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ml.chartshape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ra\OneDrive - unibs.it\Documenti\Strategic Global Sourcing\ESame\"/>
    </mc:Choice>
  </mc:AlternateContent>
  <xr:revisionPtr revIDLastSave="0" documentId="13_ncr:1_{165E54D9-4ECD-4317-AA3A-541382419421}" xr6:coauthVersionLast="47" xr6:coauthVersionMax="47" xr10:uidLastSave="{00000000-0000-0000-0000-000000000000}"/>
  <bookViews>
    <workbookView xWindow="2304" yWindow="2304" windowWidth="8124" windowHeight="7032" firstSheet="7" activeTab="8" xr2:uid="{F81C4A8E-E2A6-49D3-AB63-F1D4CFD9E6C9}"/>
  </bookViews>
  <sheets>
    <sheet name=" INITIAL DB" sheetId="2" r:id="rId1"/>
    <sheet name=" BD SUPPLIERS" sheetId="3" r:id="rId2"/>
    <sheet name="quality criteria evaluation" sheetId="4" r:id="rId3"/>
    <sheet name="Pivot table data" sheetId="20" r:id="rId4"/>
    <sheet name="final analysis" sheetId="5" r:id="rId5"/>
    <sheet name="supply risk" sheetId="21" r:id="rId6"/>
    <sheet name="supplier analysis" sheetId="10" r:id="rId7"/>
    <sheet name="AHP_towels" sheetId="22" r:id="rId8"/>
    <sheet name="Sensitivity Analysis_towels" sheetId="23" r:id="rId9"/>
  </sheets>
  <externalReferences>
    <externalReference r:id="rId10"/>
  </externalReferences>
  <definedNames>
    <definedName name="_xlnm._FilterDatabase" localSheetId="1" hidden="1">' BD SUPPLIERS'!$A$1:$M$1174</definedName>
    <definedName name="_xlnm._FilterDatabase" localSheetId="0" hidden="1">' INITIAL DB'!$A$3:$AI$394</definedName>
  </definedNames>
  <calcPr calcId="191029"/>
  <pivotCaches>
    <pivotCache cacheId="0" r:id="rId11"/>
    <pivotCache cacheId="1" r:id="rId12"/>
    <pivotCache cacheId="2" r:id="rId13"/>
    <pivotCache cacheId="3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30" i="5" l="1"/>
  <c r="Q97" i="5"/>
  <c r="T130" i="5"/>
  <c r="G10" i="22"/>
  <c r="G13" i="22" s="1"/>
  <c r="F6" i="22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16" i="10"/>
  <c r="F46" i="22"/>
  <c r="K39" i="22"/>
  <c r="G52" i="23"/>
  <c r="L49" i="23" s="1"/>
  <c r="F51" i="23"/>
  <c r="F52" i="23" s="1"/>
  <c r="E51" i="23"/>
  <c r="E52" i="23" s="1"/>
  <c r="F49" i="23"/>
  <c r="F46" i="23"/>
  <c r="E46" i="23"/>
  <c r="F44" i="23"/>
  <c r="E40" i="23"/>
  <c r="J37" i="23" s="1"/>
  <c r="J39" i="23"/>
  <c r="J38" i="23"/>
  <c r="G38" i="23"/>
  <c r="L38" i="23" s="1"/>
  <c r="G37" i="23"/>
  <c r="G40" i="23" s="1"/>
  <c r="L39" i="23" s="1"/>
  <c r="F37" i="23"/>
  <c r="F40" i="23" s="1"/>
  <c r="G32" i="23"/>
  <c r="G31" i="23"/>
  <c r="F31" i="23"/>
  <c r="F26" i="23"/>
  <c r="K25" i="23" s="1"/>
  <c r="E26" i="23"/>
  <c r="J25" i="23"/>
  <c r="K24" i="23"/>
  <c r="J24" i="23"/>
  <c r="G24" i="23"/>
  <c r="K23" i="23"/>
  <c r="J23" i="23"/>
  <c r="J26" i="23" s="1"/>
  <c r="G23" i="23"/>
  <c r="G26" i="23" s="1"/>
  <c r="F23" i="23"/>
  <c r="G19" i="23"/>
  <c r="G18" i="23"/>
  <c r="F18" i="23"/>
  <c r="G13" i="23"/>
  <c r="L10" i="23" s="1"/>
  <c r="E13" i="23"/>
  <c r="J10" i="23" s="1"/>
  <c r="F12" i="23"/>
  <c r="F13" i="23" s="1"/>
  <c r="G10" i="23"/>
  <c r="F10" i="23"/>
  <c r="F6" i="23"/>
  <c r="G4" i="23"/>
  <c r="F4" i="23"/>
  <c r="F52" i="22"/>
  <c r="E52" i="22"/>
  <c r="K51" i="22"/>
  <c r="E51" i="22"/>
  <c r="K50" i="22"/>
  <c r="J50" i="22"/>
  <c r="G50" i="22"/>
  <c r="G52" i="22" s="1"/>
  <c r="E50" i="22"/>
  <c r="K49" i="22"/>
  <c r="K52" i="22" s="1"/>
  <c r="J49" i="22"/>
  <c r="E46" i="22"/>
  <c r="E45" i="22"/>
  <c r="G40" i="22"/>
  <c r="L37" i="22" s="1"/>
  <c r="E40" i="22"/>
  <c r="J38" i="22" s="1"/>
  <c r="J39" i="22"/>
  <c r="L38" i="22"/>
  <c r="G38" i="22"/>
  <c r="J37" i="22"/>
  <c r="G37" i="22"/>
  <c r="F37" i="22"/>
  <c r="F40" i="22" s="1"/>
  <c r="G32" i="22"/>
  <c r="G31" i="22"/>
  <c r="F31" i="22"/>
  <c r="F26" i="22"/>
  <c r="K25" i="22" s="1"/>
  <c r="E26" i="22"/>
  <c r="J25" i="22" s="1"/>
  <c r="J24" i="22"/>
  <c r="G24" i="22"/>
  <c r="G23" i="22"/>
  <c r="G26" i="22" s="1"/>
  <c r="F23" i="22"/>
  <c r="G19" i="22"/>
  <c r="G18" i="22"/>
  <c r="F18" i="22"/>
  <c r="E13" i="22"/>
  <c r="J10" i="22" s="1"/>
  <c r="J12" i="22"/>
  <c r="F12" i="22"/>
  <c r="F10" i="22"/>
  <c r="F13" i="22" s="1"/>
  <c r="G4" i="22"/>
  <c r="F4" i="22"/>
  <c r="K49" i="23" l="1"/>
  <c r="K50" i="23"/>
  <c r="J40" i="23"/>
  <c r="L24" i="23"/>
  <c r="L25" i="23"/>
  <c r="M10" i="23"/>
  <c r="K26" i="23"/>
  <c r="M24" i="23"/>
  <c r="U12" i="23" s="1"/>
  <c r="K39" i="23"/>
  <c r="K38" i="23"/>
  <c r="M38" i="23" s="1"/>
  <c r="U13" i="23" s="1"/>
  <c r="M25" i="23"/>
  <c r="V12" i="23" s="1"/>
  <c r="K10" i="23"/>
  <c r="K13" i="23" s="1"/>
  <c r="K11" i="23"/>
  <c r="J50" i="23"/>
  <c r="J49" i="23"/>
  <c r="J51" i="23"/>
  <c r="M51" i="23" s="1"/>
  <c r="S13" i="23" s="1"/>
  <c r="M39" i="23"/>
  <c r="V13" i="23" s="1"/>
  <c r="J12" i="23"/>
  <c r="M12" i="23" s="1"/>
  <c r="V11" i="23" s="1"/>
  <c r="L23" i="23"/>
  <c r="L26" i="23" s="1"/>
  <c r="K51" i="23"/>
  <c r="K12" i="23"/>
  <c r="K37" i="23"/>
  <c r="K40" i="23" s="1"/>
  <c r="L50" i="23"/>
  <c r="L52" i="23" s="1"/>
  <c r="L51" i="23"/>
  <c r="J11" i="23"/>
  <c r="M11" i="23" s="1"/>
  <c r="U11" i="23" s="1"/>
  <c r="L12" i="23"/>
  <c r="L37" i="23"/>
  <c r="L40" i="23" s="1"/>
  <c r="L11" i="23"/>
  <c r="L13" i="23" s="1"/>
  <c r="M50" i="22"/>
  <c r="S12" i="22" s="1"/>
  <c r="L50" i="22"/>
  <c r="L49" i="22"/>
  <c r="L51" i="22"/>
  <c r="L11" i="22"/>
  <c r="L12" i="22"/>
  <c r="L10" i="22"/>
  <c r="L13" i="22" s="1"/>
  <c r="K37" i="22"/>
  <c r="K40" i="22" s="1"/>
  <c r="K38" i="22"/>
  <c r="M38" i="22" s="1"/>
  <c r="U13" i="22" s="1"/>
  <c r="K11" i="22"/>
  <c r="K12" i="22"/>
  <c r="K10" i="22"/>
  <c r="L25" i="22"/>
  <c r="M25" i="22" s="1"/>
  <c r="V12" i="22" s="1"/>
  <c r="L23" i="22"/>
  <c r="L26" i="22" s="1"/>
  <c r="L24" i="22"/>
  <c r="M49" i="22"/>
  <c r="J23" i="22"/>
  <c r="K24" i="22"/>
  <c r="M24" i="22" s="1"/>
  <c r="U12" i="22" s="1"/>
  <c r="J40" i="22"/>
  <c r="K23" i="22"/>
  <c r="K26" i="22" s="1"/>
  <c r="L39" i="22"/>
  <c r="L40" i="22" s="1"/>
  <c r="J51" i="22"/>
  <c r="M51" i="22" s="1"/>
  <c r="S13" i="22" s="1"/>
  <c r="J11" i="22"/>
  <c r="J13" i="22" s="1"/>
  <c r="M10" i="22" l="1"/>
  <c r="T11" i="22" s="1"/>
  <c r="M12" i="22"/>
  <c r="V11" i="22" s="1"/>
  <c r="J13" i="23"/>
  <c r="O11" i="23"/>
  <c r="P11" i="23" s="1"/>
  <c r="O12" i="23"/>
  <c r="P12" i="23" s="1"/>
  <c r="M13" i="23"/>
  <c r="T11" i="23"/>
  <c r="O10" i="23"/>
  <c r="P10" i="23" s="1"/>
  <c r="P13" i="23" s="1"/>
  <c r="P14" i="23" s="1"/>
  <c r="P15" i="23" s="1"/>
  <c r="Y13" i="23"/>
  <c r="X13" i="23"/>
  <c r="M37" i="23"/>
  <c r="M23" i="23"/>
  <c r="M49" i="23"/>
  <c r="J52" i="23"/>
  <c r="M50" i="23"/>
  <c r="S12" i="23" s="1"/>
  <c r="K52" i="23"/>
  <c r="K13" i="22"/>
  <c r="O50" i="22"/>
  <c r="P50" i="22" s="1"/>
  <c r="M37" i="22"/>
  <c r="J26" i="22"/>
  <c r="M23" i="22"/>
  <c r="L52" i="22"/>
  <c r="M11" i="22"/>
  <c r="U11" i="22" s="1"/>
  <c r="S11" i="22"/>
  <c r="O49" i="22"/>
  <c r="P49" i="22" s="1"/>
  <c r="M52" i="22"/>
  <c r="O51" i="22"/>
  <c r="P51" i="22" s="1"/>
  <c r="M39" i="22"/>
  <c r="V13" i="22" s="1"/>
  <c r="Y13" i="22"/>
  <c r="X13" i="22"/>
  <c r="J52" i="22"/>
  <c r="Y12" i="22"/>
  <c r="X12" i="22"/>
  <c r="O12" i="22" l="1"/>
  <c r="P12" i="22" s="1"/>
  <c r="O10" i="22"/>
  <c r="P10" i="22" s="1"/>
  <c r="O11" i="22"/>
  <c r="P11" i="22" s="1"/>
  <c r="P13" i="22" s="1"/>
  <c r="P14" i="22" s="1"/>
  <c r="P15" i="22" s="1"/>
  <c r="T13" i="23"/>
  <c r="W13" i="23" s="1"/>
  <c r="O37" i="23"/>
  <c r="P37" i="23" s="1"/>
  <c r="P40" i="23" s="1"/>
  <c r="P41" i="23" s="1"/>
  <c r="P42" i="23" s="1"/>
  <c r="O38" i="23"/>
  <c r="P38" i="23" s="1"/>
  <c r="M40" i="23"/>
  <c r="O39" i="23"/>
  <c r="P39" i="23" s="1"/>
  <c r="Y12" i="23"/>
  <c r="X12" i="23"/>
  <c r="O49" i="23"/>
  <c r="P49" i="23" s="1"/>
  <c r="P52" i="23" s="1"/>
  <c r="P53" i="23" s="1"/>
  <c r="P54" i="23" s="1"/>
  <c r="M52" i="23"/>
  <c r="O50" i="23"/>
  <c r="P50" i="23" s="1"/>
  <c r="S11" i="23"/>
  <c r="O51" i="23"/>
  <c r="P51" i="23" s="1"/>
  <c r="O25" i="23"/>
  <c r="P25" i="23" s="1"/>
  <c r="O23" i="23"/>
  <c r="P23" i="23" s="1"/>
  <c r="O24" i="23"/>
  <c r="P24" i="23" s="1"/>
  <c r="T12" i="23"/>
  <c r="W12" i="23" s="1"/>
  <c r="M26" i="23"/>
  <c r="P52" i="22"/>
  <c r="P53" i="22" s="1"/>
  <c r="P54" i="22" s="1"/>
  <c r="O23" i="22"/>
  <c r="P23" i="22" s="1"/>
  <c r="P26" i="22" s="1"/>
  <c r="P27" i="22" s="1"/>
  <c r="P28" i="22" s="1"/>
  <c r="O24" i="22"/>
  <c r="P24" i="22" s="1"/>
  <c r="M26" i="22"/>
  <c r="O25" i="22"/>
  <c r="P25" i="22" s="1"/>
  <c r="T12" i="22"/>
  <c r="W12" i="22" s="1"/>
  <c r="O37" i="22"/>
  <c r="P37" i="22" s="1"/>
  <c r="O38" i="22"/>
  <c r="P38" i="22" s="1"/>
  <c r="M40" i="22"/>
  <c r="O39" i="22"/>
  <c r="P39" i="22" s="1"/>
  <c r="T13" i="22"/>
  <c r="W13" i="22" s="1"/>
  <c r="X11" i="22"/>
  <c r="X14" i="22" s="1"/>
  <c r="W11" i="22"/>
  <c r="W14" i="22" s="1"/>
  <c r="Y11" i="22"/>
  <c r="Y14" i="22" s="1"/>
  <c r="M13" i="22"/>
  <c r="P26" i="23" l="1"/>
  <c r="P27" i="23" s="1"/>
  <c r="P28" i="23" s="1"/>
  <c r="Y11" i="23"/>
  <c r="Y14" i="23" s="1"/>
  <c r="X11" i="23"/>
  <c r="X14" i="23" s="1"/>
  <c r="W11" i="23"/>
  <c r="W14" i="23" s="1"/>
  <c r="P40" i="22"/>
  <c r="P41" i="22" s="1"/>
  <c r="P42" i="22" s="1"/>
  <c r="H27" i="21" l="1"/>
  <c r="H28" i="21"/>
  <c r="H29" i="21"/>
  <c r="H30" i="21"/>
  <c r="H31" i="21"/>
  <c r="H32" i="21"/>
  <c r="H33" i="21"/>
  <c r="H34" i="21"/>
  <c r="H35" i="21"/>
  <c r="H36" i="21"/>
  <c r="H37" i="21"/>
  <c r="H38" i="21"/>
  <c r="H39" i="21"/>
  <c r="H40" i="21"/>
  <c r="H41" i="21"/>
  <c r="H42" i="21"/>
  <c r="H43" i="21"/>
  <c r="H44" i="21"/>
  <c r="H45" i="21"/>
  <c r="H46" i="21"/>
  <c r="N71" i="5" l="1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70" i="5"/>
  <c r="L76" i="5"/>
  <c r="L70" i="5"/>
  <c r="K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70" i="5"/>
  <c r="I83" i="5"/>
  <c r="I70" i="5"/>
  <c r="I28" i="21"/>
  <c r="I29" i="21"/>
  <c r="I30" i="21"/>
  <c r="I31" i="21"/>
  <c r="I32" i="21"/>
  <c r="I33" i="21"/>
  <c r="I34" i="21"/>
  <c r="I35" i="21"/>
  <c r="I36" i="21"/>
  <c r="I37" i="21"/>
  <c r="I38" i="21"/>
  <c r="I39" i="21"/>
  <c r="I40" i="21"/>
  <c r="I41" i="21"/>
  <c r="I42" i="21"/>
  <c r="I43" i="21"/>
  <c r="I44" i="21"/>
  <c r="I45" i="21"/>
  <c r="I46" i="21"/>
  <c r="I27" i="21"/>
  <c r="O70" i="5" l="1"/>
  <c r="Q40" i="5" s="1"/>
  <c r="K88" i="5" l="1"/>
  <c r="L71" i="5"/>
  <c r="L72" i="5"/>
  <c r="L73" i="5"/>
  <c r="L74" i="5"/>
  <c r="L75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9" i="5"/>
  <c r="I71" i="5"/>
  <c r="I72" i="5"/>
  <c r="I73" i="5"/>
  <c r="I74" i="5"/>
  <c r="I75" i="5"/>
  <c r="I76" i="5"/>
  <c r="O76" i="5" s="1"/>
  <c r="Q46" i="5" s="1"/>
  <c r="I77" i="5"/>
  <c r="I78" i="5"/>
  <c r="I79" i="5"/>
  <c r="I80" i="5"/>
  <c r="I81" i="5"/>
  <c r="I82" i="5"/>
  <c r="I84" i="5"/>
  <c r="I85" i="5"/>
  <c r="I86" i="5"/>
  <c r="I87" i="5"/>
  <c r="I88" i="5"/>
  <c r="I89" i="5"/>
  <c r="L66" i="5"/>
  <c r="I42" i="5"/>
  <c r="J46" i="5"/>
  <c r="L45" i="5"/>
  <c r="Q95" i="5"/>
  <c r="I44" i="5"/>
  <c r="I43" i="5"/>
  <c r="I41" i="5"/>
  <c r="I40" i="5"/>
  <c r="J40" i="5"/>
  <c r="J43" i="5"/>
  <c r="L43" i="5"/>
  <c r="Q96" i="5"/>
  <c r="Q98" i="5"/>
  <c r="T127" i="5"/>
  <c r="T128" i="5"/>
  <c r="T129" i="5"/>
  <c r="T131" i="5"/>
  <c r="T132" i="5"/>
  <c r="T175" i="5"/>
  <c r="T176" i="5"/>
  <c r="T177" i="5"/>
  <c r="T178" i="5"/>
  <c r="T179" i="5"/>
  <c r="T180" i="5"/>
  <c r="T181" i="5"/>
  <c r="T182" i="5"/>
  <c r="T183" i="5"/>
  <c r="T184" i="5"/>
  <c r="S41" i="5"/>
  <c r="P41" i="5"/>
  <c r="N50" i="5"/>
  <c r="AD183" i="2"/>
  <c r="AF184" i="2"/>
  <c r="O83" i="5" l="1"/>
  <c r="Q53" i="5" s="1"/>
  <c r="O86" i="5"/>
  <c r="Q56" i="5" s="1"/>
  <c r="O71" i="5"/>
  <c r="Q41" i="5" s="1"/>
  <c r="O88" i="5"/>
  <c r="Q58" i="5" s="1"/>
  <c r="O80" i="5"/>
  <c r="Q50" i="5" s="1"/>
  <c r="O79" i="5"/>
  <c r="Q49" i="5" s="1"/>
  <c r="O78" i="5"/>
  <c r="Q48" i="5" s="1"/>
  <c r="O85" i="5"/>
  <c r="Q55" i="5" s="1"/>
  <c r="O77" i="5"/>
  <c r="Q47" i="5" s="1"/>
  <c r="O84" i="5"/>
  <c r="Q54" i="5" s="1"/>
  <c r="O75" i="5"/>
  <c r="Q45" i="5" s="1"/>
  <c r="O82" i="5"/>
  <c r="Q52" i="5" s="1"/>
  <c r="O73" i="5"/>
  <c r="Q43" i="5" s="1"/>
  <c r="O74" i="5"/>
  <c r="Q44" i="5" s="1"/>
  <c r="O89" i="5"/>
  <c r="Q59" i="5" s="1"/>
  <c r="O81" i="5"/>
  <c r="Q51" i="5" s="1"/>
  <c r="U176" i="5" s="1"/>
  <c r="O72" i="5"/>
  <c r="Q42" i="5" s="1"/>
  <c r="O87" i="5"/>
  <c r="Q57" i="5" s="1"/>
  <c r="S40" i="5"/>
  <c r="S42" i="5"/>
  <c r="Y4" i="2" l="1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218" i="2"/>
  <c r="Y219" i="2"/>
  <c r="Y220" i="2"/>
  <c r="Y221" i="2"/>
  <c r="Y222" i="2"/>
  <c r="Y223" i="2"/>
  <c r="Y224" i="2"/>
  <c r="Y225" i="2"/>
  <c r="Y226" i="2"/>
  <c r="Y227" i="2"/>
  <c r="Y228" i="2"/>
  <c r="Y229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42" i="2"/>
  <c r="Y243" i="2"/>
  <c r="Y244" i="2"/>
  <c r="Y245" i="2"/>
  <c r="Y246" i="2"/>
  <c r="Y247" i="2"/>
  <c r="Y248" i="2"/>
  <c r="Y249" i="2"/>
  <c r="Y250" i="2"/>
  <c r="Y251" i="2"/>
  <c r="Y252" i="2"/>
  <c r="Y253" i="2"/>
  <c r="Y254" i="2"/>
  <c r="Y255" i="2"/>
  <c r="Y256" i="2"/>
  <c r="Y257" i="2"/>
  <c r="Y258" i="2"/>
  <c r="Y259" i="2"/>
  <c r="Y260" i="2"/>
  <c r="Y261" i="2"/>
  <c r="Y262" i="2"/>
  <c r="Y263" i="2"/>
  <c r="Y264" i="2"/>
  <c r="Y265" i="2"/>
  <c r="Y266" i="2"/>
  <c r="Y267" i="2"/>
  <c r="Y268" i="2"/>
  <c r="Y269" i="2"/>
  <c r="Y270" i="2"/>
  <c r="Y271" i="2"/>
  <c r="Y272" i="2"/>
  <c r="Y273" i="2"/>
  <c r="Y274" i="2"/>
  <c r="Y275" i="2"/>
  <c r="Y276" i="2"/>
  <c r="Y277" i="2"/>
  <c r="Y278" i="2"/>
  <c r="Y279" i="2"/>
  <c r="Y280" i="2"/>
  <c r="Y281" i="2"/>
  <c r="Y282" i="2"/>
  <c r="Y283" i="2"/>
  <c r="Y284" i="2"/>
  <c r="Y285" i="2"/>
  <c r="Y286" i="2"/>
  <c r="Y287" i="2"/>
  <c r="Y288" i="2"/>
  <c r="Y289" i="2"/>
  <c r="Y290" i="2"/>
  <c r="Y291" i="2"/>
  <c r="Y292" i="2"/>
  <c r="Y293" i="2"/>
  <c r="Y294" i="2"/>
  <c r="Y295" i="2"/>
  <c r="Y296" i="2"/>
  <c r="Y297" i="2"/>
  <c r="Y298" i="2"/>
  <c r="Y299" i="2"/>
  <c r="Y300" i="2"/>
  <c r="Y301" i="2"/>
  <c r="Y302" i="2"/>
  <c r="Y303" i="2"/>
  <c r="Y304" i="2"/>
  <c r="Y305" i="2"/>
  <c r="Y306" i="2"/>
  <c r="Y307" i="2"/>
  <c r="Y308" i="2"/>
  <c r="Y309" i="2"/>
  <c r="Y310" i="2"/>
  <c r="Y311" i="2"/>
  <c r="Y312" i="2"/>
  <c r="Y313" i="2"/>
  <c r="Y314" i="2"/>
  <c r="Y315" i="2"/>
  <c r="Y316" i="2"/>
  <c r="Y317" i="2"/>
  <c r="Y318" i="2"/>
  <c r="Y319" i="2"/>
  <c r="Y320" i="2"/>
  <c r="Y321" i="2"/>
  <c r="Y322" i="2"/>
  <c r="Y323" i="2"/>
  <c r="Y324" i="2"/>
  <c r="Y325" i="2"/>
  <c r="Y326" i="2"/>
  <c r="Y327" i="2"/>
  <c r="Y328" i="2"/>
  <c r="Y329" i="2"/>
  <c r="Y330" i="2"/>
  <c r="Y331" i="2"/>
  <c r="Y332" i="2"/>
  <c r="Y333" i="2"/>
  <c r="Y334" i="2"/>
  <c r="Y335" i="2"/>
  <c r="Y336" i="2"/>
  <c r="Y337" i="2"/>
  <c r="Y338" i="2"/>
  <c r="Y339" i="2"/>
  <c r="Y340" i="2"/>
  <c r="Y341" i="2"/>
  <c r="Y342" i="2"/>
  <c r="Y343" i="2"/>
  <c r="Y344" i="2"/>
  <c r="Y345" i="2"/>
  <c r="Y346" i="2"/>
  <c r="Y347" i="2"/>
  <c r="Y348" i="2"/>
  <c r="Y349" i="2"/>
  <c r="Y350" i="2"/>
  <c r="Y351" i="2"/>
  <c r="Y352" i="2"/>
  <c r="Y353" i="2"/>
  <c r="Y354" i="2"/>
  <c r="Y355" i="2"/>
  <c r="Y356" i="2"/>
  <c r="Y357" i="2"/>
  <c r="Y358" i="2"/>
  <c r="Y359" i="2"/>
  <c r="Y360" i="2"/>
  <c r="Y361" i="2"/>
  <c r="Y362" i="2"/>
  <c r="Y363" i="2"/>
  <c r="Y364" i="2"/>
  <c r="Y365" i="2"/>
  <c r="Y366" i="2"/>
  <c r="Y367" i="2"/>
  <c r="Y368" i="2"/>
  <c r="Y369" i="2"/>
  <c r="Y370" i="2"/>
  <c r="Y371" i="2"/>
  <c r="Y372" i="2"/>
  <c r="Y373" i="2"/>
  <c r="Y374" i="2"/>
  <c r="Y375" i="2"/>
  <c r="Y376" i="2"/>
  <c r="Y377" i="2"/>
  <c r="Y378" i="2"/>
  <c r="Y379" i="2"/>
  <c r="Y380" i="2"/>
  <c r="Y381" i="2"/>
  <c r="Y382" i="2"/>
  <c r="Y383" i="2"/>
  <c r="Y384" i="2"/>
  <c r="Y385" i="2"/>
  <c r="Y386" i="2"/>
  <c r="Y387" i="2"/>
  <c r="Y388" i="2"/>
  <c r="Y389" i="2"/>
  <c r="Y390" i="2"/>
  <c r="Y391" i="2"/>
  <c r="Y392" i="2"/>
  <c r="Y393" i="2"/>
  <c r="Y394" i="2"/>
  <c r="K4" i="3"/>
  <c r="K3" i="3"/>
  <c r="AD47" i="2"/>
  <c r="AA36" i="2"/>
  <c r="K79" i="10"/>
  <c r="J76" i="10"/>
  <c r="P54" i="10"/>
  <c r="P40" i="10"/>
  <c r="N54" i="10"/>
  <c r="N40" i="10"/>
  <c r="L84" i="10"/>
  <c r="K84" i="10"/>
  <c r="J84" i="10"/>
  <c r="I84" i="10"/>
  <c r="L83" i="10"/>
  <c r="K83" i="10"/>
  <c r="J83" i="10"/>
  <c r="I83" i="10"/>
  <c r="L82" i="10"/>
  <c r="K82" i="10"/>
  <c r="J82" i="10"/>
  <c r="I82" i="10"/>
  <c r="L81" i="10"/>
  <c r="K81" i="10"/>
  <c r="J81" i="10"/>
  <c r="I81" i="10"/>
  <c r="L80" i="10"/>
  <c r="K80" i="10"/>
  <c r="J80" i="10"/>
  <c r="I80" i="10"/>
  <c r="L79" i="10"/>
  <c r="J79" i="10"/>
  <c r="I79" i="10"/>
  <c r="L78" i="10"/>
  <c r="K78" i="10"/>
  <c r="J78" i="10"/>
  <c r="I78" i="10"/>
  <c r="L77" i="10"/>
  <c r="K77" i="10"/>
  <c r="J77" i="10"/>
  <c r="I77" i="10"/>
  <c r="L76" i="10"/>
  <c r="K76" i="10"/>
  <c r="I76" i="10"/>
  <c r="L75" i="10"/>
  <c r="K75" i="10"/>
  <c r="J75" i="10"/>
  <c r="I75" i="10"/>
  <c r="L74" i="10"/>
  <c r="K74" i="10"/>
  <c r="J74" i="10"/>
  <c r="I74" i="10"/>
  <c r="L73" i="10"/>
  <c r="K73" i="10"/>
  <c r="J73" i="10"/>
  <c r="I73" i="10"/>
  <c r="L72" i="10"/>
  <c r="K72" i="10"/>
  <c r="J72" i="10"/>
  <c r="I72" i="10"/>
  <c r="M72" i="10" s="1"/>
  <c r="O42" i="10" s="1"/>
  <c r="L71" i="10"/>
  <c r="K71" i="10"/>
  <c r="J71" i="10"/>
  <c r="I71" i="10"/>
  <c r="L70" i="10"/>
  <c r="K70" i="10"/>
  <c r="J70" i="10"/>
  <c r="I70" i="10"/>
  <c r="M70" i="10" s="1"/>
  <c r="O40" i="10" s="1"/>
  <c r="S54" i="10"/>
  <c r="P53" i="10"/>
  <c r="S53" i="10" s="1"/>
  <c r="N53" i="10"/>
  <c r="P52" i="10"/>
  <c r="S52" i="10" s="1"/>
  <c r="N52" i="10"/>
  <c r="P51" i="10"/>
  <c r="S51" i="10" s="1"/>
  <c r="N51" i="10"/>
  <c r="P50" i="10"/>
  <c r="S50" i="10" s="1"/>
  <c r="N50" i="10"/>
  <c r="P49" i="10"/>
  <c r="S49" i="10" s="1"/>
  <c r="N49" i="10"/>
  <c r="P48" i="10"/>
  <c r="S48" i="10" s="1"/>
  <c r="N48" i="10"/>
  <c r="P47" i="10"/>
  <c r="S47" i="10" s="1"/>
  <c r="N47" i="10"/>
  <c r="P46" i="10"/>
  <c r="S46" i="10" s="1"/>
  <c r="N46" i="10"/>
  <c r="P45" i="10"/>
  <c r="S45" i="10" s="1"/>
  <c r="N45" i="10"/>
  <c r="P44" i="10"/>
  <c r="S44" i="10" s="1"/>
  <c r="N44" i="10"/>
  <c r="P43" i="10"/>
  <c r="S43" i="10" s="1"/>
  <c r="N43" i="10"/>
  <c r="P42" i="10"/>
  <c r="S42" i="10" s="1"/>
  <c r="N42" i="10"/>
  <c r="P41" i="10"/>
  <c r="S41" i="10" s="1"/>
  <c r="N41" i="10"/>
  <c r="S40" i="10"/>
  <c r="P49" i="5"/>
  <c r="N47" i="5"/>
  <c r="I48" i="5"/>
  <c r="V176" i="5"/>
  <c r="V177" i="5"/>
  <c r="V178" i="5"/>
  <c r="V179" i="5"/>
  <c r="V180" i="5"/>
  <c r="V181" i="5"/>
  <c r="V182" i="5"/>
  <c r="V183" i="5"/>
  <c r="V184" i="5"/>
  <c r="V175" i="5"/>
  <c r="S184" i="5"/>
  <c r="S176" i="5"/>
  <c r="S177" i="5"/>
  <c r="S178" i="5"/>
  <c r="S179" i="5"/>
  <c r="S180" i="5"/>
  <c r="S181" i="5"/>
  <c r="S182" i="5"/>
  <c r="S183" i="5"/>
  <c r="Q184" i="5"/>
  <c r="Q176" i="5"/>
  <c r="Q177" i="5"/>
  <c r="Q178" i="5"/>
  <c r="Q179" i="5"/>
  <c r="Q180" i="5"/>
  <c r="Q181" i="5"/>
  <c r="Q182" i="5"/>
  <c r="Q183" i="5"/>
  <c r="Q175" i="5"/>
  <c r="S175" i="5"/>
  <c r="Q132" i="5"/>
  <c r="Q131" i="5"/>
  <c r="Q130" i="5"/>
  <c r="L180" i="5"/>
  <c r="L181" i="5" s="1"/>
  <c r="L182" i="5" s="1"/>
  <c r="L183" i="5" s="1"/>
  <c r="M175" i="5"/>
  <c r="M176" i="5"/>
  <c r="M177" i="5"/>
  <c r="M178" i="5"/>
  <c r="M179" i="5"/>
  <c r="M180" i="5"/>
  <c r="M181" i="5"/>
  <c r="M182" i="5"/>
  <c r="M183" i="5"/>
  <c r="M184" i="5"/>
  <c r="N175" i="5"/>
  <c r="N176" i="5" s="1"/>
  <c r="N177" i="5" s="1"/>
  <c r="N178" i="5" s="1"/>
  <c r="N179" i="5" s="1"/>
  <c r="N180" i="5" s="1"/>
  <c r="N181" i="5" s="1"/>
  <c r="N182" i="5" s="1"/>
  <c r="N183" i="5" s="1"/>
  <c r="N184" i="5" s="1"/>
  <c r="N174" i="5"/>
  <c r="N126" i="5"/>
  <c r="M126" i="5"/>
  <c r="L128" i="5"/>
  <c r="L127" i="5"/>
  <c r="L126" i="5"/>
  <c r="L174" i="5"/>
  <c r="K183" i="5"/>
  <c r="K175" i="5"/>
  <c r="K176" i="5"/>
  <c r="K177" i="5"/>
  <c r="K178" i="5"/>
  <c r="L178" i="5" s="1"/>
  <c r="L179" i="5" s="1"/>
  <c r="K179" i="5"/>
  <c r="K180" i="5"/>
  <c r="K181" i="5"/>
  <c r="K182" i="5"/>
  <c r="K174" i="5"/>
  <c r="M174" i="5"/>
  <c r="I96" i="5"/>
  <c r="I95" i="5"/>
  <c r="S95" i="5"/>
  <c r="V127" i="5"/>
  <c r="V128" i="5"/>
  <c r="V129" i="5"/>
  <c r="V130" i="5"/>
  <c r="V131" i="5"/>
  <c r="V132" i="5"/>
  <c r="S128" i="5"/>
  <c r="S129" i="5"/>
  <c r="S130" i="5"/>
  <c r="S131" i="5"/>
  <c r="S132" i="5"/>
  <c r="S127" i="5"/>
  <c r="P95" i="5"/>
  <c r="Q128" i="5"/>
  <c r="Q129" i="5"/>
  <c r="Q127" i="5"/>
  <c r="N95" i="5"/>
  <c r="N98" i="5"/>
  <c r="N127" i="5"/>
  <c r="N128" i="5" s="1"/>
  <c r="N129" i="5" s="1"/>
  <c r="N130" i="5" s="1"/>
  <c r="N131" i="5" s="1"/>
  <c r="L98" i="5"/>
  <c r="L97" i="5"/>
  <c r="L96" i="5"/>
  <c r="L95" i="5"/>
  <c r="K98" i="5"/>
  <c r="K97" i="5"/>
  <c r="K96" i="5"/>
  <c r="K95" i="5"/>
  <c r="K131" i="5"/>
  <c r="K127" i="5"/>
  <c r="K128" i="5"/>
  <c r="K129" i="5"/>
  <c r="K130" i="5"/>
  <c r="K126" i="5"/>
  <c r="L129" i="5" s="1"/>
  <c r="L130" i="5"/>
  <c r="L131" i="5" s="1"/>
  <c r="M130" i="5"/>
  <c r="M131" i="5"/>
  <c r="M129" i="5"/>
  <c r="M128" i="5"/>
  <c r="M127" i="5"/>
  <c r="I97" i="5"/>
  <c r="AC15" i="2"/>
  <c r="P98" i="5"/>
  <c r="S98" i="5" s="1"/>
  <c r="P97" i="5"/>
  <c r="S97" i="5" s="1"/>
  <c r="N97" i="5"/>
  <c r="P96" i="5"/>
  <c r="S96" i="5" s="1"/>
  <c r="N96" i="5"/>
  <c r="R95" i="5"/>
  <c r="M66" i="5"/>
  <c r="M65" i="5"/>
  <c r="L65" i="5"/>
  <c r="K65" i="5"/>
  <c r="K66" i="5" s="1"/>
  <c r="M64" i="5"/>
  <c r="L64" i="5"/>
  <c r="K64" i="5"/>
  <c r="D60" i="5"/>
  <c r="C60" i="5"/>
  <c r="I98" i="5" s="1"/>
  <c r="P59" i="5"/>
  <c r="S59" i="5" s="1"/>
  <c r="N59" i="5"/>
  <c r="I59" i="5"/>
  <c r="P58" i="5"/>
  <c r="S58" i="5" s="1"/>
  <c r="N58" i="5"/>
  <c r="I58" i="5"/>
  <c r="P57" i="5"/>
  <c r="S57" i="5" s="1"/>
  <c r="N57" i="5"/>
  <c r="I57" i="5"/>
  <c r="P56" i="5"/>
  <c r="S56" i="5" s="1"/>
  <c r="N56" i="5"/>
  <c r="I56" i="5"/>
  <c r="P55" i="5"/>
  <c r="S55" i="5" s="1"/>
  <c r="N55" i="5"/>
  <c r="I55" i="5"/>
  <c r="P54" i="5"/>
  <c r="S54" i="5" s="1"/>
  <c r="N54" i="5"/>
  <c r="I54" i="5"/>
  <c r="P53" i="5"/>
  <c r="S53" i="5" s="1"/>
  <c r="N53" i="5"/>
  <c r="I53" i="5"/>
  <c r="P52" i="5"/>
  <c r="S52" i="5" s="1"/>
  <c r="N52" i="5"/>
  <c r="I52" i="5"/>
  <c r="P51" i="5"/>
  <c r="S51" i="5" s="1"/>
  <c r="N51" i="5"/>
  <c r="I51" i="5"/>
  <c r="P50" i="5"/>
  <c r="S50" i="5" s="1"/>
  <c r="I50" i="5"/>
  <c r="S49" i="5"/>
  <c r="N49" i="5"/>
  <c r="I49" i="5"/>
  <c r="P48" i="5"/>
  <c r="S48" i="5" s="1"/>
  <c r="N48" i="5"/>
  <c r="P47" i="5"/>
  <c r="S47" i="5" s="1"/>
  <c r="I47" i="5"/>
  <c r="P46" i="5"/>
  <c r="S46" i="5" s="1"/>
  <c r="N46" i="5"/>
  <c r="I46" i="5"/>
  <c r="P45" i="5"/>
  <c r="S45" i="5" s="1"/>
  <c r="N45" i="5"/>
  <c r="I45" i="5"/>
  <c r="P44" i="5"/>
  <c r="S44" i="5" s="1"/>
  <c r="N44" i="5"/>
  <c r="P43" i="5"/>
  <c r="S43" i="5" s="1"/>
  <c r="N43" i="5"/>
  <c r="P42" i="5"/>
  <c r="N42" i="5"/>
  <c r="N41" i="5"/>
  <c r="P40" i="5"/>
  <c r="N40" i="5"/>
  <c r="N60" i="5" s="1"/>
  <c r="C8" i="4"/>
  <c r="H1174" i="3"/>
  <c r="M1174" i="3" s="1"/>
  <c r="H1173" i="3"/>
  <c r="M1173" i="3" s="1"/>
  <c r="H1172" i="3"/>
  <c r="M1172" i="3" s="1"/>
  <c r="H1171" i="3"/>
  <c r="M1171" i="3" s="1"/>
  <c r="H1170" i="3"/>
  <c r="M1170" i="3" s="1"/>
  <c r="H1169" i="3"/>
  <c r="M1169" i="3" s="1"/>
  <c r="H1168" i="3"/>
  <c r="M1168" i="3" s="1"/>
  <c r="H1167" i="3"/>
  <c r="M1167" i="3" s="1"/>
  <c r="H1166" i="3"/>
  <c r="M1166" i="3" s="1"/>
  <c r="H1165" i="3"/>
  <c r="M1165" i="3" s="1"/>
  <c r="H1164" i="3"/>
  <c r="M1164" i="3" s="1"/>
  <c r="H1163" i="3"/>
  <c r="M1163" i="3" s="1"/>
  <c r="H1162" i="3"/>
  <c r="M1162" i="3" s="1"/>
  <c r="H1161" i="3"/>
  <c r="M1161" i="3" s="1"/>
  <c r="M1160" i="3"/>
  <c r="H1160" i="3"/>
  <c r="H1159" i="3"/>
  <c r="M1159" i="3" s="1"/>
  <c r="H1158" i="3"/>
  <c r="M1158" i="3" s="1"/>
  <c r="H1157" i="3"/>
  <c r="M1157" i="3" s="1"/>
  <c r="H1156" i="3"/>
  <c r="M1156" i="3" s="1"/>
  <c r="M1155" i="3"/>
  <c r="H1155" i="3"/>
  <c r="H1154" i="3"/>
  <c r="M1154" i="3" s="1"/>
  <c r="H1153" i="3"/>
  <c r="M1153" i="3" s="1"/>
  <c r="H1152" i="3"/>
  <c r="M1152" i="3" s="1"/>
  <c r="H1151" i="3"/>
  <c r="M1151" i="3" s="1"/>
  <c r="H1150" i="3"/>
  <c r="M1150" i="3" s="1"/>
  <c r="H1149" i="3"/>
  <c r="M1149" i="3" s="1"/>
  <c r="H1148" i="3"/>
  <c r="M1148" i="3" s="1"/>
  <c r="H1147" i="3"/>
  <c r="M1147" i="3" s="1"/>
  <c r="H1146" i="3"/>
  <c r="M1146" i="3" s="1"/>
  <c r="H1145" i="3"/>
  <c r="M1145" i="3" s="1"/>
  <c r="H1144" i="3"/>
  <c r="M1144" i="3" s="1"/>
  <c r="H1143" i="3"/>
  <c r="M1143" i="3" s="1"/>
  <c r="M1142" i="3"/>
  <c r="H1142" i="3"/>
  <c r="H1141" i="3"/>
  <c r="M1141" i="3" s="1"/>
  <c r="H1140" i="3"/>
  <c r="M1140" i="3" s="1"/>
  <c r="H1139" i="3"/>
  <c r="M1139" i="3" s="1"/>
  <c r="H1138" i="3"/>
  <c r="M1138" i="3" s="1"/>
  <c r="M1137" i="3"/>
  <c r="H1137" i="3"/>
  <c r="H1136" i="3"/>
  <c r="M1136" i="3" s="1"/>
  <c r="H1135" i="3"/>
  <c r="M1135" i="3" s="1"/>
  <c r="H1134" i="3"/>
  <c r="M1134" i="3" s="1"/>
  <c r="H1133" i="3"/>
  <c r="M1133" i="3" s="1"/>
  <c r="H1132" i="3"/>
  <c r="M1132" i="3" s="1"/>
  <c r="H1131" i="3"/>
  <c r="M1131" i="3" s="1"/>
  <c r="M1130" i="3"/>
  <c r="H1130" i="3"/>
  <c r="M1129" i="3"/>
  <c r="H1129" i="3"/>
  <c r="M1128" i="3"/>
  <c r="H1128" i="3"/>
  <c r="H1127" i="3"/>
  <c r="M1127" i="3" s="1"/>
  <c r="M1126" i="3"/>
  <c r="H1126" i="3"/>
  <c r="H1125" i="3"/>
  <c r="M1125" i="3" s="1"/>
  <c r="H1124" i="3"/>
  <c r="M1124" i="3" s="1"/>
  <c r="H1123" i="3"/>
  <c r="M1123" i="3" s="1"/>
  <c r="H1122" i="3"/>
  <c r="M1122" i="3" s="1"/>
  <c r="H1121" i="3"/>
  <c r="M1121" i="3" s="1"/>
  <c r="M1120" i="3"/>
  <c r="H1120" i="3"/>
  <c r="H1119" i="3"/>
  <c r="M1119" i="3" s="1"/>
  <c r="H1118" i="3"/>
  <c r="M1118" i="3" s="1"/>
  <c r="H1117" i="3"/>
  <c r="M1117" i="3" s="1"/>
  <c r="H1116" i="3"/>
  <c r="M1116" i="3" s="1"/>
  <c r="H1115" i="3"/>
  <c r="M1115" i="3" s="1"/>
  <c r="M1114" i="3"/>
  <c r="H1114" i="3"/>
  <c r="H1113" i="3"/>
  <c r="M1113" i="3" s="1"/>
  <c r="M1112" i="3"/>
  <c r="H1112" i="3"/>
  <c r="H1111" i="3"/>
  <c r="M1111" i="3" s="1"/>
  <c r="H1110" i="3"/>
  <c r="M1110" i="3" s="1"/>
  <c r="H1109" i="3"/>
  <c r="M1109" i="3" s="1"/>
  <c r="M1108" i="3"/>
  <c r="H1108" i="3"/>
  <c r="H1107" i="3"/>
  <c r="M1107" i="3" s="1"/>
  <c r="M1106" i="3"/>
  <c r="H1106" i="3"/>
  <c r="M1105" i="3"/>
  <c r="H1105" i="3"/>
  <c r="H1104" i="3"/>
  <c r="M1104" i="3" s="1"/>
  <c r="H1103" i="3"/>
  <c r="M1103" i="3" s="1"/>
  <c r="H1102" i="3"/>
  <c r="M1102" i="3" s="1"/>
  <c r="H1101" i="3"/>
  <c r="M1101" i="3" s="1"/>
  <c r="H1100" i="3"/>
  <c r="M1100" i="3" s="1"/>
  <c r="H1099" i="3"/>
  <c r="M1099" i="3" s="1"/>
  <c r="M1098" i="3"/>
  <c r="H1098" i="3"/>
  <c r="H1097" i="3"/>
  <c r="M1097" i="3" s="1"/>
  <c r="M1096" i="3"/>
  <c r="H1096" i="3"/>
  <c r="H1095" i="3"/>
  <c r="M1095" i="3" s="1"/>
  <c r="H1094" i="3"/>
  <c r="M1094" i="3" s="1"/>
  <c r="H1093" i="3"/>
  <c r="M1093" i="3" s="1"/>
  <c r="H1092" i="3"/>
  <c r="M1092" i="3" s="1"/>
  <c r="H1091" i="3"/>
  <c r="M1091" i="3" s="1"/>
  <c r="H1090" i="3"/>
  <c r="M1090" i="3" s="1"/>
  <c r="H1089" i="3"/>
  <c r="M1089" i="3" s="1"/>
  <c r="H1088" i="3"/>
  <c r="M1088" i="3" s="1"/>
  <c r="H1087" i="3"/>
  <c r="M1087" i="3" s="1"/>
  <c r="H1086" i="3"/>
  <c r="M1086" i="3" s="1"/>
  <c r="M1085" i="3"/>
  <c r="H1085" i="3"/>
  <c r="H1084" i="3"/>
  <c r="M1084" i="3" s="1"/>
  <c r="H1083" i="3"/>
  <c r="M1083" i="3" s="1"/>
  <c r="H1082" i="3"/>
  <c r="M1082" i="3" s="1"/>
  <c r="H1081" i="3"/>
  <c r="M1081" i="3" s="1"/>
  <c r="H1080" i="3"/>
  <c r="M1080" i="3" s="1"/>
  <c r="H1079" i="3"/>
  <c r="M1079" i="3" s="1"/>
  <c r="H1078" i="3"/>
  <c r="M1078" i="3" s="1"/>
  <c r="H1077" i="3"/>
  <c r="M1077" i="3" s="1"/>
  <c r="H1076" i="3"/>
  <c r="M1076" i="3" s="1"/>
  <c r="H1075" i="3"/>
  <c r="M1075" i="3" s="1"/>
  <c r="H1074" i="3"/>
  <c r="M1074" i="3" s="1"/>
  <c r="H1073" i="3"/>
  <c r="M1073" i="3" s="1"/>
  <c r="H1072" i="3"/>
  <c r="M1072" i="3" s="1"/>
  <c r="H1071" i="3"/>
  <c r="M1071" i="3" s="1"/>
  <c r="H1070" i="3"/>
  <c r="M1070" i="3" s="1"/>
  <c r="H1069" i="3"/>
  <c r="M1069" i="3" s="1"/>
  <c r="H1068" i="3"/>
  <c r="M1068" i="3" s="1"/>
  <c r="H1067" i="3"/>
  <c r="M1067" i="3" s="1"/>
  <c r="M1066" i="3"/>
  <c r="H1066" i="3"/>
  <c r="M1065" i="3"/>
  <c r="H1065" i="3"/>
  <c r="M1064" i="3"/>
  <c r="H1064" i="3"/>
  <c r="H1063" i="3"/>
  <c r="M1063" i="3" s="1"/>
  <c r="M1062" i="3"/>
  <c r="H1062" i="3"/>
  <c r="H1061" i="3"/>
  <c r="M1061" i="3" s="1"/>
  <c r="H1060" i="3"/>
  <c r="M1060" i="3" s="1"/>
  <c r="H1059" i="3"/>
  <c r="M1059" i="3" s="1"/>
  <c r="H1058" i="3"/>
  <c r="M1058" i="3" s="1"/>
  <c r="H1057" i="3"/>
  <c r="M1057" i="3" s="1"/>
  <c r="M1056" i="3"/>
  <c r="H1056" i="3"/>
  <c r="H1055" i="3"/>
  <c r="M1055" i="3" s="1"/>
  <c r="H1054" i="3"/>
  <c r="M1054" i="3" s="1"/>
  <c r="H1053" i="3"/>
  <c r="M1053" i="3" s="1"/>
  <c r="H1052" i="3"/>
  <c r="M1052" i="3" s="1"/>
  <c r="H1051" i="3"/>
  <c r="M1051" i="3" s="1"/>
  <c r="M1050" i="3"/>
  <c r="H1050" i="3"/>
  <c r="H1049" i="3"/>
  <c r="M1049" i="3" s="1"/>
  <c r="M1048" i="3"/>
  <c r="H1048" i="3"/>
  <c r="H1047" i="3"/>
  <c r="M1047" i="3" s="1"/>
  <c r="H1046" i="3"/>
  <c r="M1046" i="3" s="1"/>
  <c r="H1045" i="3"/>
  <c r="M1045" i="3" s="1"/>
  <c r="M1044" i="3"/>
  <c r="H1044" i="3"/>
  <c r="H1043" i="3"/>
  <c r="M1043" i="3" s="1"/>
  <c r="M1042" i="3"/>
  <c r="H1042" i="3"/>
  <c r="M1041" i="3"/>
  <c r="H1041" i="3"/>
  <c r="H1040" i="3"/>
  <c r="M1040" i="3" s="1"/>
  <c r="H1039" i="3"/>
  <c r="M1039" i="3" s="1"/>
  <c r="H1038" i="3"/>
  <c r="M1038" i="3" s="1"/>
  <c r="H1037" i="3"/>
  <c r="M1037" i="3" s="1"/>
  <c r="H1036" i="3"/>
  <c r="M1036" i="3" s="1"/>
  <c r="H1035" i="3"/>
  <c r="M1035" i="3" s="1"/>
  <c r="M1034" i="3"/>
  <c r="H1034" i="3"/>
  <c r="H1033" i="3"/>
  <c r="M1033" i="3" s="1"/>
  <c r="M1032" i="3"/>
  <c r="H1032" i="3"/>
  <c r="H1031" i="3"/>
  <c r="M1031" i="3" s="1"/>
  <c r="H1030" i="3"/>
  <c r="M1030" i="3" s="1"/>
  <c r="H1029" i="3"/>
  <c r="M1029" i="3" s="1"/>
  <c r="H1028" i="3"/>
  <c r="M1028" i="3" s="1"/>
  <c r="H1027" i="3"/>
  <c r="M1027" i="3" s="1"/>
  <c r="H1026" i="3"/>
  <c r="M1026" i="3" s="1"/>
  <c r="H1025" i="3"/>
  <c r="M1025" i="3" s="1"/>
  <c r="H1024" i="3"/>
  <c r="M1024" i="3" s="1"/>
  <c r="H1023" i="3"/>
  <c r="M1023" i="3" s="1"/>
  <c r="H1022" i="3"/>
  <c r="M1022" i="3" s="1"/>
  <c r="M1021" i="3"/>
  <c r="H1021" i="3"/>
  <c r="H1020" i="3"/>
  <c r="M1020" i="3" s="1"/>
  <c r="H1019" i="3"/>
  <c r="M1019" i="3" s="1"/>
  <c r="H1018" i="3"/>
  <c r="M1018" i="3" s="1"/>
  <c r="H1017" i="3"/>
  <c r="M1017" i="3" s="1"/>
  <c r="H1016" i="3"/>
  <c r="M1016" i="3" s="1"/>
  <c r="H1015" i="3"/>
  <c r="M1015" i="3" s="1"/>
  <c r="H1014" i="3"/>
  <c r="M1014" i="3" s="1"/>
  <c r="H1013" i="3"/>
  <c r="M1013" i="3" s="1"/>
  <c r="H1012" i="3"/>
  <c r="M1012" i="3" s="1"/>
  <c r="H1011" i="3"/>
  <c r="M1011" i="3" s="1"/>
  <c r="H1010" i="3"/>
  <c r="M1010" i="3" s="1"/>
  <c r="M1009" i="3"/>
  <c r="H1009" i="3"/>
  <c r="H1008" i="3"/>
  <c r="M1008" i="3" s="1"/>
  <c r="H1007" i="3"/>
  <c r="M1007" i="3" s="1"/>
  <c r="H1006" i="3"/>
  <c r="M1006" i="3" s="1"/>
  <c r="H1005" i="3"/>
  <c r="M1005" i="3" s="1"/>
  <c r="H1004" i="3"/>
  <c r="M1004" i="3" s="1"/>
  <c r="H1003" i="3"/>
  <c r="M1003" i="3" s="1"/>
  <c r="M1002" i="3"/>
  <c r="H1002" i="3"/>
  <c r="M1001" i="3"/>
  <c r="H1001" i="3"/>
  <c r="M1000" i="3"/>
  <c r="H1000" i="3"/>
  <c r="H999" i="3"/>
  <c r="M999" i="3" s="1"/>
  <c r="M998" i="3"/>
  <c r="H998" i="3"/>
  <c r="H997" i="3"/>
  <c r="M997" i="3" s="1"/>
  <c r="H996" i="3"/>
  <c r="M996" i="3" s="1"/>
  <c r="H995" i="3"/>
  <c r="M995" i="3" s="1"/>
  <c r="H994" i="3"/>
  <c r="M994" i="3" s="1"/>
  <c r="M993" i="3"/>
  <c r="H993" i="3"/>
  <c r="M992" i="3"/>
  <c r="H992" i="3"/>
  <c r="H991" i="3"/>
  <c r="M991" i="3" s="1"/>
  <c r="H990" i="3"/>
  <c r="M990" i="3" s="1"/>
  <c r="H989" i="3"/>
  <c r="M989" i="3" s="1"/>
  <c r="H988" i="3"/>
  <c r="M988" i="3" s="1"/>
  <c r="H987" i="3"/>
  <c r="M987" i="3" s="1"/>
  <c r="M986" i="3"/>
  <c r="H986" i="3"/>
  <c r="H985" i="3"/>
  <c r="M985" i="3" s="1"/>
  <c r="M984" i="3"/>
  <c r="H984" i="3"/>
  <c r="H983" i="3"/>
  <c r="M983" i="3" s="1"/>
  <c r="H982" i="3"/>
  <c r="M982" i="3" s="1"/>
  <c r="H981" i="3"/>
  <c r="M981" i="3" s="1"/>
  <c r="M980" i="3"/>
  <c r="H980" i="3"/>
  <c r="H979" i="3"/>
  <c r="M979" i="3" s="1"/>
  <c r="M978" i="3"/>
  <c r="H978" i="3"/>
  <c r="M977" i="3"/>
  <c r="H977" i="3"/>
  <c r="H976" i="3"/>
  <c r="M976" i="3" s="1"/>
  <c r="H975" i="3"/>
  <c r="M975" i="3" s="1"/>
  <c r="H974" i="3"/>
  <c r="M974" i="3" s="1"/>
  <c r="H973" i="3"/>
  <c r="M973" i="3" s="1"/>
  <c r="H972" i="3"/>
  <c r="M972" i="3" s="1"/>
  <c r="H971" i="3"/>
  <c r="M971" i="3" s="1"/>
  <c r="M970" i="3"/>
  <c r="H970" i="3"/>
  <c r="H969" i="3"/>
  <c r="M969" i="3" s="1"/>
  <c r="H968" i="3"/>
  <c r="M968" i="3" s="1"/>
  <c r="H967" i="3"/>
  <c r="M967" i="3" s="1"/>
  <c r="H966" i="3"/>
  <c r="M966" i="3" s="1"/>
  <c r="H965" i="3"/>
  <c r="M965" i="3" s="1"/>
  <c r="H964" i="3"/>
  <c r="M964" i="3" s="1"/>
  <c r="H963" i="3"/>
  <c r="M963" i="3" s="1"/>
  <c r="H962" i="3"/>
  <c r="M962" i="3" s="1"/>
  <c r="H961" i="3"/>
  <c r="M961" i="3" s="1"/>
  <c r="H960" i="3"/>
  <c r="M960" i="3" s="1"/>
  <c r="H959" i="3"/>
  <c r="M959" i="3" s="1"/>
  <c r="H958" i="3"/>
  <c r="M958" i="3" s="1"/>
  <c r="M957" i="3"/>
  <c r="H957" i="3"/>
  <c r="H956" i="3"/>
  <c r="M956" i="3" s="1"/>
  <c r="H955" i="3"/>
  <c r="M955" i="3" s="1"/>
  <c r="H954" i="3"/>
  <c r="M954" i="3" s="1"/>
  <c r="H953" i="3"/>
  <c r="M953" i="3" s="1"/>
  <c r="H952" i="3"/>
  <c r="M952" i="3" s="1"/>
  <c r="H951" i="3"/>
  <c r="M951" i="3" s="1"/>
  <c r="H950" i="3"/>
  <c r="M950" i="3" s="1"/>
  <c r="H949" i="3"/>
  <c r="M949" i="3" s="1"/>
  <c r="H948" i="3"/>
  <c r="M948" i="3" s="1"/>
  <c r="H947" i="3"/>
  <c r="M947" i="3" s="1"/>
  <c r="H946" i="3"/>
  <c r="M946" i="3" s="1"/>
  <c r="H945" i="3"/>
  <c r="M945" i="3" s="1"/>
  <c r="H944" i="3"/>
  <c r="M944" i="3" s="1"/>
  <c r="H943" i="3"/>
  <c r="M943" i="3" s="1"/>
  <c r="H942" i="3"/>
  <c r="M942" i="3" s="1"/>
  <c r="H941" i="3"/>
  <c r="M941" i="3" s="1"/>
  <c r="H940" i="3"/>
  <c r="M940" i="3" s="1"/>
  <c r="H939" i="3"/>
  <c r="M939" i="3" s="1"/>
  <c r="H938" i="3"/>
  <c r="M938" i="3" s="1"/>
  <c r="M937" i="3"/>
  <c r="H937" i="3"/>
  <c r="M936" i="3"/>
  <c r="H936" i="3"/>
  <c r="H935" i="3"/>
  <c r="M935" i="3" s="1"/>
  <c r="M934" i="3"/>
  <c r="H934" i="3"/>
  <c r="H933" i="3"/>
  <c r="M933" i="3" s="1"/>
  <c r="H932" i="3"/>
  <c r="M932" i="3" s="1"/>
  <c r="H931" i="3"/>
  <c r="M931" i="3" s="1"/>
  <c r="H930" i="3"/>
  <c r="M930" i="3" s="1"/>
  <c r="M929" i="3"/>
  <c r="H929" i="3"/>
  <c r="M928" i="3"/>
  <c r="H928" i="3"/>
  <c r="H927" i="3"/>
  <c r="M927" i="3" s="1"/>
  <c r="H926" i="3"/>
  <c r="M926" i="3" s="1"/>
  <c r="H925" i="3"/>
  <c r="M925" i="3" s="1"/>
  <c r="H924" i="3"/>
  <c r="M924" i="3" s="1"/>
  <c r="H923" i="3"/>
  <c r="M923" i="3" s="1"/>
  <c r="M922" i="3"/>
  <c r="H922" i="3"/>
  <c r="H921" i="3"/>
  <c r="M921" i="3" s="1"/>
  <c r="M920" i="3"/>
  <c r="H920" i="3"/>
  <c r="H919" i="3"/>
  <c r="M919" i="3" s="1"/>
  <c r="H918" i="3"/>
  <c r="M918" i="3" s="1"/>
  <c r="H917" i="3"/>
  <c r="M917" i="3" s="1"/>
  <c r="M916" i="3"/>
  <c r="H916" i="3"/>
  <c r="H915" i="3"/>
  <c r="M915" i="3" s="1"/>
  <c r="M914" i="3"/>
  <c r="H914" i="3"/>
  <c r="M913" i="3"/>
  <c r="H913" i="3"/>
  <c r="H912" i="3"/>
  <c r="M912" i="3" s="1"/>
  <c r="H911" i="3"/>
  <c r="M911" i="3" s="1"/>
  <c r="H910" i="3"/>
  <c r="M910" i="3" s="1"/>
  <c r="H909" i="3"/>
  <c r="M909" i="3" s="1"/>
  <c r="H908" i="3"/>
  <c r="M908" i="3" s="1"/>
  <c r="H907" i="3"/>
  <c r="M907" i="3" s="1"/>
  <c r="M906" i="3"/>
  <c r="H906" i="3"/>
  <c r="H905" i="3"/>
  <c r="M905" i="3" s="1"/>
  <c r="H904" i="3"/>
  <c r="M904" i="3" s="1"/>
  <c r="H903" i="3"/>
  <c r="M903" i="3" s="1"/>
  <c r="H902" i="3"/>
  <c r="M902" i="3" s="1"/>
  <c r="H901" i="3"/>
  <c r="M901" i="3" s="1"/>
  <c r="H900" i="3"/>
  <c r="M900" i="3" s="1"/>
  <c r="H899" i="3"/>
  <c r="M899" i="3" s="1"/>
  <c r="H898" i="3"/>
  <c r="M898" i="3" s="1"/>
  <c r="H897" i="3"/>
  <c r="M897" i="3" s="1"/>
  <c r="H896" i="3"/>
  <c r="M896" i="3" s="1"/>
  <c r="H895" i="3"/>
  <c r="M895" i="3" s="1"/>
  <c r="H894" i="3"/>
  <c r="M894" i="3" s="1"/>
  <c r="M893" i="3"/>
  <c r="H893" i="3"/>
  <c r="H892" i="3"/>
  <c r="M892" i="3" s="1"/>
  <c r="H891" i="3"/>
  <c r="M891" i="3" s="1"/>
  <c r="H890" i="3"/>
  <c r="M890" i="3" s="1"/>
  <c r="H889" i="3"/>
  <c r="M889" i="3" s="1"/>
  <c r="H888" i="3"/>
  <c r="M888" i="3" s="1"/>
  <c r="H887" i="3"/>
  <c r="M887" i="3" s="1"/>
  <c r="H886" i="3"/>
  <c r="M886" i="3" s="1"/>
  <c r="H885" i="3"/>
  <c r="M885" i="3" s="1"/>
  <c r="H884" i="3"/>
  <c r="M884" i="3" s="1"/>
  <c r="H883" i="3"/>
  <c r="M883" i="3" s="1"/>
  <c r="H882" i="3"/>
  <c r="M882" i="3" s="1"/>
  <c r="H881" i="3"/>
  <c r="M881" i="3" s="1"/>
  <c r="H880" i="3"/>
  <c r="M880" i="3" s="1"/>
  <c r="H879" i="3"/>
  <c r="M879" i="3" s="1"/>
  <c r="H878" i="3"/>
  <c r="M878" i="3" s="1"/>
  <c r="H877" i="3"/>
  <c r="M877" i="3" s="1"/>
  <c r="H876" i="3"/>
  <c r="M876" i="3" s="1"/>
  <c r="H875" i="3"/>
  <c r="M875" i="3" s="1"/>
  <c r="H874" i="3"/>
  <c r="M874" i="3" s="1"/>
  <c r="M873" i="3"/>
  <c r="H873" i="3"/>
  <c r="M872" i="3"/>
  <c r="H872" i="3"/>
  <c r="H871" i="3"/>
  <c r="M871" i="3" s="1"/>
  <c r="M870" i="3"/>
  <c r="H870" i="3"/>
  <c r="H869" i="3"/>
  <c r="M869" i="3" s="1"/>
  <c r="H868" i="3"/>
  <c r="M868" i="3" s="1"/>
  <c r="H867" i="3"/>
  <c r="M867" i="3" s="1"/>
  <c r="H866" i="3"/>
  <c r="M866" i="3" s="1"/>
  <c r="M865" i="3"/>
  <c r="H865" i="3"/>
  <c r="M864" i="3"/>
  <c r="H864" i="3"/>
  <c r="H863" i="3"/>
  <c r="M863" i="3" s="1"/>
  <c r="H862" i="3"/>
  <c r="M862" i="3" s="1"/>
  <c r="H861" i="3"/>
  <c r="M861" i="3" s="1"/>
  <c r="H860" i="3"/>
  <c r="M860" i="3" s="1"/>
  <c r="H859" i="3"/>
  <c r="M859" i="3" s="1"/>
  <c r="M858" i="3"/>
  <c r="H858" i="3"/>
  <c r="H857" i="3"/>
  <c r="M857" i="3" s="1"/>
  <c r="M856" i="3"/>
  <c r="H856" i="3"/>
  <c r="H855" i="3"/>
  <c r="M855" i="3" s="1"/>
  <c r="H854" i="3"/>
  <c r="M854" i="3" s="1"/>
  <c r="H853" i="3"/>
  <c r="M853" i="3" s="1"/>
  <c r="M852" i="3"/>
  <c r="H852" i="3"/>
  <c r="H851" i="3"/>
  <c r="M851" i="3" s="1"/>
  <c r="M850" i="3"/>
  <c r="H850" i="3"/>
  <c r="M849" i="3"/>
  <c r="H849" i="3"/>
  <c r="H848" i="3"/>
  <c r="M848" i="3" s="1"/>
  <c r="H847" i="3"/>
  <c r="M847" i="3" s="1"/>
  <c r="H846" i="3"/>
  <c r="M846" i="3" s="1"/>
  <c r="H845" i="3"/>
  <c r="M845" i="3" s="1"/>
  <c r="H844" i="3"/>
  <c r="M844" i="3" s="1"/>
  <c r="H843" i="3"/>
  <c r="M843" i="3" s="1"/>
  <c r="M842" i="3"/>
  <c r="H842" i="3"/>
  <c r="H841" i="3"/>
  <c r="M841" i="3" s="1"/>
  <c r="H840" i="3"/>
  <c r="M840" i="3" s="1"/>
  <c r="H839" i="3"/>
  <c r="M839" i="3" s="1"/>
  <c r="H838" i="3"/>
  <c r="M838" i="3" s="1"/>
  <c r="H837" i="3"/>
  <c r="M837" i="3" s="1"/>
  <c r="H836" i="3"/>
  <c r="M836" i="3" s="1"/>
  <c r="H835" i="3"/>
  <c r="M835" i="3" s="1"/>
  <c r="H834" i="3"/>
  <c r="M834" i="3" s="1"/>
  <c r="H833" i="3"/>
  <c r="M833" i="3" s="1"/>
  <c r="H832" i="3"/>
  <c r="M832" i="3" s="1"/>
  <c r="H831" i="3"/>
  <c r="M831" i="3" s="1"/>
  <c r="H830" i="3"/>
  <c r="M830" i="3" s="1"/>
  <c r="M829" i="3"/>
  <c r="H829" i="3"/>
  <c r="H828" i="3"/>
  <c r="M828" i="3" s="1"/>
  <c r="H827" i="3"/>
  <c r="M827" i="3" s="1"/>
  <c r="H826" i="3"/>
  <c r="M826" i="3" s="1"/>
  <c r="H825" i="3"/>
  <c r="M825" i="3" s="1"/>
  <c r="H824" i="3"/>
  <c r="M824" i="3" s="1"/>
  <c r="H823" i="3"/>
  <c r="M823" i="3" s="1"/>
  <c r="H822" i="3"/>
  <c r="M822" i="3" s="1"/>
  <c r="H821" i="3"/>
  <c r="M821" i="3" s="1"/>
  <c r="H820" i="3"/>
  <c r="M820" i="3" s="1"/>
  <c r="H819" i="3"/>
  <c r="M819" i="3" s="1"/>
  <c r="H818" i="3"/>
  <c r="M818" i="3" s="1"/>
  <c r="H817" i="3"/>
  <c r="M817" i="3" s="1"/>
  <c r="H816" i="3"/>
  <c r="M816" i="3" s="1"/>
  <c r="H815" i="3"/>
  <c r="M815" i="3" s="1"/>
  <c r="H814" i="3"/>
  <c r="M814" i="3" s="1"/>
  <c r="H813" i="3"/>
  <c r="M813" i="3" s="1"/>
  <c r="H812" i="3"/>
  <c r="M812" i="3" s="1"/>
  <c r="H811" i="3"/>
  <c r="M811" i="3" s="1"/>
  <c r="H810" i="3"/>
  <c r="M810" i="3" s="1"/>
  <c r="M809" i="3"/>
  <c r="H809" i="3"/>
  <c r="M808" i="3"/>
  <c r="H808" i="3"/>
  <c r="H807" i="3"/>
  <c r="M807" i="3" s="1"/>
  <c r="M806" i="3"/>
  <c r="H806" i="3"/>
  <c r="H805" i="3"/>
  <c r="M805" i="3" s="1"/>
  <c r="H804" i="3"/>
  <c r="M804" i="3" s="1"/>
  <c r="H803" i="3"/>
  <c r="M803" i="3" s="1"/>
  <c r="H802" i="3"/>
  <c r="M802" i="3" s="1"/>
  <c r="M801" i="3"/>
  <c r="H801" i="3"/>
  <c r="M800" i="3"/>
  <c r="H800" i="3"/>
  <c r="H799" i="3"/>
  <c r="M799" i="3" s="1"/>
  <c r="H798" i="3"/>
  <c r="M798" i="3" s="1"/>
  <c r="H797" i="3"/>
  <c r="M797" i="3" s="1"/>
  <c r="H796" i="3"/>
  <c r="M796" i="3" s="1"/>
  <c r="H795" i="3"/>
  <c r="M795" i="3" s="1"/>
  <c r="M794" i="3"/>
  <c r="H794" i="3"/>
  <c r="H793" i="3"/>
  <c r="M793" i="3" s="1"/>
  <c r="M792" i="3"/>
  <c r="H792" i="3"/>
  <c r="H791" i="3"/>
  <c r="M791" i="3" s="1"/>
  <c r="H790" i="3"/>
  <c r="M790" i="3" s="1"/>
  <c r="H789" i="3"/>
  <c r="M789" i="3" s="1"/>
  <c r="M788" i="3"/>
  <c r="H788" i="3"/>
  <c r="H787" i="3"/>
  <c r="M787" i="3" s="1"/>
  <c r="M786" i="3"/>
  <c r="H786" i="3"/>
  <c r="M785" i="3"/>
  <c r="H785" i="3"/>
  <c r="H784" i="3"/>
  <c r="M784" i="3" s="1"/>
  <c r="H783" i="3"/>
  <c r="M783" i="3" s="1"/>
  <c r="H782" i="3"/>
  <c r="M782" i="3" s="1"/>
  <c r="H781" i="3"/>
  <c r="M781" i="3" s="1"/>
  <c r="H780" i="3"/>
  <c r="M780" i="3" s="1"/>
  <c r="H779" i="3"/>
  <c r="M779" i="3" s="1"/>
  <c r="M778" i="3"/>
  <c r="H778" i="3"/>
  <c r="H777" i="3"/>
  <c r="M777" i="3" s="1"/>
  <c r="H776" i="3"/>
  <c r="M776" i="3" s="1"/>
  <c r="H775" i="3"/>
  <c r="M775" i="3" s="1"/>
  <c r="H774" i="3"/>
  <c r="M774" i="3" s="1"/>
  <c r="H773" i="3"/>
  <c r="M773" i="3" s="1"/>
  <c r="H772" i="3"/>
  <c r="M772" i="3" s="1"/>
  <c r="H771" i="3"/>
  <c r="M771" i="3" s="1"/>
  <c r="H770" i="3"/>
  <c r="M770" i="3" s="1"/>
  <c r="H769" i="3"/>
  <c r="M769" i="3" s="1"/>
  <c r="H768" i="3"/>
  <c r="M768" i="3" s="1"/>
  <c r="H767" i="3"/>
  <c r="M767" i="3" s="1"/>
  <c r="H766" i="3"/>
  <c r="M766" i="3" s="1"/>
  <c r="M765" i="3"/>
  <c r="H765" i="3"/>
  <c r="H764" i="3"/>
  <c r="M764" i="3" s="1"/>
  <c r="H763" i="3"/>
  <c r="M763" i="3" s="1"/>
  <c r="H762" i="3"/>
  <c r="M762" i="3" s="1"/>
  <c r="H761" i="3"/>
  <c r="M761" i="3" s="1"/>
  <c r="H760" i="3"/>
  <c r="M760" i="3" s="1"/>
  <c r="H759" i="3"/>
  <c r="M759" i="3" s="1"/>
  <c r="H758" i="3"/>
  <c r="M758" i="3" s="1"/>
  <c r="H757" i="3"/>
  <c r="M757" i="3" s="1"/>
  <c r="H756" i="3"/>
  <c r="M756" i="3" s="1"/>
  <c r="H755" i="3"/>
  <c r="M755" i="3" s="1"/>
  <c r="H754" i="3"/>
  <c r="M754" i="3" s="1"/>
  <c r="H753" i="3"/>
  <c r="M753" i="3" s="1"/>
  <c r="H752" i="3"/>
  <c r="M752" i="3" s="1"/>
  <c r="H751" i="3"/>
  <c r="M751" i="3" s="1"/>
  <c r="H750" i="3"/>
  <c r="M750" i="3" s="1"/>
  <c r="H749" i="3"/>
  <c r="M749" i="3" s="1"/>
  <c r="H748" i="3"/>
  <c r="M748" i="3" s="1"/>
  <c r="H747" i="3"/>
  <c r="M747" i="3" s="1"/>
  <c r="H746" i="3"/>
  <c r="M746" i="3" s="1"/>
  <c r="M745" i="3"/>
  <c r="H745" i="3"/>
  <c r="M744" i="3"/>
  <c r="H744" i="3"/>
  <c r="H743" i="3"/>
  <c r="M743" i="3" s="1"/>
  <c r="M742" i="3"/>
  <c r="H742" i="3"/>
  <c r="H741" i="3"/>
  <c r="M741" i="3" s="1"/>
  <c r="H740" i="3"/>
  <c r="M740" i="3" s="1"/>
  <c r="H739" i="3"/>
  <c r="M739" i="3" s="1"/>
  <c r="H738" i="3"/>
  <c r="M738" i="3" s="1"/>
  <c r="M737" i="3"/>
  <c r="H737" i="3"/>
  <c r="M736" i="3"/>
  <c r="H736" i="3"/>
  <c r="H735" i="3"/>
  <c r="M735" i="3" s="1"/>
  <c r="H734" i="3"/>
  <c r="M734" i="3" s="1"/>
  <c r="H733" i="3"/>
  <c r="M733" i="3" s="1"/>
  <c r="H732" i="3"/>
  <c r="M732" i="3" s="1"/>
  <c r="H731" i="3"/>
  <c r="M731" i="3" s="1"/>
  <c r="M730" i="3"/>
  <c r="H730" i="3"/>
  <c r="H729" i="3"/>
  <c r="M729" i="3" s="1"/>
  <c r="M728" i="3"/>
  <c r="H728" i="3"/>
  <c r="H727" i="3"/>
  <c r="M727" i="3" s="1"/>
  <c r="H726" i="3"/>
  <c r="M726" i="3" s="1"/>
  <c r="H725" i="3"/>
  <c r="M725" i="3" s="1"/>
  <c r="M724" i="3"/>
  <c r="H724" i="3"/>
  <c r="H723" i="3"/>
  <c r="M723" i="3" s="1"/>
  <c r="M722" i="3"/>
  <c r="H722" i="3"/>
  <c r="M721" i="3"/>
  <c r="H721" i="3"/>
  <c r="H720" i="3"/>
  <c r="M720" i="3" s="1"/>
  <c r="H719" i="3"/>
  <c r="M719" i="3" s="1"/>
  <c r="H718" i="3"/>
  <c r="M718" i="3" s="1"/>
  <c r="H717" i="3"/>
  <c r="M717" i="3" s="1"/>
  <c r="H716" i="3"/>
  <c r="M716" i="3" s="1"/>
  <c r="H715" i="3"/>
  <c r="M715" i="3" s="1"/>
  <c r="M714" i="3"/>
  <c r="H714" i="3"/>
  <c r="H713" i="3"/>
  <c r="M713" i="3" s="1"/>
  <c r="H712" i="3"/>
  <c r="M712" i="3" s="1"/>
  <c r="H711" i="3"/>
  <c r="M711" i="3" s="1"/>
  <c r="H710" i="3"/>
  <c r="M710" i="3" s="1"/>
  <c r="H709" i="3"/>
  <c r="M709" i="3" s="1"/>
  <c r="H708" i="3"/>
  <c r="M708" i="3" s="1"/>
  <c r="H707" i="3"/>
  <c r="M707" i="3" s="1"/>
  <c r="H706" i="3"/>
  <c r="M706" i="3" s="1"/>
  <c r="H705" i="3"/>
  <c r="M705" i="3" s="1"/>
  <c r="H704" i="3"/>
  <c r="M704" i="3" s="1"/>
  <c r="H703" i="3"/>
  <c r="M703" i="3" s="1"/>
  <c r="H702" i="3"/>
  <c r="M702" i="3" s="1"/>
  <c r="M701" i="3"/>
  <c r="H701" i="3"/>
  <c r="H700" i="3"/>
  <c r="M700" i="3" s="1"/>
  <c r="H699" i="3"/>
  <c r="M699" i="3" s="1"/>
  <c r="H698" i="3"/>
  <c r="M698" i="3" s="1"/>
  <c r="H697" i="3"/>
  <c r="M697" i="3" s="1"/>
  <c r="H696" i="3"/>
  <c r="M696" i="3" s="1"/>
  <c r="H695" i="3"/>
  <c r="M695" i="3" s="1"/>
  <c r="H694" i="3"/>
  <c r="M694" i="3" s="1"/>
  <c r="H693" i="3"/>
  <c r="M693" i="3" s="1"/>
  <c r="H692" i="3"/>
  <c r="M692" i="3" s="1"/>
  <c r="H691" i="3"/>
  <c r="M691" i="3" s="1"/>
  <c r="H690" i="3"/>
  <c r="M690" i="3" s="1"/>
  <c r="H689" i="3"/>
  <c r="M689" i="3" s="1"/>
  <c r="H688" i="3"/>
  <c r="M688" i="3" s="1"/>
  <c r="H687" i="3"/>
  <c r="M687" i="3" s="1"/>
  <c r="H686" i="3"/>
  <c r="M686" i="3" s="1"/>
  <c r="H685" i="3"/>
  <c r="M685" i="3" s="1"/>
  <c r="H684" i="3"/>
  <c r="M684" i="3" s="1"/>
  <c r="H683" i="3"/>
  <c r="M683" i="3" s="1"/>
  <c r="H682" i="3"/>
  <c r="M682" i="3" s="1"/>
  <c r="M681" i="3"/>
  <c r="H681" i="3"/>
  <c r="M680" i="3"/>
  <c r="H680" i="3"/>
  <c r="H679" i="3"/>
  <c r="M679" i="3" s="1"/>
  <c r="M678" i="3"/>
  <c r="H678" i="3"/>
  <c r="H677" i="3"/>
  <c r="M677" i="3" s="1"/>
  <c r="H676" i="3"/>
  <c r="M676" i="3" s="1"/>
  <c r="H675" i="3"/>
  <c r="M675" i="3" s="1"/>
  <c r="H674" i="3"/>
  <c r="M674" i="3" s="1"/>
  <c r="M673" i="3"/>
  <c r="H673" i="3"/>
  <c r="M672" i="3"/>
  <c r="H672" i="3"/>
  <c r="H671" i="3"/>
  <c r="M671" i="3" s="1"/>
  <c r="H670" i="3"/>
  <c r="M670" i="3" s="1"/>
  <c r="H669" i="3"/>
  <c r="M669" i="3" s="1"/>
  <c r="H668" i="3"/>
  <c r="M668" i="3" s="1"/>
  <c r="H667" i="3"/>
  <c r="M667" i="3" s="1"/>
  <c r="M666" i="3"/>
  <c r="H666" i="3"/>
  <c r="H665" i="3"/>
  <c r="M665" i="3" s="1"/>
  <c r="M664" i="3"/>
  <c r="H664" i="3"/>
  <c r="H663" i="3"/>
  <c r="M663" i="3" s="1"/>
  <c r="H662" i="3"/>
  <c r="M662" i="3" s="1"/>
  <c r="H661" i="3"/>
  <c r="M661" i="3" s="1"/>
  <c r="M660" i="3"/>
  <c r="H660" i="3"/>
  <c r="H659" i="3"/>
  <c r="M659" i="3" s="1"/>
  <c r="M658" i="3"/>
  <c r="H658" i="3"/>
  <c r="M657" i="3"/>
  <c r="H657" i="3"/>
  <c r="H656" i="3"/>
  <c r="M656" i="3" s="1"/>
  <c r="H655" i="3"/>
  <c r="M655" i="3" s="1"/>
  <c r="H654" i="3"/>
  <c r="M654" i="3" s="1"/>
  <c r="H653" i="3"/>
  <c r="M653" i="3" s="1"/>
  <c r="H652" i="3"/>
  <c r="M652" i="3" s="1"/>
  <c r="H651" i="3"/>
  <c r="M651" i="3" s="1"/>
  <c r="M650" i="3"/>
  <c r="H650" i="3"/>
  <c r="H649" i="3"/>
  <c r="M649" i="3" s="1"/>
  <c r="H648" i="3"/>
  <c r="M648" i="3" s="1"/>
  <c r="H647" i="3"/>
  <c r="M647" i="3" s="1"/>
  <c r="H646" i="3"/>
  <c r="M646" i="3" s="1"/>
  <c r="H645" i="3"/>
  <c r="M645" i="3" s="1"/>
  <c r="H644" i="3"/>
  <c r="M644" i="3" s="1"/>
  <c r="H643" i="3"/>
  <c r="M643" i="3" s="1"/>
  <c r="H642" i="3"/>
  <c r="M642" i="3" s="1"/>
  <c r="H641" i="3"/>
  <c r="M641" i="3" s="1"/>
  <c r="H640" i="3"/>
  <c r="M640" i="3" s="1"/>
  <c r="H639" i="3"/>
  <c r="M639" i="3" s="1"/>
  <c r="H638" i="3"/>
  <c r="M638" i="3" s="1"/>
  <c r="M637" i="3"/>
  <c r="H637" i="3"/>
  <c r="H636" i="3"/>
  <c r="M636" i="3" s="1"/>
  <c r="H635" i="3"/>
  <c r="M635" i="3" s="1"/>
  <c r="H634" i="3"/>
  <c r="M634" i="3" s="1"/>
  <c r="H633" i="3"/>
  <c r="M633" i="3" s="1"/>
  <c r="H632" i="3"/>
  <c r="M632" i="3" s="1"/>
  <c r="H631" i="3"/>
  <c r="M631" i="3" s="1"/>
  <c r="H630" i="3"/>
  <c r="M630" i="3" s="1"/>
  <c r="H629" i="3"/>
  <c r="M629" i="3" s="1"/>
  <c r="H628" i="3"/>
  <c r="M628" i="3" s="1"/>
  <c r="H627" i="3"/>
  <c r="M627" i="3" s="1"/>
  <c r="H626" i="3"/>
  <c r="M626" i="3" s="1"/>
  <c r="H625" i="3"/>
  <c r="M625" i="3" s="1"/>
  <c r="H624" i="3"/>
  <c r="M624" i="3" s="1"/>
  <c r="H623" i="3"/>
  <c r="M623" i="3" s="1"/>
  <c r="M622" i="3"/>
  <c r="H622" i="3"/>
  <c r="H621" i="3"/>
  <c r="M621" i="3" s="1"/>
  <c r="H620" i="3"/>
  <c r="M620" i="3" s="1"/>
  <c r="H619" i="3"/>
  <c r="M619" i="3" s="1"/>
  <c r="H618" i="3"/>
  <c r="M618" i="3" s="1"/>
  <c r="H617" i="3"/>
  <c r="M617" i="3" s="1"/>
  <c r="H616" i="3"/>
  <c r="M616" i="3" s="1"/>
  <c r="H615" i="3"/>
  <c r="M615" i="3" s="1"/>
  <c r="H614" i="3"/>
  <c r="M614" i="3" s="1"/>
  <c r="H613" i="3"/>
  <c r="M613" i="3" s="1"/>
  <c r="H612" i="3"/>
  <c r="M612" i="3" s="1"/>
  <c r="H611" i="3"/>
  <c r="M611" i="3" s="1"/>
  <c r="H610" i="3"/>
  <c r="M610" i="3" s="1"/>
  <c r="M609" i="3"/>
  <c r="H609" i="3"/>
  <c r="H608" i="3"/>
  <c r="M608" i="3" s="1"/>
  <c r="H607" i="3"/>
  <c r="M607" i="3" s="1"/>
  <c r="H606" i="3"/>
  <c r="M606" i="3" s="1"/>
  <c r="H605" i="3"/>
  <c r="M605" i="3" s="1"/>
  <c r="H604" i="3"/>
  <c r="M604" i="3" s="1"/>
  <c r="H603" i="3"/>
  <c r="M603" i="3" s="1"/>
  <c r="H602" i="3"/>
  <c r="M602" i="3" s="1"/>
  <c r="H601" i="3"/>
  <c r="M601" i="3" s="1"/>
  <c r="H600" i="3"/>
  <c r="M600" i="3" s="1"/>
  <c r="H599" i="3"/>
  <c r="M599" i="3" s="1"/>
  <c r="H598" i="3"/>
  <c r="M598" i="3" s="1"/>
  <c r="H597" i="3"/>
  <c r="M597" i="3" s="1"/>
  <c r="H596" i="3"/>
  <c r="M596" i="3" s="1"/>
  <c r="H595" i="3"/>
  <c r="M595" i="3" s="1"/>
  <c r="H594" i="3"/>
  <c r="M594" i="3" s="1"/>
  <c r="H593" i="3"/>
  <c r="M593" i="3" s="1"/>
  <c r="H592" i="3"/>
  <c r="M592" i="3" s="1"/>
  <c r="H591" i="3"/>
  <c r="M591" i="3" s="1"/>
  <c r="H590" i="3"/>
  <c r="M590" i="3" s="1"/>
  <c r="M589" i="3"/>
  <c r="H589" i="3"/>
  <c r="H588" i="3"/>
  <c r="M588" i="3" s="1"/>
  <c r="H587" i="3"/>
  <c r="M587" i="3" s="1"/>
  <c r="H586" i="3"/>
  <c r="M586" i="3" s="1"/>
  <c r="H585" i="3"/>
  <c r="M585" i="3" s="1"/>
  <c r="H584" i="3"/>
  <c r="M584" i="3" s="1"/>
  <c r="H583" i="3"/>
  <c r="M583" i="3" s="1"/>
  <c r="H582" i="3"/>
  <c r="M582" i="3" s="1"/>
  <c r="M581" i="3"/>
  <c r="H581" i="3"/>
  <c r="H580" i="3"/>
  <c r="M580" i="3" s="1"/>
  <c r="M579" i="3"/>
  <c r="H579" i="3"/>
  <c r="H578" i="3"/>
  <c r="M578" i="3" s="1"/>
  <c r="H577" i="3"/>
  <c r="M577" i="3" s="1"/>
  <c r="H576" i="3"/>
  <c r="M576" i="3" s="1"/>
  <c r="H575" i="3"/>
  <c r="M575" i="3" s="1"/>
  <c r="H574" i="3"/>
  <c r="M574" i="3" s="1"/>
  <c r="H573" i="3"/>
  <c r="M573" i="3" s="1"/>
  <c r="H572" i="3"/>
  <c r="M572" i="3" s="1"/>
  <c r="H571" i="3"/>
  <c r="M571" i="3" s="1"/>
  <c r="H570" i="3"/>
  <c r="M570" i="3" s="1"/>
  <c r="H569" i="3"/>
  <c r="M569" i="3" s="1"/>
  <c r="H568" i="3"/>
  <c r="M568" i="3" s="1"/>
  <c r="H567" i="3"/>
  <c r="M567" i="3" s="1"/>
  <c r="H566" i="3"/>
  <c r="M566" i="3" s="1"/>
  <c r="H565" i="3"/>
  <c r="M565" i="3" s="1"/>
  <c r="H564" i="3"/>
  <c r="M564" i="3" s="1"/>
  <c r="H563" i="3"/>
  <c r="M563" i="3" s="1"/>
  <c r="H562" i="3"/>
  <c r="M562" i="3" s="1"/>
  <c r="H561" i="3"/>
  <c r="M561" i="3" s="1"/>
  <c r="H560" i="3"/>
  <c r="M560" i="3" s="1"/>
  <c r="H559" i="3"/>
  <c r="M559" i="3" s="1"/>
  <c r="M558" i="3"/>
  <c r="H558" i="3"/>
  <c r="H557" i="3"/>
  <c r="M557" i="3" s="1"/>
  <c r="H556" i="3"/>
  <c r="M556" i="3" s="1"/>
  <c r="H555" i="3"/>
  <c r="M555" i="3" s="1"/>
  <c r="H554" i="3"/>
  <c r="M554" i="3" s="1"/>
  <c r="H553" i="3"/>
  <c r="M553" i="3" s="1"/>
  <c r="H552" i="3"/>
  <c r="M552" i="3" s="1"/>
  <c r="H551" i="3"/>
  <c r="M551" i="3" s="1"/>
  <c r="H550" i="3"/>
  <c r="M550" i="3" s="1"/>
  <c r="H549" i="3"/>
  <c r="M549" i="3" s="1"/>
  <c r="H548" i="3"/>
  <c r="M548" i="3" s="1"/>
  <c r="H547" i="3"/>
  <c r="M547" i="3" s="1"/>
  <c r="M546" i="3"/>
  <c r="H546" i="3"/>
  <c r="M545" i="3"/>
  <c r="H545" i="3"/>
  <c r="H544" i="3"/>
  <c r="M544" i="3" s="1"/>
  <c r="H543" i="3"/>
  <c r="M543" i="3" s="1"/>
  <c r="H542" i="3"/>
  <c r="M542" i="3" s="1"/>
  <c r="M541" i="3"/>
  <c r="H541" i="3"/>
  <c r="H540" i="3"/>
  <c r="M540" i="3" s="1"/>
  <c r="H539" i="3"/>
  <c r="M539" i="3" s="1"/>
  <c r="H538" i="3"/>
  <c r="M538" i="3" s="1"/>
  <c r="M537" i="3"/>
  <c r="H537" i="3"/>
  <c r="H536" i="3"/>
  <c r="M536" i="3" s="1"/>
  <c r="H535" i="3"/>
  <c r="M535" i="3" s="1"/>
  <c r="H534" i="3"/>
  <c r="M534" i="3" s="1"/>
  <c r="H533" i="3"/>
  <c r="M533" i="3" s="1"/>
  <c r="H532" i="3"/>
  <c r="M532" i="3" s="1"/>
  <c r="H531" i="3"/>
  <c r="M531" i="3" s="1"/>
  <c r="H530" i="3"/>
  <c r="M530" i="3" s="1"/>
  <c r="M529" i="3"/>
  <c r="H529" i="3"/>
  <c r="H528" i="3"/>
  <c r="M528" i="3" s="1"/>
  <c r="H527" i="3"/>
  <c r="M527" i="3" s="1"/>
  <c r="H526" i="3"/>
  <c r="M526" i="3" s="1"/>
  <c r="H525" i="3"/>
  <c r="M525" i="3" s="1"/>
  <c r="H524" i="3"/>
  <c r="M524" i="3" s="1"/>
  <c r="H523" i="3"/>
  <c r="M523" i="3" s="1"/>
  <c r="H522" i="3"/>
  <c r="M522" i="3" s="1"/>
  <c r="H521" i="3"/>
  <c r="M521" i="3" s="1"/>
  <c r="H520" i="3"/>
  <c r="M520" i="3" s="1"/>
  <c r="H519" i="3"/>
  <c r="M519" i="3" s="1"/>
  <c r="H518" i="3"/>
  <c r="M518" i="3" s="1"/>
  <c r="M517" i="3"/>
  <c r="H517" i="3"/>
  <c r="H516" i="3"/>
  <c r="M516" i="3" s="1"/>
  <c r="H515" i="3"/>
  <c r="M515" i="3" s="1"/>
  <c r="H514" i="3"/>
  <c r="M514" i="3" s="1"/>
  <c r="H513" i="3"/>
  <c r="M513" i="3" s="1"/>
  <c r="H512" i="3"/>
  <c r="M512" i="3" s="1"/>
  <c r="M511" i="3"/>
  <c r="H511" i="3"/>
  <c r="H510" i="3"/>
  <c r="M510" i="3" s="1"/>
  <c r="H509" i="3"/>
  <c r="M509" i="3" s="1"/>
  <c r="H508" i="3"/>
  <c r="M508" i="3" s="1"/>
  <c r="H507" i="3"/>
  <c r="M507" i="3" s="1"/>
  <c r="M506" i="3"/>
  <c r="H506" i="3"/>
  <c r="H505" i="3"/>
  <c r="M505" i="3" s="1"/>
  <c r="H504" i="3"/>
  <c r="M504" i="3" s="1"/>
  <c r="H503" i="3"/>
  <c r="M503" i="3" s="1"/>
  <c r="H502" i="3"/>
  <c r="M502" i="3" s="1"/>
  <c r="H501" i="3"/>
  <c r="M501" i="3" s="1"/>
  <c r="H500" i="3"/>
  <c r="M500" i="3" s="1"/>
  <c r="H499" i="3"/>
  <c r="M499" i="3" s="1"/>
  <c r="M498" i="3"/>
  <c r="H498" i="3"/>
  <c r="H497" i="3"/>
  <c r="M497" i="3" s="1"/>
  <c r="H496" i="3"/>
  <c r="M496" i="3" s="1"/>
  <c r="H495" i="3"/>
  <c r="M495" i="3" s="1"/>
  <c r="M494" i="3"/>
  <c r="H494" i="3"/>
  <c r="H493" i="3"/>
  <c r="M493" i="3" s="1"/>
  <c r="H492" i="3"/>
  <c r="M492" i="3" s="1"/>
  <c r="H491" i="3"/>
  <c r="M491" i="3" s="1"/>
  <c r="M490" i="3"/>
  <c r="H490" i="3"/>
  <c r="M489" i="3"/>
  <c r="H489" i="3"/>
  <c r="H488" i="3"/>
  <c r="M488" i="3" s="1"/>
  <c r="H487" i="3"/>
  <c r="M487" i="3" s="1"/>
  <c r="H486" i="3"/>
  <c r="M486" i="3" s="1"/>
  <c r="H485" i="3"/>
  <c r="M485" i="3" s="1"/>
  <c r="H484" i="3"/>
  <c r="M484" i="3" s="1"/>
  <c r="H483" i="3"/>
  <c r="M483" i="3" s="1"/>
  <c r="H482" i="3"/>
  <c r="M482" i="3" s="1"/>
  <c r="H481" i="3"/>
  <c r="M481" i="3" s="1"/>
  <c r="H480" i="3"/>
  <c r="M480" i="3" s="1"/>
  <c r="H479" i="3"/>
  <c r="M479" i="3" s="1"/>
  <c r="H478" i="3"/>
  <c r="M478" i="3" s="1"/>
  <c r="H477" i="3"/>
  <c r="M477" i="3" s="1"/>
  <c r="H476" i="3"/>
  <c r="M476" i="3" s="1"/>
  <c r="H475" i="3"/>
  <c r="M475" i="3" s="1"/>
  <c r="H474" i="3"/>
  <c r="M474" i="3" s="1"/>
  <c r="M473" i="3"/>
  <c r="H473" i="3"/>
  <c r="H472" i="3"/>
  <c r="M472" i="3" s="1"/>
  <c r="H471" i="3"/>
  <c r="M471" i="3" s="1"/>
  <c r="H470" i="3"/>
  <c r="M470" i="3" s="1"/>
  <c r="H469" i="3"/>
  <c r="M469" i="3" s="1"/>
  <c r="H468" i="3"/>
  <c r="M468" i="3" s="1"/>
  <c r="H467" i="3"/>
  <c r="M467" i="3" s="1"/>
  <c r="H466" i="3"/>
  <c r="M466" i="3" s="1"/>
  <c r="M465" i="3"/>
  <c r="H465" i="3"/>
  <c r="H464" i="3"/>
  <c r="M464" i="3" s="1"/>
  <c r="H463" i="3"/>
  <c r="M463" i="3" s="1"/>
  <c r="H462" i="3"/>
  <c r="M462" i="3" s="1"/>
  <c r="H461" i="3"/>
  <c r="M461" i="3" s="1"/>
  <c r="H460" i="3"/>
  <c r="M460" i="3" s="1"/>
  <c r="H459" i="3"/>
  <c r="M459" i="3" s="1"/>
  <c r="H458" i="3"/>
  <c r="M458" i="3" s="1"/>
  <c r="H457" i="3"/>
  <c r="M457" i="3" s="1"/>
  <c r="H456" i="3"/>
  <c r="M456" i="3" s="1"/>
  <c r="H455" i="3"/>
  <c r="M455" i="3" s="1"/>
  <c r="H454" i="3"/>
  <c r="M454" i="3" s="1"/>
  <c r="H453" i="3"/>
  <c r="M453" i="3" s="1"/>
  <c r="H452" i="3"/>
  <c r="M452" i="3" s="1"/>
  <c r="H451" i="3"/>
  <c r="M451" i="3" s="1"/>
  <c r="H450" i="3"/>
  <c r="M450" i="3" s="1"/>
  <c r="H449" i="3"/>
  <c r="M449" i="3" s="1"/>
  <c r="H448" i="3"/>
  <c r="M448" i="3" s="1"/>
  <c r="M447" i="3"/>
  <c r="H447" i="3"/>
  <c r="H446" i="3"/>
  <c r="M446" i="3" s="1"/>
  <c r="H445" i="3"/>
  <c r="M445" i="3" s="1"/>
  <c r="H444" i="3"/>
  <c r="M444" i="3" s="1"/>
  <c r="H443" i="3"/>
  <c r="M443" i="3" s="1"/>
  <c r="M442" i="3"/>
  <c r="H442" i="3"/>
  <c r="H441" i="3"/>
  <c r="M441" i="3" s="1"/>
  <c r="H440" i="3"/>
  <c r="M440" i="3" s="1"/>
  <c r="H439" i="3"/>
  <c r="M439" i="3" s="1"/>
  <c r="H438" i="3"/>
  <c r="M438" i="3" s="1"/>
  <c r="H437" i="3"/>
  <c r="M437" i="3" s="1"/>
  <c r="H436" i="3"/>
  <c r="M436" i="3" s="1"/>
  <c r="H435" i="3"/>
  <c r="M435" i="3" s="1"/>
  <c r="M434" i="3"/>
  <c r="H434" i="3"/>
  <c r="H433" i="3"/>
  <c r="M433" i="3" s="1"/>
  <c r="H432" i="3"/>
  <c r="M432" i="3" s="1"/>
  <c r="H431" i="3"/>
  <c r="M431" i="3" s="1"/>
  <c r="H430" i="3"/>
  <c r="M430" i="3" s="1"/>
  <c r="H429" i="3"/>
  <c r="M429" i="3" s="1"/>
  <c r="H428" i="3"/>
  <c r="M428" i="3" s="1"/>
  <c r="H427" i="3"/>
  <c r="M427" i="3" s="1"/>
  <c r="M426" i="3"/>
  <c r="H426" i="3"/>
  <c r="H425" i="3"/>
  <c r="M425" i="3" s="1"/>
  <c r="H424" i="3"/>
  <c r="M424" i="3" s="1"/>
  <c r="H423" i="3"/>
  <c r="M423" i="3" s="1"/>
  <c r="H422" i="3"/>
  <c r="M422" i="3" s="1"/>
  <c r="H421" i="3"/>
  <c r="M421" i="3" s="1"/>
  <c r="H420" i="3"/>
  <c r="M420" i="3" s="1"/>
  <c r="H419" i="3"/>
  <c r="M419" i="3" s="1"/>
  <c r="H418" i="3"/>
  <c r="M418" i="3" s="1"/>
  <c r="H417" i="3"/>
  <c r="M417" i="3" s="1"/>
  <c r="H416" i="3"/>
  <c r="M416" i="3" s="1"/>
  <c r="H415" i="3"/>
  <c r="M415" i="3" s="1"/>
  <c r="M414" i="3"/>
  <c r="H414" i="3"/>
  <c r="H413" i="3"/>
  <c r="M413" i="3" s="1"/>
  <c r="H412" i="3"/>
  <c r="M412" i="3" s="1"/>
  <c r="H411" i="3"/>
  <c r="M411" i="3" s="1"/>
  <c r="H410" i="3"/>
  <c r="M410" i="3" s="1"/>
  <c r="H409" i="3"/>
  <c r="M409" i="3" s="1"/>
  <c r="H408" i="3"/>
  <c r="M408" i="3" s="1"/>
  <c r="H407" i="3"/>
  <c r="M407" i="3" s="1"/>
  <c r="M406" i="3"/>
  <c r="H406" i="3"/>
  <c r="H405" i="3"/>
  <c r="M405" i="3" s="1"/>
  <c r="H404" i="3"/>
  <c r="M404" i="3" s="1"/>
  <c r="H403" i="3"/>
  <c r="M403" i="3" s="1"/>
  <c r="M402" i="3"/>
  <c r="H402" i="3"/>
  <c r="H401" i="3"/>
  <c r="M401" i="3" s="1"/>
  <c r="H400" i="3"/>
  <c r="M400" i="3" s="1"/>
  <c r="H399" i="3"/>
  <c r="M399" i="3" s="1"/>
  <c r="M398" i="3"/>
  <c r="H398" i="3"/>
  <c r="M397" i="3"/>
  <c r="H397" i="3"/>
  <c r="H396" i="3"/>
  <c r="M396" i="3" s="1"/>
  <c r="H395" i="3"/>
  <c r="M395" i="3" s="1"/>
  <c r="H394" i="3"/>
  <c r="M394" i="3" s="1"/>
  <c r="M393" i="3"/>
  <c r="H393" i="3"/>
  <c r="K392" i="3"/>
  <c r="H392" i="3"/>
  <c r="M392" i="3" s="1"/>
  <c r="K391" i="3"/>
  <c r="H391" i="3"/>
  <c r="M391" i="3" s="1"/>
  <c r="K390" i="3"/>
  <c r="H390" i="3"/>
  <c r="M390" i="3" s="1"/>
  <c r="K389" i="3"/>
  <c r="H389" i="3"/>
  <c r="M389" i="3" s="1"/>
  <c r="K388" i="3"/>
  <c r="H388" i="3"/>
  <c r="M388" i="3" s="1"/>
  <c r="K387" i="3"/>
  <c r="H387" i="3"/>
  <c r="M387" i="3" s="1"/>
  <c r="K386" i="3"/>
  <c r="H386" i="3"/>
  <c r="M386" i="3" s="1"/>
  <c r="K385" i="3"/>
  <c r="H385" i="3"/>
  <c r="M385" i="3" s="1"/>
  <c r="K384" i="3"/>
  <c r="H384" i="3"/>
  <c r="M384" i="3" s="1"/>
  <c r="K383" i="3"/>
  <c r="H383" i="3"/>
  <c r="M383" i="3" s="1"/>
  <c r="K382" i="3"/>
  <c r="H382" i="3"/>
  <c r="M382" i="3" s="1"/>
  <c r="K381" i="3"/>
  <c r="H381" i="3"/>
  <c r="M381" i="3" s="1"/>
  <c r="K380" i="3"/>
  <c r="H380" i="3"/>
  <c r="M380" i="3" s="1"/>
  <c r="K379" i="3"/>
  <c r="H379" i="3"/>
  <c r="M379" i="3" s="1"/>
  <c r="K378" i="3"/>
  <c r="H378" i="3"/>
  <c r="M378" i="3" s="1"/>
  <c r="K377" i="3"/>
  <c r="H377" i="3"/>
  <c r="M377" i="3" s="1"/>
  <c r="K376" i="3"/>
  <c r="H376" i="3"/>
  <c r="M376" i="3" s="1"/>
  <c r="M375" i="3"/>
  <c r="K375" i="3"/>
  <c r="H375" i="3"/>
  <c r="M374" i="3"/>
  <c r="K374" i="3"/>
  <c r="H374" i="3"/>
  <c r="K373" i="3"/>
  <c r="H373" i="3"/>
  <c r="M373" i="3" s="1"/>
  <c r="K372" i="3"/>
  <c r="H372" i="3"/>
  <c r="M372" i="3" s="1"/>
  <c r="K371" i="3"/>
  <c r="H371" i="3"/>
  <c r="M371" i="3" s="1"/>
  <c r="K370" i="3"/>
  <c r="H370" i="3"/>
  <c r="M370" i="3" s="1"/>
  <c r="K369" i="3"/>
  <c r="H369" i="3"/>
  <c r="M369" i="3" s="1"/>
  <c r="K368" i="3"/>
  <c r="H368" i="3"/>
  <c r="M368" i="3" s="1"/>
  <c r="K367" i="3"/>
  <c r="H367" i="3"/>
  <c r="M367" i="3" s="1"/>
  <c r="K366" i="3"/>
  <c r="H366" i="3"/>
  <c r="M366" i="3" s="1"/>
  <c r="K365" i="3"/>
  <c r="H365" i="3"/>
  <c r="M365" i="3" s="1"/>
  <c r="K364" i="3"/>
  <c r="H364" i="3"/>
  <c r="M364" i="3" s="1"/>
  <c r="M363" i="3"/>
  <c r="K363" i="3"/>
  <c r="H363" i="3"/>
  <c r="K362" i="3"/>
  <c r="H362" i="3"/>
  <c r="M362" i="3" s="1"/>
  <c r="K361" i="3"/>
  <c r="H361" i="3"/>
  <c r="M361" i="3" s="1"/>
  <c r="K360" i="3"/>
  <c r="H360" i="3"/>
  <c r="M360" i="3" s="1"/>
  <c r="K359" i="3"/>
  <c r="H359" i="3"/>
  <c r="M359" i="3" s="1"/>
  <c r="K358" i="3"/>
  <c r="H358" i="3"/>
  <c r="M358" i="3" s="1"/>
  <c r="K357" i="3"/>
  <c r="H357" i="3"/>
  <c r="M357" i="3" s="1"/>
  <c r="K356" i="3"/>
  <c r="H356" i="3"/>
  <c r="M356" i="3" s="1"/>
  <c r="K355" i="3"/>
  <c r="H355" i="3"/>
  <c r="M355" i="3" s="1"/>
  <c r="K354" i="3"/>
  <c r="H354" i="3"/>
  <c r="M354" i="3" s="1"/>
  <c r="K353" i="3"/>
  <c r="H353" i="3"/>
  <c r="M353" i="3" s="1"/>
  <c r="K352" i="3"/>
  <c r="H352" i="3"/>
  <c r="M352" i="3" s="1"/>
  <c r="K351" i="3"/>
  <c r="H351" i="3"/>
  <c r="M351" i="3" s="1"/>
  <c r="K350" i="3"/>
  <c r="H350" i="3"/>
  <c r="M350" i="3" s="1"/>
  <c r="K349" i="3"/>
  <c r="H349" i="3"/>
  <c r="M349" i="3" s="1"/>
  <c r="K348" i="3"/>
  <c r="H348" i="3"/>
  <c r="M348" i="3" s="1"/>
  <c r="K347" i="3"/>
  <c r="H347" i="3"/>
  <c r="M347" i="3" s="1"/>
  <c r="K346" i="3"/>
  <c r="H346" i="3"/>
  <c r="M346" i="3" s="1"/>
  <c r="K345" i="3"/>
  <c r="H345" i="3"/>
  <c r="M345" i="3" s="1"/>
  <c r="K344" i="3"/>
  <c r="H344" i="3"/>
  <c r="M344" i="3" s="1"/>
  <c r="M343" i="3"/>
  <c r="K343" i="3"/>
  <c r="H343" i="3"/>
  <c r="M342" i="3"/>
  <c r="K342" i="3"/>
  <c r="H342" i="3"/>
  <c r="K341" i="3"/>
  <c r="H341" i="3"/>
  <c r="M341" i="3" s="1"/>
  <c r="K340" i="3"/>
  <c r="H340" i="3"/>
  <c r="M340" i="3" s="1"/>
  <c r="K339" i="3"/>
  <c r="H339" i="3"/>
  <c r="M339" i="3" s="1"/>
  <c r="K338" i="3"/>
  <c r="H338" i="3"/>
  <c r="M338" i="3" s="1"/>
  <c r="K337" i="3"/>
  <c r="H337" i="3"/>
  <c r="M337" i="3" s="1"/>
  <c r="K336" i="3"/>
  <c r="H336" i="3"/>
  <c r="M336" i="3" s="1"/>
  <c r="K335" i="3"/>
  <c r="H335" i="3"/>
  <c r="M335" i="3" s="1"/>
  <c r="K334" i="3"/>
  <c r="H334" i="3"/>
  <c r="M334" i="3" s="1"/>
  <c r="K333" i="3"/>
  <c r="H333" i="3"/>
  <c r="M333" i="3" s="1"/>
  <c r="K332" i="3"/>
  <c r="H332" i="3"/>
  <c r="M332" i="3" s="1"/>
  <c r="M331" i="3"/>
  <c r="K331" i="3"/>
  <c r="H331" i="3"/>
  <c r="K330" i="3"/>
  <c r="H330" i="3"/>
  <c r="M330" i="3" s="1"/>
  <c r="K329" i="3"/>
  <c r="H329" i="3"/>
  <c r="M329" i="3" s="1"/>
  <c r="K328" i="3"/>
  <c r="H328" i="3"/>
  <c r="M328" i="3" s="1"/>
  <c r="K327" i="3"/>
  <c r="H327" i="3"/>
  <c r="M327" i="3" s="1"/>
  <c r="K326" i="3"/>
  <c r="H326" i="3"/>
  <c r="M326" i="3" s="1"/>
  <c r="K325" i="3"/>
  <c r="H325" i="3"/>
  <c r="M325" i="3" s="1"/>
  <c r="K324" i="3"/>
  <c r="H324" i="3"/>
  <c r="M324" i="3" s="1"/>
  <c r="K323" i="3"/>
  <c r="H323" i="3"/>
  <c r="M323" i="3" s="1"/>
  <c r="K322" i="3"/>
  <c r="H322" i="3"/>
  <c r="M322" i="3" s="1"/>
  <c r="K321" i="3"/>
  <c r="H321" i="3"/>
  <c r="M321" i="3" s="1"/>
  <c r="K320" i="3"/>
  <c r="H320" i="3"/>
  <c r="M320" i="3" s="1"/>
  <c r="K319" i="3"/>
  <c r="H319" i="3"/>
  <c r="M319" i="3" s="1"/>
  <c r="K318" i="3"/>
  <c r="H318" i="3"/>
  <c r="M318" i="3" s="1"/>
  <c r="K317" i="3"/>
  <c r="H317" i="3"/>
  <c r="M317" i="3" s="1"/>
  <c r="K316" i="3"/>
  <c r="H316" i="3"/>
  <c r="M316" i="3" s="1"/>
  <c r="K315" i="3"/>
  <c r="H315" i="3"/>
  <c r="M315" i="3" s="1"/>
  <c r="K314" i="3"/>
  <c r="H314" i="3"/>
  <c r="M314" i="3" s="1"/>
  <c r="K313" i="3"/>
  <c r="H313" i="3"/>
  <c r="M313" i="3" s="1"/>
  <c r="K312" i="3"/>
  <c r="H312" i="3"/>
  <c r="M312" i="3" s="1"/>
  <c r="M311" i="3"/>
  <c r="K311" i="3"/>
  <c r="H311" i="3"/>
  <c r="M310" i="3"/>
  <c r="K310" i="3"/>
  <c r="H310" i="3"/>
  <c r="K309" i="3"/>
  <c r="H309" i="3"/>
  <c r="M309" i="3" s="1"/>
  <c r="K308" i="3"/>
  <c r="H308" i="3"/>
  <c r="M308" i="3" s="1"/>
  <c r="K307" i="3"/>
  <c r="H307" i="3"/>
  <c r="M307" i="3" s="1"/>
  <c r="K306" i="3"/>
  <c r="H306" i="3"/>
  <c r="M306" i="3" s="1"/>
  <c r="K305" i="3"/>
  <c r="H305" i="3"/>
  <c r="M305" i="3" s="1"/>
  <c r="K304" i="3"/>
  <c r="H304" i="3"/>
  <c r="M304" i="3" s="1"/>
  <c r="K303" i="3"/>
  <c r="H303" i="3"/>
  <c r="M303" i="3" s="1"/>
  <c r="K302" i="3"/>
  <c r="H302" i="3"/>
  <c r="M302" i="3" s="1"/>
  <c r="K301" i="3"/>
  <c r="H301" i="3"/>
  <c r="M301" i="3" s="1"/>
  <c r="K300" i="3"/>
  <c r="H300" i="3"/>
  <c r="M300" i="3" s="1"/>
  <c r="M299" i="3"/>
  <c r="K299" i="3"/>
  <c r="H299" i="3"/>
  <c r="K298" i="3"/>
  <c r="H298" i="3"/>
  <c r="M298" i="3" s="1"/>
  <c r="K297" i="3"/>
  <c r="H297" i="3"/>
  <c r="M297" i="3" s="1"/>
  <c r="K296" i="3"/>
  <c r="H296" i="3"/>
  <c r="M296" i="3" s="1"/>
  <c r="K295" i="3"/>
  <c r="H295" i="3"/>
  <c r="M295" i="3" s="1"/>
  <c r="K294" i="3"/>
  <c r="H294" i="3"/>
  <c r="M294" i="3" s="1"/>
  <c r="K293" i="3"/>
  <c r="H293" i="3"/>
  <c r="M293" i="3" s="1"/>
  <c r="K292" i="3"/>
  <c r="H292" i="3"/>
  <c r="M292" i="3" s="1"/>
  <c r="K291" i="3"/>
  <c r="H291" i="3"/>
  <c r="M291" i="3" s="1"/>
  <c r="K290" i="3"/>
  <c r="H290" i="3"/>
  <c r="M290" i="3" s="1"/>
  <c r="K289" i="3"/>
  <c r="H289" i="3"/>
  <c r="M289" i="3" s="1"/>
  <c r="K288" i="3"/>
  <c r="H288" i="3"/>
  <c r="M288" i="3" s="1"/>
  <c r="K287" i="3"/>
  <c r="H287" i="3"/>
  <c r="M287" i="3" s="1"/>
  <c r="K286" i="3"/>
  <c r="H286" i="3"/>
  <c r="M286" i="3" s="1"/>
  <c r="K285" i="3"/>
  <c r="H285" i="3"/>
  <c r="M285" i="3" s="1"/>
  <c r="K284" i="3"/>
  <c r="H284" i="3"/>
  <c r="M284" i="3" s="1"/>
  <c r="K283" i="3"/>
  <c r="H283" i="3"/>
  <c r="M283" i="3" s="1"/>
  <c r="K282" i="3"/>
  <c r="H282" i="3"/>
  <c r="M282" i="3" s="1"/>
  <c r="K281" i="3"/>
  <c r="H281" i="3"/>
  <c r="M281" i="3" s="1"/>
  <c r="K280" i="3"/>
  <c r="H280" i="3"/>
  <c r="M280" i="3" s="1"/>
  <c r="M279" i="3"/>
  <c r="K279" i="3"/>
  <c r="H279" i="3"/>
  <c r="M278" i="3"/>
  <c r="K278" i="3"/>
  <c r="H278" i="3"/>
  <c r="K277" i="3"/>
  <c r="H277" i="3"/>
  <c r="M277" i="3" s="1"/>
  <c r="M276" i="3"/>
  <c r="K276" i="3"/>
  <c r="H276" i="3"/>
  <c r="M275" i="3"/>
  <c r="K275" i="3"/>
  <c r="H275" i="3"/>
  <c r="K274" i="3"/>
  <c r="H274" i="3"/>
  <c r="M274" i="3" s="1"/>
  <c r="K273" i="3"/>
  <c r="H273" i="3"/>
  <c r="M273" i="3" s="1"/>
  <c r="K272" i="3"/>
  <c r="H272" i="3"/>
  <c r="M272" i="3" s="1"/>
  <c r="K271" i="3"/>
  <c r="H271" i="3"/>
  <c r="M271" i="3" s="1"/>
  <c r="K270" i="3"/>
  <c r="H270" i="3"/>
  <c r="M270" i="3" s="1"/>
  <c r="K269" i="3"/>
  <c r="H269" i="3"/>
  <c r="M269" i="3" s="1"/>
  <c r="K268" i="3"/>
  <c r="H268" i="3"/>
  <c r="M268" i="3" s="1"/>
  <c r="K267" i="3"/>
  <c r="H267" i="3"/>
  <c r="M267" i="3" s="1"/>
  <c r="K266" i="3"/>
  <c r="H266" i="3"/>
  <c r="M266" i="3" s="1"/>
  <c r="K265" i="3"/>
  <c r="H265" i="3"/>
  <c r="M265" i="3" s="1"/>
  <c r="H264" i="3"/>
  <c r="M264" i="3" s="1"/>
  <c r="M263" i="3"/>
  <c r="H263" i="3"/>
  <c r="H262" i="3"/>
  <c r="M262" i="3" s="1"/>
  <c r="H261" i="3"/>
  <c r="M261" i="3" s="1"/>
  <c r="H260" i="3"/>
  <c r="M260" i="3" s="1"/>
  <c r="H259" i="3"/>
  <c r="M259" i="3" s="1"/>
  <c r="H258" i="3"/>
  <c r="M258" i="3" s="1"/>
  <c r="H257" i="3"/>
  <c r="M257" i="3" s="1"/>
  <c r="H256" i="3"/>
  <c r="M256" i="3" s="1"/>
  <c r="H255" i="3"/>
  <c r="M255" i="3" s="1"/>
  <c r="K254" i="3"/>
  <c r="H254" i="3"/>
  <c r="M254" i="3" s="1"/>
  <c r="K253" i="3"/>
  <c r="H253" i="3"/>
  <c r="M253" i="3" s="1"/>
  <c r="K252" i="3"/>
  <c r="H252" i="3"/>
  <c r="M252" i="3" s="1"/>
  <c r="K251" i="3"/>
  <c r="H251" i="3"/>
  <c r="M251" i="3" s="1"/>
  <c r="K250" i="3"/>
  <c r="H250" i="3"/>
  <c r="M250" i="3" s="1"/>
  <c r="M249" i="3"/>
  <c r="K249" i="3"/>
  <c r="H249" i="3"/>
  <c r="K248" i="3"/>
  <c r="H248" i="3"/>
  <c r="M248" i="3" s="1"/>
  <c r="K247" i="3"/>
  <c r="H247" i="3"/>
  <c r="M247" i="3" s="1"/>
  <c r="M246" i="3"/>
  <c r="K246" i="3"/>
  <c r="H246" i="3"/>
  <c r="K245" i="3"/>
  <c r="H245" i="3"/>
  <c r="M245" i="3" s="1"/>
  <c r="K244" i="3"/>
  <c r="H244" i="3"/>
  <c r="M244" i="3" s="1"/>
  <c r="K243" i="3"/>
  <c r="H243" i="3"/>
  <c r="M243" i="3" s="1"/>
  <c r="K242" i="3"/>
  <c r="H242" i="3"/>
  <c r="M242" i="3" s="1"/>
  <c r="K241" i="3"/>
  <c r="H241" i="3"/>
  <c r="M241" i="3" s="1"/>
  <c r="K240" i="3"/>
  <c r="H240" i="3"/>
  <c r="M240" i="3" s="1"/>
  <c r="K239" i="3"/>
  <c r="H239" i="3"/>
  <c r="M239" i="3" s="1"/>
  <c r="K238" i="3"/>
  <c r="H238" i="3"/>
  <c r="M238" i="3" s="1"/>
  <c r="K237" i="3"/>
  <c r="H237" i="3"/>
  <c r="M237" i="3" s="1"/>
  <c r="K236" i="3"/>
  <c r="H236" i="3"/>
  <c r="M236" i="3" s="1"/>
  <c r="K235" i="3"/>
  <c r="H235" i="3"/>
  <c r="M235" i="3" s="1"/>
  <c r="K234" i="3"/>
  <c r="H234" i="3"/>
  <c r="M234" i="3" s="1"/>
  <c r="K233" i="3"/>
  <c r="H233" i="3"/>
  <c r="M233" i="3" s="1"/>
  <c r="K232" i="3"/>
  <c r="H232" i="3"/>
  <c r="M232" i="3" s="1"/>
  <c r="K231" i="3"/>
  <c r="H231" i="3"/>
  <c r="M231" i="3" s="1"/>
  <c r="K230" i="3"/>
  <c r="H230" i="3"/>
  <c r="M230" i="3" s="1"/>
  <c r="K229" i="3"/>
  <c r="H229" i="3"/>
  <c r="M229" i="3" s="1"/>
  <c r="K228" i="3"/>
  <c r="H228" i="3"/>
  <c r="M228" i="3" s="1"/>
  <c r="K227" i="3"/>
  <c r="H227" i="3"/>
  <c r="M227" i="3" s="1"/>
  <c r="K226" i="3"/>
  <c r="H226" i="3"/>
  <c r="M226" i="3" s="1"/>
  <c r="K225" i="3"/>
  <c r="H225" i="3"/>
  <c r="M225" i="3" s="1"/>
  <c r="K224" i="3"/>
  <c r="H224" i="3"/>
  <c r="M224" i="3" s="1"/>
  <c r="K223" i="3"/>
  <c r="H223" i="3"/>
  <c r="M223" i="3" s="1"/>
  <c r="K222" i="3"/>
  <c r="H222" i="3"/>
  <c r="M222" i="3" s="1"/>
  <c r="K221" i="3"/>
  <c r="H221" i="3"/>
  <c r="M221" i="3" s="1"/>
  <c r="K220" i="3"/>
  <c r="H220" i="3"/>
  <c r="M220" i="3" s="1"/>
  <c r="K219" i="3"/>
  <c r="H219" i="3"/>
  <c r="M219" i="3" s="1"/>
  <c r="K218" i="3"/>
  <c r="H218" i="3"/>
  <c r="M218" i="3" s="1"/>
  <c r="K217" i="3"/>
  <c r="H217" i="3"/>
  <c r="M217" i="3" s="1"/>
  <c r="K216" i="3"/>
  <c r="H216" i="3"/>
  <c r="M216" i="3" s="1"/>
  <c r="K215" i="3"/>
  <c r="H215" i="3"/>
  <c r="M215" i="3" s="1"/>
  <c r="K214" i="3"/>
  <c r="H214" i="3"/>
  <c r="M214" i="3" s="1"/>
  <c r="M213" i="3"/>
  <c r="K213" i="3"/>
  <c r="H213" i="3"/>
  <c r="K212" i="3"/>
  <c r="H212" i="3"/>
  <c r="M212" i="3" s="1"/>
  <c r="K211" i="3"/>
  <c r="H211" i="3"/>
  <c r="M211" i="3" s="1"/>
  <c r="K210" i="3"/>
  <c r="H210" i="3"/>
  <c r="M210" i="3" s="1"/>
  <c r="M209" i="3"/>
  <c r="K209" i="3"/>
  <c r="H209" i="3"/>
  <c r="K208" i="3"/>
  <c r="H208" i="3"/>
  <c r="M208" i="3" s="1"/>
  <c r="K207" i="3"/>
  <c r="H207" i="3"/>
  <c r="M207" i="3" s="1"/>
  <c r="K206" i="3"/>
  <c r="H206" i="3"/>
  <c r="M206" i="3" s="1"/>
  <c r="K205" i="3"/>
  <c r="H205" i="3"/>
  <c r="M205" i="3" s="1"/>
  <c r="K204" i="3"/>
  <c r="H204" i="3"/>
  <c r="M204" i="3" s="1"/>
  <c r="K203" i="3"/>
  <c r="H203" i="3"/>
  <c r="M203" i="3" s="1"/>
  <c r="K202" i="3"/>
  <c r="H202" i="3"/>
  <c r="M202" i="3" s="1"/>
  <c r="K201" i="3"/>
  <c r="H201" i="3"/>
  <c r="M201" i="3" s="1"/>
  <c r="K200" i="3"/>
  <c r="H200" i="3"/>
  <c r="M200" i="3" s="1"/>
  <c r="K199" i="3"/>
  <c r="H199" i="3"/>
  <c r="M199" i="3" s="1"/>
  <c r="K198" i="3"/>
  <c r="H198" i="3"/>
  <c r="M198" i="3" s="1"/>
  <c r="M197" i="3"/>
  <c r="K197" i="3"/>
  <c r="H197" i="3"/>
  <c r="K196" i="3"/>
  <c r="H196" i="3"/>
  <c r="M196" i="3" s="1"/>
  <c r="K195" i="3"/>
  <c r="H195" i="3"/>
  <c r="M195" i="3" s="1"/>
  <c r="K194" i="3"/>
  <c r="H194" i="3"/>
  <c r="M194" i="3" s="1"/>
  <c r="K193" i="3"/>
  <c r="H193" i="3"/>
  <c r="M193" i="3" s="1"/>
  <c r="K192" i="3"/>
  <c r="H192" i="3"/>
  <c r="M192" i="3" s="1"/>
  <c r="K191" i="3"/>
  <c r="H191" i="3"/>
  <c r="M191" i="3" s="1"/>
  <c r="K190" i="3"/>
  <c r="H190" i="3"/>
  <c r="M190" i="3" s="1"/>
  <c r="M189" i="3"/>
  <c r="K189" i="3"/>
  <c r="H189" i="3"/>
  <c r="K188" i="3"/>
  <c r="H188" i="3"/>
  <c r="M188" i="3" s="1"/>
  <c r="K187" i="3"/>
  <c r="H187" i="3"/>
  <c r="M187" i="3" s="1"/>
  <c r="K186" i="3"/>
  <c r="H186" i="3"/>
  <c r="M186" i="3" s="1"/>
  <c r="K185" i="3"/>
  <c r="H185" i="3"/>
  <c r="M185" i="3" s="1"/>
  <c r="K184" i="3"/>
  <c r="H184" i="3"/>
  <c r="M184" i="3" s="1"/>
  <c r="K183" i="3"/>
  <c r="H183" i="3"/>
  <c r="M183" i="3" s="1"/>
  <c r="K182" i="3"/>
  <c r="H182" i="3"/>
  <c r="M182" i="3" s="1"/>
  <c r="K181" i="3"/>
  <c r="H181" i="3"/>
  <c r="M181" i="3" s="1"/>
  <c r="M180" i="3"/>
  <c r="K180" i="3"/>
  <c r="H180" i="3"/>
  <c r="K179" i="3"/>
  <c r="H179" i="3"/>
  <c r="M179" i="3" s="1"/>
  <c r="K178" i="3"/>
  <c r="H178" i="3"/>
  <c r="M178" i="3" s="1"/>
  <c r="K177" i="3"/>
  <c r="H177" i="3"/>
  <c r="M177" i="3" s="1"/>
  <c r="K176" i="3"/>
  <c r="H176" i="3"/>
  <c r="M176" i="3" s="1"/>
  <c r="H175" i="3"/>
  <c r="M175" i="3" s="1"/>
  <c r="K174" i="3"/>
  <c r="H174" i="3"/>
  <c r="M174" i="3" s="1"/>
  <c r="H173" i="3"/>
  <c r="M173" i="3" s="1"/>
  <c r="H172" i="3"/>
  <c r="M172" i="3" s="1"/>
  <c r="K171" i="3"/>
  <c r="H171" i="3"/>
  <c r="M171" i="3" s="1"/>
  <c r="K170" i="3"/>
  <c r="H170" i="3"/>
  <c r="M170" i="3" s="1"/>
  <c r="K169" i="3"/>
  <c r="H169" i="3"/>
  <c r="M169" i="3" s="1"/>
  <c r="K168" i="3"/>
  <c r="H168" i="3"/>
  <c r="M168" i="3" s="1"/>
  <c r="K167" i="3"/>
  <c r="H167" i="3"/>
  <c r="M167" i="3" s="1"/>
  <c r="K166" i="3"/>
  <c r="H166" i="3"/>
  <c r="M166" i="3" s="1"/>
  <c r="K165" i="3"/>
  <c r="H165" i="3"/>
  <c r="M165" i="3" s="1"/>
  <c r="K164" i="3"/>
  <c r="H164" i="3"/>
  <c r="M164" i="3" s="1"/>
  <c r="K163" i="3"/>
  <c r="H163" i="3"/>
  <c r="M163" i="3" s="1"/>
  <c r="K162" i="3"/>
  <c r="H162" i="3"/>
  <c r="M162" i="3" s="1"/>
  <c r="K161" i="3"/>
  <c r="H161" i="3"/>
  <c r="M161" i="3" s="1"/>
  <c r="K160" i="3"/>
  <c r="H160" i="3"/>
  <c r="M160" i="3" s="1"/>
  <c r="K159" i="3"/>
  <c r="H159" i="3"/>
  <c r="M159" i="3" s="1"/>
  <c r="K158" i="3"/>
  <c r="H158" i="3"/>
  <c r="M158" i="3" s="1"/>
  <c r="K157" i="3"/>
  <c r="H157" i="3"/>
  <c r="M157" i="3" s="1"/>
  <c r="K156" i="3"/>
  <c r="H156" i="3"/>
  <c r="M156" i="3" s="1"/>
  <c r="K155" i="3"/>
  <c r="H155" i="3"/>
  <c r="M155" i="3" s="1"/>
  <c r="K154" i="3"/>
  <c r="H154" i="3"/>
  <c r="M154" i="3" s="1"/>
  <c r="K153" i="3"/>
  <c r="H153" i="3"/>
  <c r="M153" i="3" s="1"/>
  <c r="K152" i="3"/>
  <c r="H152" i="3"/>
  <c r="M152" i="3" s="1"/>
  <c r="K151" i="3"/>
  <c r="H151" i="3"/>
  <c r="M151" i="3" s="1"/>
  <c r="K150" i="3"/>
  <c r="H150" i="3"/>
  <c r="M150" i="3" s="1"/>
  <c r="K149" i="3"/>
  <c r="H149" i="3"/>
  <c r="M149" i="3" s="1"/>
  <c r="K148" i="3"/>
  <c r="H148" i="3"/>
  <c r="M148" i="3" s="1"/>
  <c r="K147" i="3"/>
  <c r="H147" i="3"/>
  <c r="M147" i="3" s="1"/>
  <c r="M146" i="3"/>
  <c r="K146" i="3"/>
  <c r="H146" i="3"/>
  <c r="K145" i="3"/>
  <c r="H145" i="3"/>
  <c r="M145" i="3" s="1"/>
  <c r="K144" i="3"/>
  <c r="H144" i="3"/>
  <c r="M144" i="3" s="1"/>
  <c r="K143" i="3"/>
  <c r="H143" i="3"/>
  <c r="M143" i="3" s="1"/>
  <c r="K142" i="3"/>
  <c r="H142" i="3"/>
  <c r="M142" i="3" s="1"/>
  <c r="K141" i="3"/>
  <c r="H141" i="3"/>
  <c r="M141" i="3" s="1"/>
  <c r="K140" i="3"/>
  <c r="H140" i="3"/>
  <c r="M140" i="3" s="1"/>
  <c r="M139" i="3"/>
  <c r="K139" i="3"/>
  <c r="H139" i="3"/>
  <c r="M138" i="3"/>
  <c r="K138" i="3"/>
  <c r="H138" i="3"/>
  <c r="M137" i="3"/>
  <c r="K137" i="3"/>
  <c r="H137" i="3"/>
  <c r="K136" i="3"/>
  <c r="H136" i="3"/>
  <c r="M136" i="3" s="1"/>
  <c r="M135" i="3"/>
  <c r="K135" i="3"/>
  <c r="H135" i="3"/>
  <c r="K134" i="3"/>
  <c r="H134" i="3"/>
  <c r="M134" i="3" s="1"/>
  <c r="K133" i="3"/>
  <c r="H133" i="3"/>
  <c r="M133" i="3" s="1"/>
  <c r="K132" i="3"/>
  <c r="H132" i="3"/>
  <c r="M132" i="3" s="1"/>
  <c r="K131" i="3"/>
  <c r="H131" i="3"/>
  <c r="M131" i="3" s="1"/>
  <c r="K130" i="3"/>
  <c r="H130" i="3"/>
  <c r="M130" i="3" s="1"/>
  <c r="K129" i="3"/>
  <c r="H129" i="3"/>
  <c r="M129" i="3" s="1"/>
  <c r="K128" i="3"/>
  <c r="H128" i="3"/>
  <c r="M128" i="3" s="1"/>
  <c r="M127" i="3"/>
  <c r="K127" i="3"/>
  <c r="H127" i="3"/>
  <c r="H126" i="3"/>
  <c r="M126" i="3" s="1"/>
  <c r="K125" i="3"/>
  <c r="H125" i="3"/>
  <c r="M125" i="3" s="1"/>
  <c r="K124" i="3"/>
  <c r="H124" i="3"/>
  <c r="M124" i="3" s="1"/>
  <c r="K123" i="3"/>
  <c r="H123" i="3"/>
  <c r="M123" i="3" s="1"/>
  <c r="K122" i="3"/>
  <c r="H122" i="3"/>
  <c r="M122" i="3" s="1"/>
  <c r="K121" i="3"/>
  <c r="H121" i="3"/>
  <c r="M121" i="3" s="1"/>
  <c r="K120" i="3"/>
  <c r="H120" i="3"/>
  <c r="M120" i="3" s="1"/>
  <c r="K119" i="3"/>
  <c r="H119" i="3"/>
  <c r="M119" i="3" s="1"/>
  <c r="K118" i="3"/>
  <c r="H118" i="3"/>
  <c r="M118" i="3" s="1"/>
  <c r="K117" i="3"/>
  <c r="H117" i="3"/>
  <c r="M117" i="3" s="1"/>
  <c r="K116" i="3"/>
  <c r="H116" i="3"/>
  <c r="M116" i="3" s="1"/>
  <c r="K115" i="3"/>
  <c r="H115" i="3"/>
  <c r="M115" i="3" s="1"/>
  <c r="K114" i="3"/>
  <c r="H114" i="3"/>
  <c r="M114" i="3" s="1"/>
  <c r="K113" i="3"/>
  <c r="H113" i="3"/>
  <c r="M113" i="3" s="1"/>
  <c r="K112" i="3"/>
  <c r="H112" i="3"/>
  <c r="M112" i="3" s="1"/>
  <c r="K111" i="3"/>
  <c r="H111" i="3"/>
  <c r="M111" i="3" s="1"/>
  <c r="K110" i="3"/>
  <c r="H110" i="3"/>
  <c r="M110" i="3" s="1"/>
  <c r="H109" i="3"/>
  <c r="M109" i="3" s="1"/>
  <c r="H108" i="3"/>
  <c r="M108" i="3" s="1"/>
  <c r="H107" i="3"/>
  <c r="M107" i="3" s="1"/>
  <c r="H106" i="3"/>
  <c r="M106" i="3" s="1"/>
  <c r="H105" i="3"/>
  <c r="M105" i="3" s="1"/>
  <c r="H104" i="3"/>
  <c r="M104" i="3" s="1"/>
  <c r="H103" i="3"/>
  <c r="M103" i="3" s="1"/>
  <c r="H102" i="3"/>
  <c r="M102" i="3" s="1"/>
  <c r="H101" i="3"/>
  <c r="M101" i="3" s="1"/>
  <c r="H100" i="3"/>
  <c r="M100" i="3" s="1"/>
  <c r="K99" i="3"/>
  <c r="H99" i="3"/>
  <c r="M99" i="3" s="1"/>
  <c r="K98" i="3"/>
  <c r="H98" i="3"/>
  <c r="M98" i="3" s="1"/>
  <c r="K97" i="3"/>
  <c r="H97" i="3"/>
  <c r="M97" i="3" s="1"/>
  <c r="K96" i="3"/>
  <c r="H96" i="3"/>
  <c r="M96" i="3" s="1"/>
  <c r="K95" i="3"/>
  <c r="H95" i="3"/>
  <c r="M95" i="3" s="1"/>
  <c r="K94" i="3"/>
  <c r="H94" i="3"/>
  <c r="M94" i="3" s="1"/>
  <c r="K93" i="3"/>
  <c r="H93" i="3"/>
  <c r="M93" i="3" s="1"/>
  <c r="K92" i="3"/>
  <c r="H92" i="3"/>
  <c r="M92" i="3" s="1"/>
  <c r="K91" i="3"/>
  <c r="H91" i="3"/>
  <c r="M91" i="3" s="1"/>
  <c r="K90" i="3"/>
  <c r="H90" i="3"/>
  <c r="M90" i="3" s="1"/>
  <c r="K89" i="3"/>
  <c r="H89" i="3"/>
  <c r="M89" i="3" s="1"/>
  <c r="K88" i="3"/>
  <c r="H88" i="3"/>
  <c r="M88" i="3" s="1"/>
  <c r="K87" i="3"/>
  <c r="H87" i="3"/>
  <c r="M87" i="3" s="1"/>
  <c r="K86" i="3"/>
  <c r="H86" i="3"/>
  <c r="M86" i="3" s="1"/>
  <c r="K85" i="3"/>
  <c r="H85" i="3"/>
  <c r="M85" i="3" s="1"/>
  <c r="K84" i="3"/>
  <c r="H84" i="3"/>
  <c r="M84" i="3" s="1"/>
  <c r="K83" i="3"/>
  <c r="H83" i="3"/>
  <c r="M83" i="3" s="1"/>
  <c r="K82" i="3"/>
  <c r="H82" i="3"/>
  <c r="M82" i="3" s="1"/>
  <c r="K81" i="3"/>
  <c r="H81" i="3"/>
  <c r="M81" i="3" s="1"/>
  <c r="K80" i="3"/>
  <c r="H80" i="3"/>
  <c r="M80" i="3" s="1"/>
  <c r="K79" i="3"/>
  <c r="H79" i="3"/>
  <c r="M79" i="3" s="1"/>
  <c r="K78" i="3"/>
  <c r="H78" i="3"/>
  <c r="M78" i="3" s="1"/>
  <c r="K77" i="3"/>
  <c r="H77" i="3"/>
  <c r="M77" i="3" s="1"/>
  <c r="K76" i="3"/>
  <c r="H76" i="3"/>
  <c r="M76" i="3" s="1"/>
  <c r="K75" i="3"/>
  <c r="H75" i="3"/>
  <c r="M75" i="3" s="1"/>
  <c r="M74" i="3"/>
  <c r="K74" i="3"/>
  <c r="H74" i="3"/>
  <c r="K73" i="3"/>
  <c r="H73" i="3"/>
  <c r="M73" i="3" s="1"/>
  <c r="K72" i="3"/>
  <c r="H72" i="3"/>
  <c r="M72" i="3" s="1"/>
  <c r="K71" i="3"/>
  <c r="H71" i="3"/>
  <c r="M71" i="3" s="1"/>
  <c r="M70" i="3"/>
  <c r="K70" i="3"/>
  <c r="H70" i="3"/>
  <c r="K69" i="3"/>
  <c r="H69" i="3"/>
  <c r="M69" i="3" s="1"/>
  <c r="K68" i="3"/>
  <c r="H68" i="3"/>
  <c r="M68" i="3" s="1"/>
  <c r="K67" i="3"/>
  <c r="H67" i="3"/>
  <c r="M67" i="3" s="1"/>
  <c r="K66" i="3"/>
  <c r="H66" i="3"/>
  <c r="M66" i="3" s="1"/>
  <c r="K65" i="3"/>
  <c r="H65" i="3"/>
  <c r="M65" i="3" s="1"/>
  <c r="K64" i="3"/>
  <c r="H64" i="3"/>
  <c r="M64" i="3" s="1"/>
  <c r="H63" i="3"/>
  <c r="M63" i="3" s="1"/>
  <c r="H62" i="3"/>
  <c r="M62" i="3" s="1"/>
  <c r="H61" i="3"/>
  <c r="M61" i="3" s="1"/>
  <c r="H60" i="3"/>
  <c r="M60" i="3" s="1"/>
  <c r="H59" i="3"/>
  <c r="M59" i="3" s="1"/>
  <c r="K58" i="3"/>
  <c r="H58" i="3"/>
  <c r="M58" i="3" s="1"/>
  <c r="K57" i="3"/>
  <c r="H57" i="3"/>
  <c r="M57" i="3" s="1"/>
  <c r="K56" i="3"/>
  <c r="H56" i="3"/>
  <c r="M56" i="3" s="1"/>
  <c r="K55" i="3"/>
  <c r="H55" i="3"/>
  <c r="M55" i="3" s="1"/>
  <c r="K54" i="3"/>
  <c r="H54" i="3"/>
  <c r="M54" i="3" s="1"/>
  <c r="K53" i="3"/>
  <c r="H53" i="3"/>
  <c r="M53" i="3" s="1"/>
  <c r="K52" i="3"/>
  <c r="H52" i="3"/>
  <c r="M52" i="3" s="1"/>
  <c r="K51" i="3"/>
  <c r="H51" i="3"/>
  <c r="M51" i="3" s="1"/>
  <c r="K50" i="3"/>
  <c r="H50" i="3"/>
  <c r="M50" i="3" s="1"/>
  <c r="K49" i="3"/>
  <c r="H49" i="3"/>
  <c r="M49" i="3" s="1"/>
  <c r="K48" i="3"/>
  <c r="H48" i="3"/>
  <c r="M48" i="3" s="1"/>
  <c r="K47" i="3"/>
  <c r="H47" i="3"/>
  <c r="M47" i="3" s="1"/>
  <c r="K46" i="3"/>
  <c r="H46" i="3"/>
  <c r="M46" i="3" s="1"/>
  <c r="K45" i="3"/>
  <c r="H45" i="3"/>
  <c r="M45" i="3" s="1"/>
  <c r="K44" i="3"/>
  <c r="H44" i="3"/>
  <c r="M44" i="3" s="1"/>
  <c r="K43" i="3"/>
  <c r="H43" i="3"/>
  <c r="M43" i="3" s="1"/>
  <c r="K42" i="3"/>
  <c r="H42" i="3"/>
  <c r="M42" i="3" s="1"/>
  <c r="K41" i="3"/>
  <c r="H41" i="3"/>
  <c r="M41" i="3" s="1"/>
  <c r="K40" i="3"/>
  <c r="H40" i="3"/>
  <c r="M40" i="3" s="1"/>
  <c r="K39" i="3"/>
  <c r="H39" i="3"/>
  <c r="M39" i="3" s="1"/>
  <c r="K38" i="3"/>
  <c r="H38" i="3"/>
  <c r="M38" i="3" s="1"/>
  <c r="H37" i="3"/>
  <c r="M37" i="3" s="1"/>
  <c r="H36" i="3"/>
  <c r="M36" i="3" s="1"/>
  <c r="K35" i="3"/>
  <c r="H35" i="3"/>
  <c r="M35" i="3" s="1"/>
  <c r="H34" i="3"/>
  <c r="M34" i="3" s="1"/>
  <c r="H33" i="3"/>
  <c r="M33" i="3" s="1"/>
  <c r="H32" i="3"/>
  <c r="M32" i="3" s="1"/>
  <c r="H31" i="3"/>
  <c r="M31" i="3" s="1"/>
  <c r="H30" i="3"/>
  <c r="M30" i="3" s="1"/>
  <c r="K29" i="3"/>
  <c r="H29" i="3"/>
  <c r="M29" i="3" s="1"/>
  <c r="M28" i="3"/>
  <c r="H28" i="3"/>
  <c r="H27" i="3"/>
  <c r="M27" i="3" s="1"/>
  <c r="H26" i="3"/>
  <c r="M26" i="3" s="1"/>
  <c r="H25" i="3"/>
  <c r="M25" i="3" s="1"/>
  <c r="M24" i="3"/>
  <c r="K24" i="3"/>
  <c r="H24" i="3"/>
  <c r="K23" i="3"/>
  <c r="H23" i="3"/>
  <c r="M23" i="3" s="1"/>
  <c r="M22" i="3"/>
  <c r="K22" i="3"/>
  <c r="H22" i="3"/>
  <c r="K21" i="3"/>
  <c r="H21" i="3"/>
  <c r="M21" i="3" s="1"/>
  <c r="K20" i="3"/>
  <c r="H20" i="3"/>
  <c r="M20" i="3" s="1"/>
  <c r="K19" i="3"/>
  <c r="H19" i="3"/>
  <c r="M19" i="3" s="1"/>
  <c r="K18" i="3"/>
  <c r="H18" i="3"/>
  <c r="M18" i="3" s="1"/>
  <c r="M17" i="3"/>
  <c r="K17" i="3"/>
  <c r="H17" i="3"/>
  <c r="M16" i="3"/>
  <c r="K16" i="3"/>
  <c r="H16" i="3"/>
  <c r="K15" i="3"/>
  <c r="H15" i="3"/>
  <c r="M15" i="3" s="1"/>
  <c r="M14" i="3"/>
  <c r="K14" i="3"/>
  <c r="H14" i="3"/>
  <c r="K13" i="3"/>
  <c r="H13" i="3"/>
  <c r="M13" i="3" s="1"/>
  <c r="K12" i="3"/>
  <c r="H12" i="3"/>
  <c r="M12" i="3" s="1"/>
  <c r="H11" i="3"/>
  <c r="M11" i="3" s="1"/>
  <c r="H10" i="3"/>
  <c r="M10" i="3" s="1"/>
  <c r="K9" i="3"/>
  <c r="H9" i="3"/>
  <c r="M9" i="3" s="1"/>
  <c r="M8" i="3"/>
  <c r="K8" i="3"/>
  <c r="H8" i="3"/>
  <c r="H7" i="3"/>
  <c r="M7" i="3" s="1"/>
  <c r="H6" i="3"/>
  <c r="M6" i="3" s="1"/>
  <c r="M5" i="3"/>
  <c r="K5" i="3"/>
  <c r="H5" i="3"/>
  <c r="H4" i="3"/>
  <c r="M4" i="3" s="1"/>
  <c r="H3" i="3"/>
  <c r="M3" i="3" s="1"/>
  <c r="H2" i="3"/>
  <c r="M2" i="3" s="1"/>
  <c r="AF394" i="2"/>
  <c r="AE394" i="2"/>
  <c r="AD394" i="2"/>
  <c r="AC394" i="2"/>
  <c r="AB394" i="2"/>
  <c r="AA394" i="2"/>
  <c r="AF393" i="2"/>
  <c r="AE393" i="2"/>
  <c r="AD393" i="2"/>
  <c r="AG393" i="2" s="1"/>
  <c r="AC393" i="2"/>
  <c r="AB393" i="2"/>
  <c r="AA393" i="2"/>
  <c r="H393" i="2"/>
  <c r="AF392" i="2"/>
  <c r="AE392" i="2"/>
  <c r="AD392" i="2"/>
  <c r="AC392" i="2"/>
  <c r="AB392" i="2"/>
  <c r="AA392" i="2"/>
  <c r="H392" i="2"/>
  <c r="AF391" i="2"/>
  <c r="AE391" i="2"/>
  <c r="AD391" i="2"/>
  <c r="AC391" i="2"/>
  <c r="AB391" i="2"/>
  <c r="AA391" i="2"/>
  <c r="H391" i="2"/>
  <c r="AF390" i="2"/>
  <c r="AE390" i="2"/>
  <c r="AD390" i="2"/>
  <c r="AC390" i="2"/>
  <c r="AB390" i="2"/>
  <c r="AA390" i="2"/>
  <c r="AG390" i="2" s="1"/>
  <c r="H390" i="2"/>
  <c r="AF389" i="2"/>
  <c r="AE389" i="2"/>
  <c r="AD389" i="2"/>
  <c r="AC389" i="2"/>
  <c r="AB389" i="2"/>
  <c r="AA389" i="2"/>
  <c r="AG389" i="2" s="1"/>
  <c r="H389" i="2"/>
  <c r="AF388" i="2"/>
  <c r="AE388" i="2"/>
  <c r="AD388" i="2"/>
  <c r="AC388" i="2"/>
  <c r="AB388" i="2"/>
  <c r="AA388" i="2"/>
  <c r="H388" i="2"/>
  <c r="AF387" i="2"/>
  <c r="AE387" i="2"/>
  <c r="AD387" i="2"/>
  <c r="AC387" i="2"/>
  <c r="AB387" i="2"/>
  <c r="AA387" i="2"/>
  <c r="H387" i="2"/>
  <c r="AF386" i="2"/>
  <c r="AE386" i="2"/>
  <c r="AD386" i="2"/>
  <c r="AC386" i="2"/>
  <c r="AB386" i="2"/>
  <c r="AA386" i="2"/>
  <c r="H386" i="2"/>
  <c r="AF385" i="2"/>
  <c r="AE385" i="2"/>
  <c r="AD385" i="2"/>
  <c r="AC385" i="2"/>
  <c r="AB385" i="2"/>
  <c r="AA385" i="2"/>
  <c r="AG385" i="2" s="1"/>
  <c r="H385" i="2"/>
  <c r="AF384" i="2"/>
  <c r="AE384" i="2"/>
  <c r="AD384" i="2"/>
  <c r="AC384" i="2"/>
  <c r="AB384" i="2"/>
  <c r="AA384" i="2"/>
  <c r="H384" i="2"/>
  <c r="AF383" i="2"/>
  <c r="AE383" i="2"/>
  <c r="AD383" i="2"/>
  <c r="AC383" i="2"/>
  <c r="AB383" i="2"/>
  <c r="AA383" i="2"/>
  <c r="H383" i="2"/>
  <c r="AF382" i="2"/>
  <c r="AE382" i="2"/>
  <c r="AD382" i="2"/>
  <c r="AC382" i="2"/>
  <c r="AB382" i="2"/>
  <c r="AA382" i="2"/>
  <c r="AG382" i="2" s="1"/>
  <c r="H382" i="2"/>
  <c r="AF381" i="2"/>
  <c r="AE381" i="2"/>
  <c r="AD381" i="2"/>
  <c r="AC381" i="2"/>
  <c r="AB381" i="2"/>
  <c r="AA381" i="2"/>
  <c r="AG381" i="2" s="1"/>
  <c r="H381" i="2"/>
  <c r="AF380" i="2"/>
  <c r="AE380" i="2"/>
  <c r="AD380" i="2"/>
  <c r="AC380" i="2"/>
  <c r="AB380" i="2"/>
  <c r="AA380" i="2"/>
  <c r="H380" i="2"/>
  <c r="AF379" i="2"/>
  <c r="AE379" i="2"/>
  <c r="AD379" i="2"/>
  <c r="AC379" i="2"/>
  <c r="AB379" i="2"/>
  <c r="AA379" i="2"/>
  <c r="H379" i="2"/>
  <c r="AF378" i="2"/>
  <c r="AE378" i="2"/>
  <c r="AD378" i="2"/>
  <c r="AC378" i="2"/>
  <c r="AB378" i="2"/>
  <c r="AA378" i="2"/>
  <c r="H378" i="2"/>
  <c r="AF377" i="2"/>
  <c r="AE377" i="2"/>
  <c r="AD377" i="2"/>
  <c r="AG377" i="2" s="1"/>
  <c r="AC377" i="2"/>
  <c r="AB377" i="2"/>
  <c r="AA377" i="2"/>
  <c r="H377" i="2"/>
  <c r="AF376" i="2"/>
  <c r="AE376" i="2"/>
  <c r="AD376" i="2"/>
  <c r="AC376" i="2"/>
  <c r="AB376" i="2"/>
  <c r="AA376" i="2"/>
  <c r="H376" i="2"/>
  <c r="AF375" i="2"/>
  <c r="AE375" i="2"/>
  <c r="AD375" i="2"/>
  <c r="AC375" i="2"/>
  <c r="AB375" i="2"/>
  <c r="AA375" i="2"/>
  <c r="H375" i="2"/>
  <c r="AF374" i="2"/>
  <c r="AE374" i="2"/>
  <c r="AD374" i="2"/>
  <c r="AC374" i="2"/>
  <c r="AB374" i="2"/>
  <c r="AA374" i="2"/>
  <c r="AG374" i="2" s="1"/>
  <c r="H374" i="2"/>
  <c r="AF373" i="2"/>
  <c r="AE373" i="2"/>
  <c r="AD373" i="2"/>
  <c r="AC373" i="2"/>
  <c r="AB373" i="2"/>
  <c r="AA373" i="2"/>
  <c r="AG373" i="2" s="1"/>
  <c r="H373" i="2"/>
  <c r="AF372" i="2"/>
  <c r="AE372" i="2"/>
  <c r="AD372" i="2"/>
  <c r="AC372" i="2"/>
  <c r="AB372" i="2"/>
  <c r="AA372" i="2"/>
  <c r="H372" i="2"/>
  <c r="AF371" i="2"/>
  <c r="AE371" i="2"/>
  <c r="AD371" i="2"/>
  <c r="AC371" i="2"/>
  <c r="AB371" i="2"/>
  <c r="AA371" i="2"/>
  <c r="H371" i="2"/>
  <c r="AF370" i="2"/>
  <c r="AE370" i="2"/>
  <c r="AD370" i="2"/>
  <c r="AC370" i="2"/>
  <c r="AB370" i="2"/>
  <c r="AA370" i="2"/>
  <c r="H370" i="2"/>
  <c r="AF369" i="2"/>
  <c r="AE369" i="2"/>
  <c r="AD369" i="2"/>
  <c r="AG369" i="2" s="1"/>
  <c r="AC369" i="2"/>
  <c r="AB369" i="2"/>
  <c r="AA369" i="2"/>
  <c r="H369" i="2"/>
  <c r="AF368" i="2"/>
  <c r="AE368" i="2"/>
  <c r="AD368" i="2"/>
  <c r="AC368" i="2"/>
  <c r="AB368" i="2"/>
  <c r="AA368" i="2"/>
  <c r="H368" i="2"/>
  <c r="AF367" i="2"/>
  <c r="AE367" i="2"/>
  <c r="AD367" i="2"/>
  <c r="AC367" i="2"/>
  <c r="AB367" i="2"/>
  <c r="AA367" i="2"/>
  <c r="H367" i="2"/>
  <c r="AF366" i="2"/>
  <c r="AE366" i="2"/>
  <c r="AD366" i="2"/>
  <c r="AC366" i="2"/>
  <c r="AB366" i="2"/>
  <c r="AA366" i="2"/>
  <c r="AG366" i="2" s="1"/>
  <c r="H366" i="2"/>
  <c r="AF365" i="2"/>
  <c r="AE365" i="2"/>
  <c r="AD365" i="2"/>
  <c r="AC365" i="2"/>
  <c r="AB365" i="2"/>
  <c r="AA365" i="2"/>
  <c r="AG365" i="2" s="1"/>
  <c r="H365" i="2"/>
  <c r="AF364" i="2"/>
  <c r="AE364" i="2"/>
  <c r="AD364" i="2"/>
  <c r="AC364" i="2"/>
  <c r="AB364" i="2"/>
  <c r="AA364" i="2"/>
  <c r="H364" i="2"/>
  <c r="AF363" i="2"/>
  <c r="AE363" i="2"/>
  <c r="AD363" i="2"/>
  <c r="AC363" i="2"/>
  <c r="AB363" i="2"/>
  <c r="AA363" i="2"/>
  <c r="H363" i="2"/>
  <c r="AF362" i="2"/>
  <c r="AE362" i="2"/>
  <c r="AD362" i="2"/>
  <c r="AC362" i="2"/>
  <c r="AB362" i="2"/>
  <c r="AA362" i="2"/>
  <c r="H362" i="2"/>
  <c r="AF361" i="2"/>
  <c r="AE361" i="2"/>
  <c r="AD361" i="2"/>
  <c r="AG361" i="2" s="1"/>
  <c r="AC361" i="2"/>
  <c r="AB361" i="2"/>
  <c r="AA361" i="2"/>
  <c r="H361" i="2"/>
  <c r="AF360" i="2"/>
  <c r="AE360" i="2"/>
  <c r="AD360" i="2"/>
  <c r="AC360" i="2"/>
  <c r="AB360" i="2"/>
  <c r="AA360" i="2"/>
  <c r="H360" i="2"/>
  <c r="AF359" i="2"/>
  <c r="AE359" i="2"/>
  <c r="AD359" i="2"/>
  <c r="AC359" i="2"/>
  <c r="AB359" i="2"/>
  <c r="AA359" i="2"/>
  <c r="H359" i="2"/>
  <c r="AF358" i="2"/>
  <c r="AE358" i="2"/>
  <c r="AD358" i="2"/>
  <c r="AC358" i="2"/>
  <c r="AB358" i="2"/>
  <c r="AA358" i="2"/>
  <c r="AG358" i="2" s="1"/>
  <c r="H358" i="2"/>
  <c r="AF357" i="2"/>
  <c r="AE357" i="2"/>
  <c r="AD357" i="2"/>
  <c r="AC357" i="2"/>
  <c r="AB357" i="2"/>
  <c r="AA357" i="2"/>
  <c r="AG357" i="2" s="1"/>
  <c r="H357" i="2"/>
  <c r="AF356" i="2"/>
  <c r="AE356" i="2"/>
  <c r="AD356" i="2"/>
  <c r="AC356" i="2"/>
  <c r="AB356" i="2"/>
  <c r="AA356" i="2"/>
  <c r="H356" i="2"/>
  <c r="AF355" i="2"/>
  <c r="AE355" i="2"/>
  <c r="AD355" i="2"/>
  <c r="AC355" i="2"/>
  <c r="AB355" i="2"/>
  <c r="AA355" i="2"/>
  <c r="H355" i="2"/>
  <c r="AF354" i="2"/>
  <c r="AE354" i="2"/>
  <c r="AD354" i="2"/>
  <c r="AC354" i="2"/>
  <c r="AB354" i="2"/>
  <c r="AA354" i="2"/>
  <c r="H354" i="2"/>
  <c r="AF353" i="2"/>
  <c r="AE353" i="2"/>
  <c r="AD353" i="2"/>
  <c r="AG353" i="2" s="1"/>
  <c r="AC353" i="2"/>
  <c r="AB353" i="2"/>
  <c r="AA353" i="2"/>
  <c r="H353" i="2"/>
  <c r="AF352" i="2"/>
  <c r="AE352" i="2"/>
  <c r="AD352" i="2"/>
  <c r="AC352" i="2"/>
  <c r="AB352" i="2"/>
  <c r="AA352" i="2"/>
  <c r="H352" i="2"/>
  <c r="AF351" i="2"/>
  <c r="AE351" i="2"/>
  <c r="AD351" i="2"/>
  <c r="AC351" i="2"/>
  <c r="AB351" i="2"/>
  <c r="AA351" i="2"/>
  <c r="H351" i="2"/>
  <c r="AF350" i="2"/>
  <c r="AE350" i="2"/>
  <c r="AD350" i="2"/>
  <c r="AC350" i="2"/>
  <c r="AB350" i="2"/>
  <c r="AA350" i="2"/>
  <c r="AG350" i="2" s="1"/>
  <c r="H350" i="2"/>
  <c r="AF349" i="2"/>
  <c r="AE349" i="2"/>
  <c r="AD349" i="2"/>
  <c r="AC349" i="2"/>
  <c r="AB349" i="2"/>
  <c r="AA349" i="2"/>
  <c r="AG349" i="2" s="1"/>
  <c r="H349" i="2"/>
  <c r="AF348" i="2"/>
  <c r="AE348" i="2"/>
  <c r="AD348" i="2"/>
  <c r="AC348" i="2"/>
  <c r="AB348" i="2"/>
  <c r="AA348" i="2"/>
  <c r="H348" i="2"/>
  <c r="AF347" i="2"/>
  <c r="AE347" i="2"/>
  <c r="AD347" i="2"/>
  <c r="AC347" i="2"/>
  <c r="AB347" i="2"/>
  <c r="AA347" i="2"/>
  <c r="H347" i="2"/>
  <c r="AF346" i="2"/>
  <c r="AE346" i="2"/>
  <c r="AD346" i="2"/>
  <c r="AC346" i="2"/>
  <c r="AB346" i="2"/>
  <c r="AA346" i="2"/>
  <c r="H346" i="2"/>
  <c r="AF345" i="2"/>
  <c r="AE345" i="2"/>
  <c r="AD345" i="2"/>
  <c r="AC345" i="2"/>
  <c r="AB345" i="2"/>
  <c r="AA345" i="2"/>
  <c r="AG345" i="2" s="1"/>
  <c r="H345" i="2"/>
  <c r="AF344" i="2"/>
  <c r="AE344" i="2"/>
  <c r="AD344" i="2"/>
  <c r="AC344" i="2"/>
  <c r="AB344" i="2"/>
  <c r="AA344" i="2"/>
  <c r="H344" i="2"/>
  <c r="AF343" i="2"/>
  <c r="AE343" i="2"/>
  <c r="AD343" i="2"/>
  <c r="AC343" i="2"/>
  <c r="AB343" i="2"/>
  <c r="AA343" i="2"/>
  <c r="H343" i="2"/>
  <c r="AF342" i="2"/>
  <c r="AE342" i="2"/>
  <c r="AD342" i="2"/>
  <c r="AC342" i="2"/>
  <c r="AB342" i="2"/>
  <c r="AA342" i="2"/>
  <c r="AG342" i="2" s="1"/>
  <c r="H342" i="2"/>
  <c r="AF341" i="2"/>
  <c r="AE341" i="2"/>
  <c r="AD341" i="2"/>
  <c r="AC341" i="2"/>
  <c r="AB341" i="2"/>
  <c r="AA341" i="2"/>
  <c r="AG341" i="2" s="1"/>
  <c r="H341" i="2"/>
  <c r="AF340" i="2"/>
  <c r="AE340" i="2"/>
  <c r="AD340" i="2"/>
  <c r="AC340" i="2"/>
  <c r="AB340" i="2"/>
  <c r="AA340" i="2"/>
  <c r="H340" i="2"/>
  <c r="AF339" i="2"/>
  <c r="AE339" i="2"/>
  <c r="AD339" i="2"/>
  <c r="AC339" i="2"/>
  <c r="AB339" i="2"/>
  <c r="AA339" i="2"/>
  <c r="H339" i="2"/>
  <c r="AF338" i="2"/>
  <c r="AE338" i="2"/>
  <c r="AD338" i="2"/>
  <c r="AC338" i="2"/>
  <c r="AB338" i="2"/>
  <c r="AA338" i="2"/>
  <c r="H338" i="2"/>
  <c r="AF337" i="2"/>
  <c r="AE337" i="2"/>
  <c r="AD337" i="2"/>
  <c r="AC337" i="2"/>
  <c r="AB337" i="2"/>
  <c r="AA337" i="2"/>
  <c r="AG337" i="2" s="1"/>
  <c r="H337" i="2"/>
  <c r="AF336" i="2"/>
  <c r="AE336" i="2"/>
  <c r="AD336" i="2"/>
  <c r="AC336" i="2"/>
  <c r="AB336" i="2"/>
  <c r="AA336" i="2"/>
  <c r="H336" i="2"/>
  <c r="AF335" i="2"/>
  <c r="AE335" i="2"/>
  <c r="AD335" i="2"/>
  <c r="AC335" i="2"/>
  <c r="AB335" i="2"/>
  <c r="AA335" i="2"/>
  <c r="H335" i="2"/>
  <c r="AF334" i="2"/>
  <c r="AE334" i="2"/>
  <c r="AD334" i="2"/>
  <c r="AC334" i="2"/>
  <c r="AB334" i="2"/>
  <c r="AA334" i="2"/>
  <c r="AG334" i="2" s="1"/>
  <c r="H334" i="2"/>
  <c r="AF333" i="2"/>
  <c r="AE333" i="2"/>
  <c r="AD333" i="2"/>
  <c r="AC333" i="2"/>
  <c r="AB333" i="2"/>
  <c r="AA333" i="2"/>
  <c r="AG333" i="2" s="1"/>
  <c r="H333" i="2"/>
  <c r="AF332" i="2"/>
  <c r="AE332" i="2"/>
  <c r="AD332" i="2"/>
  <c r="AC332" i="2"/>
  <c r="AB332" i="2"/>
  <c r="AA332" i="2"/>
  <c r="H332" i="2"/>
  <c r="AF331" i="2"/>
  <c r="AE331" i="2"/>
  <c r="AD331" i="2"/>
  <c r="AC331" i="2"/>
  <c r="AB331" i="2"/>
  <c r="AA331" i="2"/>
  <c r="H331" i="2"/>
  <c r="AF330" i="2"/>
  <c r="AE330" i="2"/>
  <c r="AD330" i="2"/>
  <c r="AC330" i="2"/>
  <c r="AB330" i="2"/>
  <c r="AA330" i="2"/>
  <c r="H330" i="2"/>
  <c r="AF329" i="2"/>
  <c r="AE329" i="2"/>
  <c r="AD329" i="2"/>
  <c r="AG329" i="2" s="1"/>
  <c r="AC329" i="2"/>
  <c r="AB329" i="2"/>
  <c r="AA329" i="2"/>
  <c r="H329" i="2"/>
  <c r="AF328" i="2"/>
  <c r="AE328" i="2"/>
  <c r="AD328" i="2"/>
  <c r="AC328" i="2"/>
  <c r="AB328" i="2"/>
  <c r="AA328" i="2"/>
  <c r="H328" i="2"/>
  <c r="AF327" i="2"/>
  <c r="AE327" i="2"/>
  <c r="AD327" i="2"/>
  <c r="AC327" i="2"/>
  <c r="AB327" i="2"/>
  <c r="AA327" i="2"/>
  <c r="H327" i="2"/>
  <c r="AF326" i="2"/>
  <c r="AE326" i="2"/>
  <c r="AD326" i="2"/>
  <c r="AC326" i="2"/>
  <c r="AB326" i="2"/>
  <c r="AA326" i="2"/>
  <c r="AG326" i="2" s="1"/>
  <c r="H326" i="2"/>
  <c r="AF325" i="2"/>
  <c r="AE325" i="2"/>
  <c r="AD325" i="2"/>
  <c r="AC325" i="2"/>
  <c r="AB325" i="2"/>
  <c r="AA325" i="2"/>
  <c r="AG325" i="2" s="1"/>
  <c r="H325" i="2"/>
  <c r="AF324" i="2"/>
  <c r="AE324" i="2"/>
  <c r="AD324" i="2"/>
  <c r="AC324" i="2"/>
  <c r="AB324" i="2"/>
  <c r="AA324" i="2"/>
  <c r="H324" i="2"/>
  <c r="AF323" i="2"/>
  <c r="AE323" i="2"/>
  <c r="AD323" i="2"/>
  <c r="AC323" i="2"/>
  <c r="AB323" i="2"/>
  <c r="AA323" i="2"/>
  <c r="H323" i="2"/>
  <c r="AF322" i="2"/>
  <c r="AE322" i="2"/>
  <c r="AD322" i="2"/>
  <c r="AC322" i="2"/>
  <c r="AB322" i="2"/>
  <c r="AA322" i="2"/>
  <c r="H322" i="2"/>
  <c r="AF321" i="2"/>
  <c r="AE321" i="2"/>
  <c r="AD321" i="2"/>
  <c r="AC321" i="2"/>
  <c r="AB321" i="2"/>
  <c r="AA321" i="2"/>
  <c r="AG321" i="2" s="1"/>
  <c r="H321" i="2"/>
  <c r="AF320" i="2"/>
  <c r="AE320" i="2"/>
  <c r="AD320" i="2"/>
  <c r="AC320" i="2"/>
  <c r="AB320" i="2"/>
  <c r="AA320" i="2"/>
  <c r="H320" i="2"/>
  <c r="AF319" i="2"/>
  <c r="AE319" i="2"/>
  <c r="AD319" i="2"/>
  <c r="AC319" i="2"/>
  <c r="AB319" i="2"/>
  <c r="AA319" i="2"/>
  <c r="H319" i="2"/>
  <c r="AF318" i="2"/>
  <c r="AE318" i="2"/>
  <c r="AD318" i="2"/>
  <c r="AC318" i="2"/>
  <c r="AB318" i="2"/>
  <c r="AA318" i="2"/>
  <c r="AG318" i="2" s="1"/>
  <c r="H318" i="2"/>
  <c r="AF317" i="2"/>
  <c r="AE317" i="2"/>
  <c r="AD317" i="2"/>
  <c r="AC317" i="2"/>
  <c r="AB317" i="2"/>
  <c r="AA317" i="2"/>
  <c r="AG317" i="2" s="1"/>
  <c r="H317" i="2"/>
  <c r="AF316" i="2"/>
  <c r="AE316" i="2"/>
  <c r="AD316" i="2"/>
  <c r="AC316" i="2"/>
  <c r="AB316" i="2"/>
  <c r="AA316" i="2"/>
  <c r="H316" i="2"/>
  <c r="AF315" i="2"/>
  <c r="AE315" i="2"/>
  <c r="AD315" i="2"/>
  <c r="AC315" i="2"/>
  <c r="AB315" i="2"/>
  <c r="AA315" i="2"/>
  <c r="H315" i="2"/>
  <c r="AF314" i="2"/>
  <c r="AE314" i="2"/>
  <c r="AD314" i="2"/>
  <c r="AC314" i="2"/>
  <c r="AB314" i="2"/>
  <c r="AA314" i="2"/>
  <c r="H314" i="2"/>
  <c r="AF313" i="2"/>
  <c r="AE313" i="2"/>
  <c r="AD313" i="2"/>
  <c r="AG313" i="2" s="1"/>
  <c r="AC313" i="2"/>
  <c r="AB313" i="2"/>
  <c r="AA313" i="2"/>
  <c r="H313" i="2"/>
  <c r="AF312" i="2"/>
  <c r="AE312" i="2"/>
  <c r="AD312" i="2"/>
  <c r="AC312" i="2"/>
  <c r="AB312" i="2"/>
  <c r="AA312" i="2"/>
  <c r="H312" i="2"/>
  <c r="AF311" i="2"/>
  <c r="AE311" i="2"/>
  <c r="AD311" i="2"/>
  <c r="AC311" i="2"/>
  <c r="AB311" i="2"/>
  <c r="AA311" i="2"/>
  <c r="H311" i="2"/>
  <c r="AF310" i="2"/>
  <c r="AE310" i="2"/>
  <c r="AD310" i="2"/>
  <c r="AC310" i="2"/>
  <c r="AB310" i="2"/>
  <c r="AA310" i="2"/>
  <c r="AG310" i="2" s="1"/>
  <c r="H310" i="2"/>
  <c r="AF309" i="2"/>
  <c r="AE309" i="2"/>
  <c r="AD309" i="2"/>
  <c r="AC309" i="2"/>
  <c r="AB309" i="2"/>
  <c r="AA309" i="2"/>
  <c r="AG309" i="2" s="1"/>
  <c r="H309" i="2"/>
  <c r="AF308" i="2"/>
  <c r="AE308" i="2"/>
  <c r="AD308" i="2"/>
  <c r="AC308" i="2"/>
  <c r="AB308" i="2"/>
  <c r="AA308" i="2"/>
  <c r="H308" i="2"/>
  <c r="AF307" i="2"/>
  <c r="AE307" i="2"/>
  <c r="AD307" i="2"/>
  <c r="AC307" i="2"/>
  <c r="AB307" i="2"/>
  <c r="AA307" i="2"/>
  <c r="H307" i="2"/>
  <c r="AF306" i="2"/>
  <c r="AE306" i="2"/>
  <c r="AD306" i="2"/>
  <c r="AC306" i="2"/>
  <c r="AB306" i="2"/>
  <c r="AA306" i="2"/>
  <c r="H306" i="2"/>
  <c r="AF305" i="2"/>
  <c r="AE305" i="2"/>
  <c r="AD305" i="2"/>
  <c r="AG305" i="2" s="1"/>
  <c r="AC305" i="2"/>
  <c r="AB305" i="2"/>
  <c r="AA305" i="2"/>
  <c r="H305" i="2"/>
  <c r="AF304" i="2"/>
  <c r="AE304" i="2"/>
  <c r="AD304" i="2"/>
  <c r="AC304" i="2"/>
  <c r="AB304" i="2"/>
  <c r="AA304" i="2"/>
  <c r="H304" i="2"/>
  <c r="AF303" i="2"/>
  <c r="AE303" i="2"/>
  <c r="AD303" i="2"/>
  <c r="AC303" i="2"/>
  <c r="AB303" i="2"/>
  <c r="AA303" i="2"/>
  <c r="H303" i="2"/>
  <c r="AF302" i="2"/>
  <c r="AE302" i="2"/>
  <c r="AD302" i="2"/>
  <c r="AC302" i="2"/>
  <c r="AB302" i="2"/>
  <c r="AA302" i="2"/>
  <c r="AG302" i="2" s="1"/>
  <c r="H302" i="2"/>
  <c r="AF301" i="2"/>
  <c r="AE301" i="2"/>
  <c r="AD301" i="2"/>
  <c r="AC301" i="2"/>
  <c r="AB301" i="2"/>
  <c r="AA301" i="2"/>
  <c r="AG301" i="2" s="1"/>
  <c r="H301" i="2"/>
  <c r="AF300" i="2"/>
  <c r="AE300" i="2"/>
  <c r="AD300" i="2"/>
  <c r="AC300" i="2"/>
  <c r="AB300" i="2"/>
  <c r="AA300" i="2"/>
  <c r="H300" i="2"/>
  <c r="AF299" i="2"/>
  <c r="AE299" i="2"/>
  <c r="AD299" i="2"/>
  <c r="AC299" i="2"/>
  <c r="AB299" i="2"/>
  <c r="AA299" i="2"/>
  <c r="H299" i="2"/>
  <c r="AF298" i="2"/>
  <c r="AE298" i="2"/>
  <c r="AD298" i="2"/>
  <c r="AC298" i="2"/>
  <c r="AB298" i="2"/>
  <c r="AA298" i="2"/>
  <c r="H298" i="2"/>
  <c r="AF297" i="2"/>
  <c r="AE297" i="2"/>
  <c r="AD297" i="2"/>
  <c r="AG297" i="2" s="1"/>
  <c r="AC297" i="2"/>
  <c r="AB297" i="2"/>
  <c r="AA297" i="2"/>
  <c r="H297" i="2"/>
  <c r="AF296" i="2"/>
  <c r="AE296" i="2"/>
  <c r="AD296" i="2"/>
  <c r="AC296" i="2"/>
  <c r="AB296" i="2"/>
  <c r="AA296" i="2"/>
  <c r="H296" i="2"/>
  <c r="AF295" i="2"/>
  <c r="AE295" i="2"/>
  <c r="AD295" i="2"/>
  <c r="AC295" i="2"/>
  <c r="AB295" i="2"/>
  <c r="AA295" i="2"/>
  <c r="H295" i="2"/>
  <c r="AF294" i="2"/>
  <c r="AE294" i="2"/>
  <c r="AD294" i="2"/>
  <c r="AC294" i="2"/>
  <c r="AB294" i="2"/>
  <c r="AA294" i="2"/>
  <c r="AG294" i="2" s="1"/>
  <c r="H294" i="2"/>
  <c r="AF293" i="2"/>
  <c r="AE293" i="2"/>
  <c r="AD293" i="2"/>
  <c r="AC293" i="2"/>
  <c r="AB293" i="2"/>
  <c r="AA293" i="2"/>
  <c r="AG293" i="2" s="1"/>
  <c r="H293" i="2"/>
  <c r="AF292" i="2"/>
  <c r="AE292" i="2"/>
  <c r="AD292" i="2"/>
  <c r="AC292" i="2"/>
  <c r="AB292" i="2"/>
  <c r="AA292" i="2"/>
  <c r="H292" i="2"/>
  <c r="AF291" i="2"/>
  <c r="AE291" i="2"/>
  <c r="AD291" i="2"/>
  <c r="AC291" i="2"/>
  <c r="AB291" i="2"/>
  <c r="AA291" i="2"/>
  <c r="H291" i="2"/>
  <c r="AF290" i="2"/>
  <c r="AE290" i="2"/>
  <c r="AD290" i="2"/>
  <c r="AC290" i="2"/>
  <c r="AB290" i="2"/>
  <c r="AA290" i="2"/>
  <c r="H290" i="2"/>
  <c r="AF289" i="2"/>
  <c r="AE289" i="2"/>
  <c r="AD289" i="2"/>
  <c r="AC289" i="2"/>
  <c r="AB289" i="2"/>
  <c r="AA289" i="2"/>
  <c r="H289" i="2"/>
  <c r="AF288" i="2"/>
  <c r="AE288" i="2"/>
  <c r="AD288" i="2"/>
  <c r="AC288" i="2"/>
  <c r="AB288" i="2"/>
  <c r="AA288" i="2"/>
  <c r="H288" i="2"/>
  <c r="AF287" i="2"/>
  <c r="AE287" i="2"/>
  <c r="AD287" i="2"/>
  <c r="AC287" i="2"/>
  <c r="AB287" i="2"/>
  <c r="AA287" i="2"/>
  <c r="H287" i="2"/>
  <c r="AF286" i="2"/>
  <c r="AE286" i="2"/>
  <c r="AD286" i="2"/>
  <c r="AC286" i="2"/>
  <c r="AB286" i="2"/>
  <c r="AA286" i="2"/>
  <c r="AG286" i="2" s="1"/>
  <c r="H286" i="2"/>
  <c r="AF285" i="2"/>
  <c r="AE285" i="2"/>
  <c r="AD285" i="2"/>
  <c r="AC285" i="2"/>
  <c r="AB285" i="2"/>
  <c r="AA285" i="2"/>
  <c r="AG285" i="2" s="1"/>
  <c r="H285" i="2"/>
  <c r="AF284" i="2"/>
  <c r="AE284" i="2"/>
  <c r="AD284" i="2"/>
  <c r="AC284" i="2"/>
  <c r="AB284" i="2"/>
  <c r="AA284" i="2"/>
  <c r="H284" i="2"/>
  <c r="AF283" i="2"/>
  <c r="AE283" i="2"/>
  <c r="AD283" i="2"/>
  <c r="AC283" i="2"/>
  <c r="AB283" i="2"/>
  <c r="AA283" i="2"/>
  <c r="H283" i="2"/>
  <c r="AF282" i="2"/>
  <c r="AE282" i="2"/>
  <c r="AD282" i="2"/>
  <c r="AC282" i="2"/>
  <c r="AB282" i="2"/>
  <c r="AA282" i="2"/>
  <c r="H282" i="2"/>
  <c r="AF281" i="2"/>
  <c r="AE281" i="2"/>
  <c r="AD281" i="2"/>
  <c r="AC281" i="2"/>
  <c r="AB281" i="2"/>
  <c r="AA281" i="2"/>
  <c r="H281" i="2"/>
  <c r="AF280" i="2"/>
  <c r="AE280" i="2"/>
  <c r="AD280" i="2"/>
  <c r="AC280" i="2"/>
  <c r="AB280" i="2"/>
  <c r="AA280" i="2"/>
  <c r="H280" i="2"/>
  <c r="AF279" i="2"/>
  <c r="AE279" i="2"/>
  <c r="AD279" i="2"/>
  <c r="AC279" i="2"/>
  <c r="AB279" i="2"/>
  <c r="AA279" i="2"/>
  <c r="H279" i="2"/>
  <c r="AF278" i="2"/>
  <c r="AE278" i="2"/>
  <c r="AD278" i="2"/>
  <c r="AC278" i="2"/>
  <c r="AB278" i="2"/>
  <c r="AA278" i="2"/>
  <c r="AG278" i="2" s="1"/>
  <c r="H278" i="2"/>
  <c r="AF277" i="2"/>
  <c r="AE277" i="2"/>
  <c r="AD277" i="2"/>
  <c r="AC277" i="2"/>
  <c r="AB277" i="2"/>
  <c r="AA277" i="2"/>
  <c r="H277" i="2"/>
  <c r="AF276" i="2"/>
  <c r="AE276" i="2"/>
  <c r="AD276" i="2"/>
  <c r="AC276" i="2"/>
  <c r="AB276" i="2"/>
  <c r="AA276" i="2"/>
  <c r="H276" i="2"/>
  <c r="AF275" i="2"/>
  <c r="AE275" i="2"/>
  <c r="AD275" i="2"/>
  <c r="AC275" i="2"/>
  <c r="AB275" i="2"/>
  <c r="AA275" i="2"/>
  <c r="H275" i="2"/>
  <c r="AF274" i="2"/>
  <c r="AE274" i="2"/>
  <c r="AD274" i="2"/>
  <c r="AC274" i="2"/>
  <c r="AB274" i="2"/>
  <c r="AA274" i="2"/>
  <c r="H274" i="2"/>
  <c r="AF273" i="2"/>
  <c r="AE273" i="2"/>
  <c r="AD273" i="2"/>
  <c r="AC273" i="2"/>
  <c r="AB273" i="2"/>
  <c r="AA273" i="2"/>
  <c r="H273" i="2"/>
  <c r="AF272" i="2"/>
  <c r="AE272" i="2"/>
  <c r="AD272" i="2"/>
  <c r="AC272" i="2"/>
  <c r="AB272" i="2"/>
  <c r="AA272" i="2"/>
  <c r="H272" i="2"/>
  <c r="AF271" i="2"/>
  <c r="AE271" i="2"/>
  <c r="AD271" i="2"/>
  <c r="AC271" i="2"/>
  <c r="AB271" i="2"/>
  <c r="AA271" i="2"/>
  <c r="H271" i="2"/>
  <c r="AF270" i="2"/>
  <c r="AE270" i="2"/>
  <c r="AD270" i="2"/>
  <c r="AC270" i="2"/>
  <c r="AB270" i="2"/>
  <c r="AA270" i="2"/>
  <c r="AG270" i="2" s="1"/>
  <c r="H270" i="2"/>
  <c r="AF269" i="2"/>
  <c r="AE269" i="2"/>
  <c r="AD269" i="2"/>
  <c r="AC269" i="2"/>
  <c r="AB269" i="2"/>
  <c r="AA269" i="2"/>
  <c r="H269" i="2"/>
  <c r="AF268" i="2"/>
  <c r="AE268" i="2"/>
  <c r="AD268" i="2"/>
  <c r="AC268" i="2"/>
  <c r="AB268" i="2"/>
  <c r="AA268" i="2"/>
  <c r="H268" i="2"/>
  <c r="AF267" i="2"/>
  <c r="AE267" i="2"/>
  <c r="AD267" i="2"/>
  <c r="AC267" i="2"/>
  <c r="AB267" i="2"/>
  <c r="AA267" i="2"/>
  <c r="H267" i="2"/>
  <c r="AF266" i="2"/>
  <c r="AE266" i="2"/>
  <c r="AD266" i="2"/>
  <c r="AC266" i="2"/>
  <c r="AB266" i="2"/>
  <c r="AA266" i="2"/>
  <c r="H266" i="2"/>
  <c r="AF265" i="2"/>
  <c r="AE265" i="2"/>
  <c r="AD265" i="2"/>
  <c r="AC265" i="2"/>
  <c r="AB265" i="2"/>
  <c r="AA265" i="2"/>
  <c r="H265" i="2"/>
  <c r="AF264" i="2"/>
  <c r="AE264" i="2"/>
  <c r="AD264" i="2"/>
  <c r="AC264" i="2"/>
  <c r="AB264" i="2"/>
  <c r="AA264" i="2"/>
  <c r="H264" i="2"/>
  <c r="AF263" i="2"/>
  <c r="AE263" i="2"/>
  <c r="AD263" i="2"/>
  <c r="AC263" i="2"/>
  <c r="AB263" i="2"/>
  <c r="AA263" i="2"/>
  <c r="H263" i="2"/>
  <c r="AF262" i="2"/>
  <c r="AE262" i="2"/>
  <c r="AD262" i="2"/>
  <c r="AC262" i="2"/>
  <c r="AB262" i="2"/>
  <c r="AA262" i="2"/>
  <c r="AG262" i="2" s="1"/>
  <c r="H262" i="2"/>
  <c r="AF261" i="2"/>
  <c r="AE261" i="2"/>
  <c r="AD261" i="2"/>
  <c r="AC261" i="2"/>
  <c r="AB261" i="2"/>
  <c r="AA261" i="2"/>
  <c r="H261" i="2"/>
  <c r="AF260" i="2"/>
  <c r="AE260" i="2"/>
  <c r="AD260" i="2"/>
  <c r="AC260" i="2"/>
  <c r="AB260" i="2"/>
  <c r="AA260" i="2"/>
  <c r="H260" i="2"/>
  <c r="AF259" i="2"/>
  <c r="AE259" i="2"/>
  <c r="AD259" i="2"/>
  <c r="AC259" i="2"/>
  <c r="AB259" i="2"/>
  <c r="AA259" i="2"/>
  <c r="H259" i="2"/>
  <c r="AF258" i="2"/>
  <c r="AE258" i="2"/>
  <c r="AD258" i="2"/>
  <c r="AC258" i="2"/>
  <c r="AB258" i="2"/>
  <c r="AA258" i="2"/>
  <c r="H258" i="2"/>
  <c r="AF257" i="2"/>
  <c r="AE257" i="2"/>
  <c r="AD257" i="2"/>
  <c r="AC257" i="2"/>
  <c r="AB257" i="2"/>
  <c r="AA257" i="2"/>
  <c r="H257" i="2"/>
  <c r="AF256" i="2"/>
  <c r="AE256" i="2"/>
  <c r="AD256" i="2"/>
  <c r="AC256" i="2"/>
  <c r="AB256" i="2"/>
  <c r="AA256" i="2"/>
  <c r="H256" i="2"/>
  <c r="AF255" i="2"/>
  <c r="AE255" i="2"/>
  <c r="AD255" i="2"/>
  <c r="AC255" i="2"/>
  <c r="AB255" i="2"/>
  <c r="AA255" i="2"/>
  <c r="H255" i="2"/>
  <c r="AF254" i="2"/>
  <c r="AE254" i="2"/>
  <c r="AD254" i="2"/>
  <c r="AC254" i="2"/>
  <c r="AB254" i="2"/>
  <c r="AA254" i="2"/>
  <c r="AG254" i="2" s="1"/>
  <c r="H254" i="2"/>
  <c r="AF253" i="2"/>
  <c r="AE253" i="2"/>
  <c r="AD253" i="2"/>
  <c r="AC253" i="2"/>
  <c r="AB253" i="2"/>
  <c r="AA253" i="2"/>
  <c r="H253" i="2"/>
  <c r="AF252" i="2"/>
  <c r="AE252" i="2"/>
  <c r="AD252" i="2"/>
  <c r="AC252" i="2"/>
  <c r="AB252" i="2"/>
  <c r="AA252" i="2"/>
  <c r="H252" i="2"/>
  <c r="AF251" i="2"/>
  <c r="AE251" i="2"/>
  <c r="AD251" i="2"/>
  <c r="AC251" i="2"/>
  <c r="AB251" i="2"/>
  <c r="AA251" i="2"/>
  <c r="H251" i="2"/>
  <c r="AF250" i="2"/>
  <c r="AE250" i="2"/>
  <c r="AD250" i="2"/>
  <c r="AC250" i="2"/>
  <c r="AB250" i="2"/>
  <c r="AA250" i="2"/>
  <c r="H250" i="2"/>
  <c r="AF249" i="2"/>
  <c r="AE249" i="2"/>
  <c r="AD249" i="2"/>
  <c r="AC249" i="2"/>
  <c r="AB249" i="2"/>
  <c r="AA249" i="2"/>
  <c r="H249" i="2"/>
  <c r="AF248" i="2"/>
  <c r="AE248" i="2"/>
  <c r="AD248" i="2"/>
  <c r="AC248" i="2"/>
  <c r="AB248" i="2"/>
  <c r="AA248" i="2"/>
  <c r="H248" i="2"/>
  <c r="AF247" i="2"/>
  <c r="AE247" i="2"/>
  <c r="AD247" i="2"/>
  <c r="AC247" i="2"/>
  <c r="AB247" i="2"/>
  <c r="AA247" i="2"/>
  <c r="H247" i="2"/>
  <c r="AF246" i="2"/>
  <c r="AE246" i="2"/>
  <c r="AD246" i="2"/>
  <c r="AC246" i="2"/>
  <c r="AB246" i="2"/>
  <c r="AA246" i="2"/>
  <c r="AG246" i="2" s="1"/>
  <c r="H246" i="2"/>
  <c r="AF245" i="2"/>
  <c r="AE245" i="2"/>
  <c r="AD245" i="2"/>
  <c r="AC245" i="2"/>
  <c r="AB245" i="2"/>
  <c r="AA245" i="2"/>
  <c r="H245" i="2"/>
  <c r="AF244" i="2"/>
  <c r="AE244" i="2"/>
  <c r="AD244" i="2"/>
  <c r="AC244" i="2"/>
  <c r="AB244" i="2"/>
  <c r="AA244" i="2"/>
  <c r="H244" i="2"/>
  <c r="AF243" i="2"/>
  <c r="AE243" i="2"/>
  <c r="AD243" i="2"/>
  <c r="AC243" i="2"/>
  <c r="AB243" i="2"/>
  <c r="AA243" i="2"/>
  <c r="H243" i="2"/>
  <c r="AF242" i="2"/>
  <c r="AE242" i="2"/>
  <c r="AD242" i="2"/>
  <c r="AC242" i="2"/>
  <c r="AB242" i="2"/>
  <c r="AA242" i="2"/>
  <c r="H242" i="2"/>
  <c r="AF241" i="2"/>
  <c r="AE241" i="2"/>
  <c r="AD241" i="2"/>
  <c r="AC241" i="2"/>
  <c r="AB241" i="2"/>
  <c r="AA241" i="2"/>
  <c r="H241" i="2"/>
  <c r="AF240" i="2"/>
  <c r="AE240" i="2"/>
  <c r="AD240" i="2"/>
  <c r="AC240" i="2"/>
  <c r="AB240" i="2"/>
  <c r="AA240" i="2"/>
  <c r="H240" i="2"/>
  <c r="AF239" i="2"/>
  <c r="AE239" i="2"/>
  <c r="AD239" i="2"/>
  <c r="AC239" i="2"/>
  <c r="AB239" i="2"/>
  <c r="AA239" i="2"/>
  <c r="H239" i="2"/>
  <c r="AF238" i="2"/>
  <c r="AE238" i="2"/>
  <c r="AD238" i="2"/>
  <c r="AC238" i="2"/>
  <c r="AB238" i="2"/>
  <c r="AA238" i="2"/>
  <c r="AG238" i="2" s="1"/>
  <c r="H238" i="2"/>
  <c r="AF237" i="2"/>
  <c r="AE237" i="2"/>
  <c r="AD237" i="2"/>
  <c r="AC237" i="2"/>
  <c r="AB237" i="2"/>
  <c r="AA237" i="2"/>
  <c r="H237" i="2"/>
  <c r="AF236" i="2"/>
  <c r="AE236" i="2"/>
  <c r="AD236" i="2"/>
  <c r="AC236" i="2"/>
  <c r="AB236" i="2"/>
  <c r="AA236" i="2"/>
  <c r="H236" i="2"/>
  <c r="AF235" i="2"/>
  <c r="AE235" i="2"/>
  <c r="AD235" i="2"/>
  <c r="AC235" i="2"/>
  <c r="AB235" i="2"/>
  <c r="AA235" i="2"/>
  <c r="H235" i="2"/>
  <c r="AF234" i="2"/>
  <c r="AE234" i="2"/>
  <c r="AD234" i="2"/>
  <c r="AC234" i="2"/>
  <c r="AB234" i="2"/>
  <c r="AA234" i="2"/>
  <c r="H234" i="2"/>
  <c r="AF233" i="2"/>
  <c r="AE233" i="2"/>
  <c r="AD233" i="2"/>
  <c r="AC233" i="2"/>
  <c r="AB233" i="2"/>
  <c r="AA233" i="2"/>
  <c r="H233" i="2"/>
  <c r="AF232" i="2"/>
  <c r="AE232" i="2"/>
  <c r="AD232" i="2"/>
  <c r="AC232" i="2"/>
  <c r="AB232" i="2"/>
  <c r="AA232" i="2"/>
  <c r="H232" i="2"/>
  <c r="AF231" i="2"/>
  <c r="AE231" i="2"/>
  <c r="AD231" i="2"/>
  <c r="AC231" i="2"/>
  <c r="AB231" i="2"/>
  <c r="AA231" i="2"/>
  <c r="H231" i="2"/>
  <c r="AF230" i="2"/>
  <c r="AE230" i="2"/>
  <c r="AD230" i="2"/>
  <c r="AC230" i="2"/>
  <c r="AB230" i="2"/>
  <c r="AA230" i="2"/>
  <c r="AG230" i="2" s="1"/>
  <c r="H230" i="2"/>
  <c r="AF229" i="2"/>
  <c r="AE229" i="2"/>
  <c r="AD229" i="2"/>
  <c r="AC229" i="2"/>
  <c r="AB229" i="2"/>
  <c r="AA229" i="2"/>
  <c r="H229" i="2"/>
  <c r="AF228" i="2"/>
  <c r="AE228" i="2"/>
  <c r="AD228" i="2"/>
  <c r="AC228" i="2"/>
  <c r="AB228" i="2"/>
  <c r="AA228" i="2"/>
  <c r="H228" i="2"/>
  <c r="AF227" i="2"/>
  <c r="AE227" i="2"/>
  <c r="AD227" i="2"/>
  <c r="AC227" i="2"/>
  <c r="AB227" i="2"/>
  <c r="AA227" i="2"/>
  <c r="H227" i="2"/>
  <c r="AF226" i="2"/>
  <c r="AE226" i="2"/>
  <c r="AD226" i="2"/>
  <c r="AC226" i="2"/>
  <c r="AB226" i="2"/>
  <c r="AA226" i="2"/>
  <c r="H226" i="2"/>
  <c r="AF225" i="2"/>
  <c r="AE225" i="2"/>
  <c r="AD225" i="2"/>
  <c r="AC225" i="2"/>
  <c r="AB225" i="2"/>
  <c r="AA225" i="2"/>
  <c r="H225" i="2"/>
  <c r="AF224" i="2"/>
  <c r="AE224" i="2"/>
  <c r="AD224" i="2"/>
  <c r="AC224" i="2"/>
  <c r="AB224" i="2"/>
  <c r="AA224" i="2"/>
  <c r="H224" i="2"/>
  <c r="AF223" i="2"/>
  <c r="AE223" i="2"/>
  <c r="AD223" i="2"/>
  <c r="AC223" i="2"/>
  <c r="AB223" i="2"/>
  <c r="AA223" i="2"/>
  <c r="H223" i="2"/>
  <c r="AF222" i="2"/>
  <c r="AE222" i="2"/>
  <c r="AD222" i="2"/>
  <c r="AC222" i="2"/>
  <c r="AB222" i="2"/>
  <c r="AA222" i="2"/>
  <c r="AG222" i="2" s="1"/>
  <c r="H222" i="2"/>
  <c r="AF221" i="2"/>
  <c r="AE221" i="2"/>
  <c r="AD221" i="2"/>
  <c r="AC221" i="2"/>
  <c r="AB221" i="2"/>
  <c r="AA221" i="2"/>
  <c r="H221" i="2"/>
  <c r="AF220" i="2"/>
  <c r="AE220" i="2"/>
  <c r="AD220" i="2"/>
  <c r="AC220" i="2"/>
  <c r="AB220" i="2"/>
  <c r="AA220" i="2"/>
  <c r="H220" i="2"/>
  <c r="AF219" i="2"/>
  <c r="AE219" i="2"/>
  <c r="AD219" i="2"/>
  <c r="AC219" i="2"/>
  <c r="AB219" i="2"/>
  <c r="AA219" i="2"/>
  <c r="H219" i="2"/>
  <c r="AF218" i="2"/>
  <c r="AE218" i="2"/>
  <c r="AD218" i="2"/>
  <c r="AC218" i="2"/>
  <c r="AB218" i="2"/>
  <c r="AA218" i="2"/>
  <c r="H218" i="2"/>
  <c r="AF217" i="2"/>
  <c r="AE217" i="2"/>
  <c r="AD217" i="2"/>
  <c r="AC217" i="2"/>
  <c r="AB217" i="2"/>
  <c r="AA217" i="2"/>
  <c r="H217" i="2"/>
  <c r="AF216" i="2"/>
  <c r="AE216" i="2"/>
  <c r="AD216" i="2"/>
  <c r="AC216" i="2"/>
  <c r="AB216" i="2"/>
  <c r="AA216" i="2"/>
  <c r="H216" i="2"/>
  <c r="AF215" i="2"/>
  <c r="AE215" i="2"/>
  <c r="AD215" i="2"/>
  <c r="AC215" i="2"/>
  <c r="AB215" i="2"/>
  <c r="AA215" i="2"/>
  <c r="H215" i="2"/>
  <c r="AF214" i="2"/>
  <c r="AE214" i="2"/>
  <c r="AD214" i="2"/>
  <c r="AC214" i="2"/>
  <c r="AB214" i="2"/>
  <c r="AA214" i="2"/>
  <c r="AG214" i="2" s="1"/>
  <c r="H214" i="2"/>
  <c r="AF213" i="2"/>
  <c r="AE213" i="2"/>
  <c r="AD213" i="2"/>
  <c r="AC213" i="2"/>
  <c r="AB213" i="2"/>
  <c r="AA213" i="2"/>
  <c r="H213" i="2"/>
  <c r="AF212" i="2"/>
  <c r="AE212" i="2"/>
  <c r="AD212" i="2"/>
  <c r="AC212" i="2"/>
  <c r="AB212" i="2"/>
  <c r="AA212" i="2"/>
  <c r="H212" i="2"/>
  <c r="AF211" i="2"/>
  <c r="AE211" i="2"/>
  <c r="AD211" i="2"/>
  <c r="AC211" i="2"/>
  <c r="AB211" i="2"/>
  <c r="AA211" i="2"/>
  <c r="H211" i="2"/>
  <c r="AF210" i="2"/>
  <c r="AE210" i="2"/>
  <c r="AD210" i="2"/>
  <c r="AC210" i="2"/>
  <c r="AB210" i="2"/>
  <c r="AA210" i="2"/>
  <c r="H210" i="2"/>
  <c r="AF209" i="2"/>
  <c r="AE209" i="2"/>
  <c r="AD209" i="2"/>
  <c r="AC209" i="2"/>
  <c r="AB209" i="2"/>
  <c r="AA209" i="2"/>
  <c r="H209" i="2"/>
  <c r="AF208" i="2"/>
  <c r="AE208" i="2"/>
  <c r="AD208" i="2"/>
  <c r="AC208" i="2"/>
  <c r="AB208" i="2"/>
  <c r="AA208" i="2"/>
  <c r="H208" i="2"/>
  <c r="AF207" i="2"/>
  <c r="AE207" i="2"/>
  <c r="AD207" i="2"/>
  <c r="AC207" i="2"/>
  <c r="AB207" i="2"/>
  <c r="AA207" i="2"/>
  <c r="H207" i="2"/>
  <c r="AF206" i="2"/>
  <c r="AE206" i="2"/>
  <c r="AD206" i="2"/>
  <c r="AC206" i="2"/>
  <c r="AB206" i="2"/>
  <c r="AA206" i="2"/>
  <c r="AG206" i="2" s="1"/>
  <c r="H206" i="2"/>
  <c r="AF205" i="2"/>
  <c r="AE205" i="2"/>
  <c r="AD205" i="2"/>
  <c r="AC205" i="2"/>
  <c r="AB205" i="2"/>
  <c r="AA205" i="2"/>
  <c r="H205" i="2"/>
  <c r="AF204" i="2"/>
  <c r="AE204" i="2"/>
  <c r="AD204" i="2"/>
  <c r="AC204" i="2"/>
  <c r="AB204" i="2"/>
  <c r="AA204" i="2"/>
  <c r="H204" i="2"/>
  <c r="AF203" i="2"/>
  <c r="AE203" i="2"/>
  <c r="AD203" i="2"/>
  <c r="AC203" i="2"/>
  <c r="AB203" i="2"/>
  <c r="AA203" i="2"/>
  <c r="H203" i="2"/>
  <c r="AF202" i="2"/>
  <c r="AE202" i="2"/>
  <c r="AD202" i="2"/>
  <c r="AC202" i="2"/>
  <c r="AB202" i="2"/>
  <c r="AA202" i="2"/>
  <c r="H202" i="2"/>
  <c r="AF201" i="2"/>
  <c r="AE201" i="2"/>
  <c r="AD201" i="2"/>
  <c r="AC201" i="2"/>
  <c r="AB201" i="2"/>
  <c r="AA201" i="2"/>
  <c r="H201" i="2"/>
  <c r="AF200" i="2"/>
  <c r="AE200" i="2"/>
  <c r="AD200" i="2"/>
  <c r="AC200" i="2"/>
  <c r="AB200" i="2"/>
  <c r="AA200" i="2"/>
  <c r="H200" i="2"/>
  <c r="AF199" i="2"/>
  <c r="AE199" i="2"/>
  <c r="AD199" i="2"/>
  <c r="AC199" i="2"/>
  <c r="AB199" i="2"/>
  <c r="AA199" i="2"/>
  <c r="H199" i="2"/>
  <c r="AF198" i="2"/>
  <c r="AE198" i="2"/>
  <c r="AD198" i="2"/>
  <c r="AC198" i="2"/>
  <c r="AB198" i="2"/>
  <c r="AA198" i="2"/>
  <c r="AG198" i="2" s="1"/>
  <c r="H198" i="2"/>
  <c r="AF197" i="2"/>
  <c r="AE197" i="2"/>
  <c r="AD197" i="2"/>
  <c r="AC197" i="2"/>
  <c r="AB197" i="2"/>
  <c r="AA197" i="2"/>
  <c r="H197" i="2"/>
  <c r="AF196" i="2"/>
  <c r="AE196" i="2"/>
  <c r="AD196" i="2"/>
  <c r="AC196" i="2"/>
  <c r="AB196" i="2"/>
  <c r="AA196" i="2"/>
  <c r="H196" i="2"/>
  <c r="AF195" i="2"/>
  <c r="AE195" i="2"/>
  <c r="AD195" i="2"/>
  <c r="AC195" i="2"/>
  <c r="AB195" i="2"/>
  <c r="AA195" i="2"/>
  <c r="H195" i="2"/>
  <c r="AF194" i="2"/>
  <c r="AE194" i="2"/>
  <c r="AD194" i="2"/>
  <c r="AC194" i="2"/>
  <c r="AB194" i="2"/>
  <c r="AA194" i="2"/>
  <c r="H194" i="2"/>
  <c r="AF193" i="2"/>
  <c r="AE193" i="2"/>
  <c r="AD193" i="2"/>
  <c r="AC193" i="2"/>
  <c r="AB193" i="2"/>
  <c r="AA193" i="2"/>
  <c r="H193" i="2"/>
  <c r="AF192" i="2"/>
  <c r="AE192" i="2"/>
  <c r="AD192" i="2"/>
  <c r="AC192" i="2"/>
  <c r="AB192" i="2"/>
  <c r="AA192" i="2"/>
  <c r="H192" i="2"/>
  <c r="AF191" i="2"/>
  <c r="AE191" i="2"/>
  <c r="AD191" i="2"/>
  <c r="AC191" i="2"/>
  <c r="AB191" i="2"/>
  <c r="AA191" i="2"/>
  <c r="H191" i="2"/>
  <c r="AF190" i="2"/>
  <c r="AE190" i="2"/>
  <c r="AD190" i="2"/>
  <c r="AC190" i="2"/>
  <c r="AB190" i="2"/>
  <c r="AA190" i="2"/>
  <c r="AG190" i="2" s="1"/>
  <c r="H190" i="2"/>
  <c r="AF189" i="2"/>
  <c r="AE189" i="2"/>
  <c r="AD189" i="2"/>
  <c r="AC189" i="2"/>
  <c r="AB189" i="2"/>
  <c r="AA189" i="2"/>
  <c r="H189" i="2"/>
  <c r="AF188" i="2"/>
  <c r="AE188" i="2"/>
  <c r="AD188" i="2"/>
  <c r="AC188" i="2"/>
  <c r="AB188" i="2"/>
  <c r="AA188" i="2"/>
  <c r="H188" i="2"/>
  <c r="AF187" i="2"/>
  <c r="AE187" i="2"/>
  <c r="AD187" i="2"/>
  <c r="AC187" i="2"/>
  <c r="AB187" i="2"/>
  <c r="AA187" i="2"/>
  <c r="H187" i="2"/>
  <c r="AF186" i="2"/>
  <c r="AE186" i="2"/>
  <c r="AD186" i="2"/>
  <c r="AC186" i="2"/>
  <c r="AB186" i="2"/>
  <c r="AA186" i="2"/>
  <c r="H186" i="2"/>
  <c r="AF185" i="2"/>
  <c r="AE185" i="2"/>
  <c r="AD185" i="2"/>
  <c r="AC185" i="2"/>
  <c r="AB185" i="2"/>
  <c r="AA185" i="2"/>
  <c r="H185" i="2"/>
  <c r="AE184" i="2"/>
  <c r="AD184" i="2"/>
  <c r="AC184" i="2"/>
  <c r="AB184" i="2"/>
  <c r="AA184" i="2"/>
  <c r="H184" i="2"/>
  <c r="AF183" i="2"/>
  <c r="AE183" i="2"/>
  <c r="AC183" i="2"/>
  <c r="AB183" i="2"/>
  <c r="AA183" i="2"/>
  <c r="H183" i="2"/>
  <c r="AF182" i="2"/>
  <c r="AE182" i="2"/>
  <c r="AD182" i="2"/>
  <c r="AC182" i="2"/>
  <c r="AB182" i="2"/>
  <c r="AA182" i="2"/>
  <c r="AG182" i="2" s="1"/>
  <c r="H182" i="2"/>
  <c r="AF181" i="2"/>
  <c r="AE181" i="2"/>
  <c r="AD181" i="2"/>
  <c r="AC181" i="2"/>
  <c r="AB181" i="2"/>
  <c r="AA181" i="2"/>
  <c r="H181" i="2"/>
  <c r="AF180" i="2"/>
  <c r="AE180" i="2"/>
  <c r="AD180" i="2"/>
  <c r="AC180" i="2"/>
  <c r="AB180" i="2"/>
  <c r="AA180" i="2"/>
  <c r="H180" i="2"/>
  <c r="AF179" i="2"/>
  <c r="AE179" i="2"/>
  <c r="AD179" i="2"/>
  <c r="AC179" i="2"/>
  <c r="AB179" i="2"/>
  <c r="AA179" i="2"/>
  <c r="H179" i="2"/>
  <c r="AF178" i="2"/>
  <c r="AE178" i="2"/>
  <c r="AD178" i="2"/>
  <c r="AC178" i="2"/>
  <c r="AB178" i="2"/>
  <c r="AA178" i="2"/>
  <c r="H178" i="2"/>
  <c r="AF177" i="2"/>
  <c r="AE177" i="2"/>
  <c r="AD177" i="2"/>
  <c r="AC177" i="2"/>
  <c r="AB177" i="2"/>
  <c r="AA177" i="2"/>
  <c r="H177" i="2"/>
  <c r="AF176" i="2"/>
  <c r="AE176" i="2"/>
  <c r="AD176" i="2"/>
  <c r="AC176" i="2"/>
  <c r="AB176" i="2"/>
  <c r="AA176" i="2"/>
  <c r="H176" i="2"/>
  <c r="AF175" i="2"/>
  <c r="AE175" i="2"/>
  <c r="AD175" i="2"/>
  <c r="AC175" i="2"/>
  <c r="AB175" i="2"/>
  <c r="AA175" i="2"/>
  <c r="H175" i="2"/>
  <c r="AF174" i="2"/>
  <c r="AE174" i="2"/>
  <c r="AD174" i="2"/>
  <c r="AC174" i="2"/>
  <c r="AB174" i="2"/>
  <c r="AA174" i="2"/>
  <c r="AG174" i="2" s="1"/>
  <c r="H174" i="2"/>
  <c r="AF173" i="2"/>
  <c r="AE173" i="2"/>
  <c r="AD173" i="2"/>
  <c r="AC173" i="2"/>
  <c r="AB173" i="2"/>
  <c r="AA173" i="2"/>
  <c r="H173" i="2"/>
  <c r="AF172" i="2"/>
  <c r="AE172" i="2"/>
  <c r="AD172" i="2"/>
  <c r="AC172" i="2"/>
  <c r="AB172" i="2"/>
  <c r="AA172" i="2"/>
  <c r="H172" i="2"/>
  <c r="AF171" i="2"/>
  <c r="AE171" i="2"/>
  <c r="AD171" i="2"/>
  <c r="AC171" i="2"/>
  <c r="AB171" i="2"/>
  <c r="AA171" i="2"/>
  <c r="H171" i="2"/>
  <c r="AF170" i="2"/>
  <c r="AE170" i="2"/>
  <c r="AD170" i="2"/>
  <c r="AC170" i="2"/>
  <c r="AB170" i="2"/>
  <c r="AA170" i="2"/>
  <c r="H170" i="2"/>
  <c r="AF169" i="2"/>
  <c r="AE169" i="2"/>
  <c r="AD169" i="2"/>
  <c r="AC169" i="2"/>
  <c r="AB169" i="2"/>
  <c r="AA169" i="2"/>
  <c r="H169" i="2"/>
  <c r="AF168" i="2"/>
  <c r="AE168" i="2"/>
  <c r="AD168" i="2"/>
  <c r="AC168" i="2"/>
  <c r="AB168" i="2"/>
  <c r="AA168" i="2"/>
  <c r="H168" i="2"/>
  <c r="AF167" i="2"/>
  <c r="AE167" i="2"/>
  <c r="AD167" i="2"/>
  <c r="AC167" i="2"/>
  <c r="AB167" i="2"/>
  <c r="AA167" i="2"/>
  <c r="H167" i="2"/>
  <c r="AF166" i="2"/>
  <c r="AE166" i="2"/>
  <c r="AD166" i="2"/>
  <c r="AC166" i="2"/>
  <c r="AB166" i="2"/>
  <c r="AA166" i="2"/>
  <c r="AG166" i="2" s="1"/>
  <c r="H166" i="2"/>
  <c r="AF165" i="2"/>
  <c r="AE165" i="2"/>
  <c r="AD165" i="2"/>
  <c r="AC165" i="2"/>
  <c r="AB165" i="2"/>
  <c r="AA165" i="2"/>
  <c r="H165" i="2"/>
  <c r="AF164" i="2"/>
  <c r="AE164" i="2"/>
  <c r="AD164" i="2"/>
  <c r="AC164" i="2"/>
  <c r="AB164" i="2"/>
  <c r="AA164" i="2"/>
  <c r="H164" i="2"/>
  <c r="AF163" i="2"/>
  <c r="AE163" i="2"/>
  <c r="AD163" i="2"/>
  <c r="AC163" i="2"/>
  <c r="AB163" i="2"/>
  <c r="AA163" i="2"/>
  <c r="H163" i="2"/>
  <c r="AF162" i="2"/>
  <c r="AE162" i="2"/>
  <c r="AD162" i="2"/>
  <c r="AC162" i="2"/>
  <c r="AB162" i="2"/>
  <c r="AA162" i="2"/>
  <c r="H162" i="2"/>
  <c r="AF161" i="2"/>
  <c r="AE161" i="2"/>
  <c r="AD161" i="2"/>
  <c r="AC161" i="2"/>
  <c r="AB161" i="2"/>
  <c r="AA161" i="2"/>
  <c r="H161" i="2"/>
  <c r="AF160" i="2"/>
  <c r="AE160" i="2"/>
  <c r="AD160" i="2"/>
  <c r="AC160" i="2"/>
  <c r="AB160" i="2"/>
  <c r="AA160" i="2"/>
  <c r="H160" i="2"/>
  <c r="AF159" i="2"/>
  <c r="AE159" i="2"/>
  <c r="AD159" i="2"/>
  <c r="AC159" i="2"/>
  <c r="AB159" i="2"/>
  <c r="AA159" i="2"/>
  <c r="H159" i="2"/>
  <c r="AF158" i="2"/>
  <c r="AE158" i="2"/>
  <c r="AD158" i="2"/>
  <c r="AC158" i="2"/>
  <c r="AB158" i="2"/>
  <c r="AA158" i="2"/>
  <c r="AG158" i="2" s="1"/>
  <c r="H158" i="2"/>
  <c r="AF157" i="2"/>
  <c r="AE157" i="2"/>
  <c r="AD157" i="2"/>
  <c r="AC157" i="2"/>
  <c r="AB157" i="2"/>
  <c r="AA157" i="2"/>
  <c r="H157" i="2"/>
  <c r="AF156" i="2"/>
  <c r="AE156" i="2"/>
  <c r="AD156" i="2"/>
  <c r="AC156" i="2"/>
  <c r="AB156" i="2"/>
  <c r="AA156" i="2"/>
  <c r="H156" i="2"/>
  <c r="AF155" i="2"/>
  <c r="AE155" i="2"/>
  <c r="AD155" i="2"/>
  <c r="AC155" i="2"/>
  <c r="AB155" i="2"/>
  <c r="AA155" i="2"/>
  <c r="H155" i="2"/>
  <c r="AF154" i="2"/>
  <c r="AE154" i="2"/>
  <c r="AD154" i="2"/>
  <c r="AC154" i="2"/>
  <c r="AB154" i="2"/>
  <c r="AA154" i="2"/>
  <c r="H154" i="2"/>
  <c r="AF153" i="2"/>
  <c r="AE153" i="2"/>
  <c r="AD153" i="2"/>
  <c r="AC153" i="2"/>
  <c r="AB153" i="2"/>
  <c r="AA153" i="2"/>
  <c r="H153" i="2"/>
  <c r="AF152" i="2"/>
  <c r="AE152" i="2"/>
  <c r="AD152" i="2"/>
  <c r="AC152" i="2"/>
  <c r="AB152" i="2"/>
  <c r="AA152" i="2"/>
  <c r="H152" i="2"/>
  <c r="AF151" i="2"/>
  <c r="AE151" i="2"/>
  <c r="AD151" i="2"/>
  <c r="AC151" i="2"/>
  <c r="AB151" i="2"/>
  <c r="AA151" i="2"/>
  <c r="H151" i="2"/>
  <c r="AF150" i="2"/>
  <c r="AE150" i="2"/>
  <c r="AD150" i="2"/>
  <c r="AC150" i="2"/>
  <c r="AB150" i="2"/>
  <c r="AA150" i="2"/>
  <c r="AG150" i="2" s="1"/>
  <c r="H150" i="2"/>
  <c r="AF149" i="2"/>
  <c r="AE149" i="2"/>
  <c r="AD149" i="2"/>
  <c r="AC149" i="2"/>
  <c r="AB149" i="2"/>
  <c r="AA149" i="2"/>
  <c r="H149" i="2"/>
  <c r="AF148" i="2"/>
  <c r="AE148" i="2"/>
  <c r="AD148" i="2"/>
  <c r="AC148" i="2"/>
  <c r="AB148" i="2"/>
  <c r="AA148" i="2"/>
  <c r="H148" i="2"/>
  <c r="AF147" i="2"/>
  <c r="AE147" i="2"/>
  <c r="AD147" i="2"/>
  <c r="AC147" i="2"/>
  <c r="AB147" i="2"/>
  <c r="AA147" i="2"/>
  <c r="H147" i="2"/>
  <c r="AF146" i="2"/>
  <c r="AE146" i="2"/>
  <c r="AD146" i="2"/>
  <c r="AC146" i="2"/>
  <c r="AB146" i="2"/>
  <c r="AA146" i="2"/>
  <c r="H146" i="2"/>
  <c r="AF145" i="2"/>
  <c r="AE145" i="2"/>
  <c r="AD145" i="2"/>
  <c r="AC145" i="2"/>
  <c r="AB145" i="2"/>
  <c r="AA145" i="2"/>
  <c r="H145" i="2"/>
  <c r="AF144" i="2"/>
  <c r="AE144" i="2"/>
  <c r="AD144" i="2"/>
  <c r="AC144" i="2"/>
  <c r="AB144" i="2"/>
  <c r="AA144" i="2"/>
  <c r="H144" i="2"/>
  <c r="AF143" i="2"/>
  <c r="AE143" i="2"/>
  <c r="AD143" i="2"/>
  <c r="AC143" i="2"/>
  <c r="AB143" i="2"/>
  <c r="AA143" i="2"/>
  <c r="H143" i="2"/>
  <c r="AF142" i="2"/>
  <c r="AE142" i="2"/>
  <c r="AD142" i="2"/>
  <c r="AC142" i="2"/>
  <c r="AB142" i="2"/>
  <c r="AA142" i="2"/>
  <c r="AG142" i="2" s="1"/>
  <c r="H142" i="2"/>
  <c r="AF141" i="2"/>
  <c r="AE141" i="2"/>
  <c r="AD141" i="2"/>
  <c r="AC141" i="2"/>
  <c r="AB141" i="2"/>
  <c r="AA141" i="2"/>
  <c r="H141" i="2"/>
  <c r="AF140" i="2"/>
  <c r="AE140" i="2"/>
  <c r="AD140" i="2"/>
  <c r="AC140" i="2"/>
  <c r="AB140" i="2"/>
  <c r="AA140" i="2"/>
  <c r="H140" i="2"/>
  <c r="AF139" i="2"/>
  <c r="AE139" i="2"/>
  <c r="AD139" i="2"/>
  <c r="AC139" i="2"/>
  <c r="AB139" i="2"/>
  <c r="AA139" i="2"/>
  <c r="H139" i="2"/>
  <c r="AF138" i="2"/>
  <c r="AE138" i="2"/>
  <c r="AD138" i="2"/>
  <c r="AC138" i="2"/>
  <c r="AB138" i="2"/>
  <c r="AA138" i="2"/>
  <c r="H138" i="2"/>
  <c r="AF137" i="2"/>
  <c r="AE137" i="2"/>
  <c r="AD137" i="2"/>
  <c r="AC137" i="2"/>
  <c r="AB137" i="2"/>
  <c r="AA137" i="2"/>
  <c r="H137" i="2"/>
  <c r="AF136" i="2"/>
  <c r="AE136" i="2"/>
  <c r="AD136" i="2"/>
  <c r="AC136" i="2"/>
  <c r="AB136" i="2"/>
  <c r="AA136" i="2"/>
  <c r="H136" i="2"/>
  <c r="AF135" i="2"/>
  <c r="AE135" i="2"/>
  <c r="AD135" i="2"/>
  <c r="AC135" i="2"/>
  <c r="AB135" i="2"/>
  <c r="AA135" i="2"/>
  <c r="H135" i="2"/>
  <c r="AF134" i="2"/>
  <c r="AE134" i="2"/>
  <c r="AD134" i="2"/>
  <c r="AC134" i="2"/>
  <c r="AB134" i="2"/>
  <c r="AA134" i="2"/>
  <c r="AG134" i="2" s="1"/>
  <c r="H134" i="2"/>
  <c r="AF133" i="2"/>
  <c r="AE133" i="2"/>
  <c r="AD133" i="2"/>
  <c r="AC133" i="2"/>
  <c r="AB133" i="2"/>
  <c r="AA133" i="2"/>
  <c r="H133" i="2"/>
  <c r="AF132" i="2"/>
  <c r="AE132" i="2"/>
  <c r="AD132" i="2"/>
  <c r="AC132" i="2"/>
  <c r="AB132" i="2"/>
  <c r="AA132" i="2"/>
  <c r="H132" i="2"/>
  <c r="AF131" i="2"/>
  <c r="AE131" i="2"/>
  <c r="AD131" i="2"/>
  <c r="AC131" i="2"/>
  <c r="AB131" i="2"/>
  <c r="AA131" i="2"/>
  <c r="H131" i="2"/>
  <c r="AF130" i="2"/>
  <c r="AE130" i="2"/>
  <c r="AD130" i="2"/>
  <c r="AC130" i="2"/>
  <c r="AB130" i="2"/>
  <c r="AA130" i="2"/>
  <c r="H130" i="2"/>
  <c r="AF129" i="2"/>
  <c r="AE129" i="2"/>
  <c r="AD129" i="2"/>
  <c r="AC129" i="2"/>
  <c r="AB129" i="2"/>
  <c r="AA129" i="2"/>
  <c r="H129" i="2"/>
  <c r="AF128" i="2"/>
  <c r="AE128" i="2"/>
  <c r="AD128" i="2"/>
  <c r="AC128" i="2"/>
  <c r="AB128" i="2"/>
  <c r="AA128" i="2"/>
  <c r="H128" i="2"/>
  <c r="AF127" i="2"/>
  <c r="AE127" i="2"/>
  <c r="AD127" i="2"/>
  <c r="AC127" i="2"/>
  <c r="AB127" i="2"/>
  <c r="AA127" i="2"/>
  <c r="H127" i="2"/>
  <c r="AF126" i="2"/>
  <c r="AE126" i="2"/>
  <c r="AD126" i="2"/>
  <c r="AC126" i="2"/>
  <c r="AB126" i="2"/>
  <c r="AA126" i="2"/>
  <c r="AG126" i="2" s="1"/>
  <c r="H126" i="2"/>
  <c r="AF125" i="2"/>
  <c r="AE125" i="2"/>
  <c r="AD125" i="2"/>
  <c r="AC125" i="2"/>
  <c r="AB125" i="2"/>
  <c r="AA125" i="2"/>
  <c r="H125" i="2"/>
  <c r="AF124" i="2"/>
  <c r="AE124" i="2"/>
  <c r="AD124" i="2"/>
  <c r="AC124" i="2"/>
  <c r="AB124" i="2"/>
  <c r="AA124" i="2"/>
  <c r="H124" i="2"/>
  <c r="AF123" i="2"/>
  <c r="AE123" i="2"/>
  <c r="AD123" i="2"/>
  <c r="AC123" i="2"/>
  <c r="AB123" i="2"/>
  <c r="AA123" i="2"/>
  <c r="H123" i="2"/>
  <c r="AF122" i="2"/>
  <c r="AE122" i="2"/>
  <c r="AD122" i="2"/>
  <c r="AC122" i="2"/>
  <c r="AB122" i="2"/>
  <c r="AA122" i="2"/>
  <c r="H122" i="2"/>
  <c r="AF121" i="2"/>
  <c r="AE121" i="2"/>
  <c r="AD121" i="2"/>
  <c r="AC121" i="2"/>
  <c r="AB121" i="2"/>
  <c r="AA121" i="2"/>
  <c r="H121" i="2"/>
  <c r="AF120" i="2"/>
  <c r="AE120" i="2"/>
  <c r="AD120" i="2"/>
  <c r="AC120" i="2"/>
  <c r="AB120" i="2"/>
  <c r="AA120" i="2"/>
  <c r="H120" i="2"/>
  <c r="AF119" i="2"/>
  <c r="AE119" i="2"/>
  <c r="AD119" i="2"/>
  <c r="AC119" i="2"/>
  <c r="AB119" i="2"/>
  <c r="AA119" i="2"/>
  <c r="H119" i="2"/>
  <c r="AF118" i="2"/>
  <c r="AE118" i="2"/>
  <c r="AD118" i="2"/>
  <c r="AC118" i="2"/>
  <c r="AB118" i="2"/>
  <c r="AA118" i="2"/>
  <c r="AG118" i="2" s="1"/>
  <c r="H118" i="2"/>
  <c r="AF117" i="2"/>
  <c r="AE117" i="2"/>
  <c r="AD117" i="2"/>
  <c r="AC117" i="2"/>
  <c r="AB117" i="2"/>
  <c r="AA117" i="2"/>
  <c r="H117" i="2"/>
  <c r="AF116" i="2"/>
  <c r="AE116" i="2"/>
  <c r="AD116" i="2"/>
  <c r="AC116" i="2"/>
  <c r="AB116" i="2"/>
  <c r="AA116" i="2"/>
  <c r="H116" i="2"/>
  <c r="AF115" i="2"/>
  <c r="AE115" i="2"/>
  <c r="AD115" i="2"/>
  <c r="AC115" i="2"/>
  <c r="AB115" i="2"/>
  <c r="AA115" i="2"/>
  <c r="H115" i="2"/>
  <c r="AF114" i="2"/>
  <c r="AE114" i="2"/>
  <c r="AD114" i="2"/>
  <c r="AC114" i="2"/>
  <c r="AB114" i="2"/>
  <c r="AA114" i="2"/>
  <c r="H114" i="2"/>
  <c r="AF113" i="2"/>
  <c r="AE113" i="2"/>
  <c r="AD113" i="2"/>
  <c r="AC113" i="2"/>
  <c r="AB113" i="2"/>
  <c r="AA113" i="2"/>
  <c r="H113" i="2"/>
  <c r="AF112" i="2"/>
  <c r="AE112" i="2"/>
  <c r="AD112" i="2"/>
  <c r="AC112" i="2"/>
  <c r="AB112" i="2"/>
  <c r="AA112" i="2"/>
  <c r="H112" i="2"/>
  <c r="AF111" i="2"/>
  <c r="AE111" i="2"/>
  <c r="AD111" i="2"/>
  <c r="AC111" i="2"/>
  <c r="AB111" i="2"/>
  <c r="AA111" i="2"/>
  <c r="H111" i="2"/>
  <c r="AF110" i="2"/>
  <c r="AE110" i="2"/>
  <c r="AD110" i="2"/>
  <c r="AC110" i="2"/>
  <c r="AB110" i="2"/>
  <c r="AA110" i="2"/>
  <c r="AG110" i="2" s="1"/>
  <c r="H110" i="2"/>
  <c r="AF109" i="2"/>
  <c r="AE109" i="2"/>
  <c r="AD109" i="2"/>
  <c r="AC109" i="2"/>
  <c r="AB109" i="2"/>
  <c r="AA109" i="2"/>
  <c r="H109" i="2"/>
  <c r="AF108" i="2"/>
  <c r="AE108" i="2"/>
  <c r="AD108" i="2"/>
  <c r="AC108" i="2"/>
  <c r="AB108" i="2"/>
  <c r="AA108" i="2"/>
  <c r="H108" i="2"/>
  <c r="AF107" i="2"/>
  <c r="AE107" i="2"/>
  <c r="AD107" i="2"/>
  <c r="AC107" i="2"/>
  <c r="AB107" i="2"/>
  <c r="AA107" i="2"/>
  <c r="H107" i="2"/>
  <c r="AF106" i="2"/>
  <c r="AE106" i="2"/>
  <c r="AD106" i="2"/>
  <c r="AC106" i="2"/>
  <c r="AB106" i="2"/>
  <c r="AA106" i="2"/>
  <c r="H106" i="2"/>
  <c r="AF105" i="2"/>
  <c r="AE105" i="2"/>
  <c r="AD105" i="2"/>
  <c r="AC105" i="2"/>
  <c r="AB105" i="2"/>
  <c r="AA105" i="2"/>
  <c r="H105" i="2"/>
  <c r="AF104" i="2"/>
  <c r="AE104" i="2"/>
  <c r="AD104" i="2"/>
  <c r="AC104" i="2"/>
  <c r="AB104" i="2"/>
  <c r="AA104" i="2"/>
  <c r="H104" i="2"/>
  <c r="AF103" i="2"/>
  <c r="AE103" i="2"/>
  <c r="AD103" i="2"/>
  <c r="AC103" i="2"/>
  <c r="AB103" i="2"/>
  <c r="AA103" i="2"/>
  <c r="H103" i="2"/>
  <c r="AF102" i="2"/>
  <c r="AE102" i="2"/>
  <c r="AD102" i="2"/>
  <c r="AC102" i="2"/>
  <c r="AB102" i="2"/>
  <c r="AA102" i="2"/>
  <c r="AG102" i="2" s="1"/>
  <c r="H102" i="2"/>
  <c r="AF101" i="2"/>
  <c r="AE101" i="2"/>
  <c r="AD101" i="2"/>
  <c r="AC101" i="2"/>
  <c r="AB101" i="2"/>
  <c r="AA101" i="2"/>
  <c r="H101" i="2"/>
  <c r="AF100" i="2"/>
  <c r="AE100" i="2"/>
  <c r="AD100" i="2"/>
  <c r="AC100" i="2"/>
  <c r="AB100" i="2"/>
  <c r="AA100" i="2"/>
  <c r="H100" i="2"/>
  <c r="AF99" i="2"/>
  <c r="AE99" i="2"/>
  <c r="AD99" i="2"/>
  <c r="AC99" i="2"/>
  <c r="AB99" i="2"/>
  <c r="AA99" i="2"/>
  <c r="H99" i="2"/>
  <c r="AF98" i="2"/>
  <c r="AE98" i="2"/>
  <c r="AD98" i="2"/>
  <c r="AC98" i="2"/>
  <c r="AB98" i="2"/>
  <c r="AA98" i="2"/>
  <c r="H98" i="2"/>
  <c r="AF97" i="2"/>
  <c r="AE97" i="2"/>
  <c r="AD97" i="2"/>
  <c r="AC97" i="2"/>
  <c r="AB97" i="2"/>
  <c r="AA97" i="2"/>
  <c r="H97" i="2"/>
  <c r="AF96" i="2"/>
  <c r="AE96" i="2"/>
  <c r="AD96" i="2"/>
  <c r="AC96" i="2"/>
  <c r="AB96" i="2"/>
  <c r="AA96" i="2"/>
  <c r="H96" i="2"/>
  <c r="AF95" i="2"/>
  <c r="AE95" i="2"/>
  <c r="AD95" i="2"/>
  <c r="AC95" i="2"/>
  <c r="AB95" i="2"/>
  <c r="AA95" i="2"/>
  <c r="H95" i="2"/>
  <c r="AF94" i="2"/>
  <c r="AE94" i="2"/>
  <c r="AD94" i="2"/>
  <c r="AC94" i="2"/>
  <c r="AB94" i="2"/>
  <c r="AA94" i="2"/>
  <c r="AG94" i="2" s="1"/>
  <c r="H94" i="2"/>
  <c r="AF93" i="2"/>
  <c r="AE93" i="2"/>
  <c r="AD93" i="2"/>
  <c r="AC93" i="2"/>
  <c r="AB93" i="2"/>
  <c r="AA93" i="2"/>
  <c r="H93" i="2"/>
  <c r="AF92" i="2"/>
  <c r="AE92" i="2"/>
  <c r="AD92" i="2"/>
  <c r="AC92" i="2"/>
  <c r="AB92" i="2"/>
  <c r="AA92" i="2"/>
  <c r="H92" i="2"/>
  <c r="AF91" i="2"/>
  <c r="AE91" i="2"/>
  <c r="AD91" i="2"/>
  <c r="AC91" i="2"/>
  <c r="AB91" i="2"/>
  <c r="AA91" i="2"/>
  <c r="H91" i="2"/>
  <c r="AF90" i="2"/>
  <c r="AE90" i="2"/>
  <c r="AD90" i="2"/>
  <c r="AC90" i="2"/>
  <c r="AB90" i="2"/>
  <c r="AA90" i="2"/>
  <c r="H90" i="2"/>
  <c r="AF89" i="2"/>
  <c r="AE89" i="2"/>
  <c r="AD89" i="2"/>
  <c r="AC89" i="2"/>
  <c r="AB89" i="2"/>
  <c r="AA89" i="2"/>
  <c r="H89" i="2"/>
  <c r="AF88" i="2"/>
  <c r="AE88" i="2"/>
  <c r="AD88" i="2"/>
  <c r="AC88" i="2"/>
  <c r="AB88" i="2"/>
  <c r="AA88" i="2"/>
  <c r="H88" i="2"/>
  <c r="AF87" i="2"/>
  <c r="AE87" i="2"/>
  <c r="AD87" i="2"/>
  <c r="AC87" i="2"/>
  <c r="AB87" i="2"/>
  <c r="AA87" i="2"/>
  <c r="H87" i="2"/>
  <c r="AF86" i="2"/>
  <c r="AE86" i="2"/>
  <c r="AD86" i="2"/>
  <c r="AC86" i="2"/>
  <c r="AB86" i="2"/>
  <c r="AA86" i="2"/>
  <c r="AG86" i="2" s="1"/>
  <c r="H86" i="2"/>
  <c r="AF85" i="2"/>
  <c r="AE85" i="2"/>
  <c r="AD85" i="2"/>
  <c r="AC85" i="2"/>
  <c r="AB85" i="2"/>
  <c r="AA85" i="2"/>
  <c r="H85" i="2"/>
  <c r="AF84" i="2"/>
  <c r="AE84" i="2"/>
  <c r="AD84" i="2"/>
  <c r="AC84" i="2"/>
  <c r="AB84" i="2"/>
  <c r="AA84" i="2"/>
  <c r="H84" i="2"/>
  <c r="AF83" i="2"/>
  <c r="AE83" i="2"/>
  <c r="AD83" i="2"/>
  <c r="AC83" i="2"/>
  <c r="AB83" i="2"/>
  <c r="AA83" i="2"/>
  <c r="H83" i="2"/>
  <c r="AF82" i="2"/>
  <c r="AE82" i="2"/>
  <c r="AD82" i="2"/>
  <c r="AC82" i="2"/>
  <c r="AB82" i="2"/>
  <c r="AA82" i="2"/>
  <c r="H82" i="2"/>
  <c r="AF81" i="2"/>
  <c r="AE81" i="2"/>
  <c r="AD81" i="2"/>
  <c r="AC81" i="2"/>
  <c r="AB81" i="2"/>
  <c r="AA81" i="2"/>
  <c r="H81" i="2"/>
  <c r="AF80" i="2"/>
  <c r="AE80" i="2"/>
  <c r="AD80" i="2"/>
  <c r="AC80" i="2"/>
  <c r="AB80" i="2"/>
  <c r="AA80" i="2"/>
  <c r="H80" i="2"/>
  <c r="AF79" i="2"/>
  <c r="AE79" i="2"/>
  <c r="AD79" i="2"/>
  <c r="AC79" i="2"/>
  <c r="AB79" i="2"/>
  <c r="AA79" i="2"/>
  <c r="H79" i="2"/>
  <c r="AF78" i="2"/>
  <c r="AE78" i="2"/>
  <c r="AD78" i="2"/>
  <c r="AC78" i="2"/>
  <c r="AB78" i="2"/>
  <c r="AA78" i="2"/>
  <c r="AG78" i="2" s="1"/>
  <c r="H78" i="2"/>
  <c r="AF77" i="2"/>
  <c r="AE77" i="2"/>
  <c r="AD77" i="2"/>
  <c r="AC77" i="2"/>
  <c r="AB77" i="2"/>
  <c r="AA77" i="2"/>
  <c r="H77" i="2"/>
  <c r="AF76" i="2"/>
  <c r="AE76" i="2"/>
  <c r="AD76" i="2"/>
  <c r="AC76" i="2"/>
  <c r="AB76" i="2"/>
  <c r="AA76" i="2"/>
  <c r="H76" i="2"/>
  <c r="AF75" i="2"/>
  <c r="AE75" i="2"/>
  <c r="AD75" i="2"/>
  <c r="AC75" i="2"/>
  <c r="AB75" i="2"/>
  <c r="AA75" i="2"/>
  <c r="H75" i="2"/>
  <c r="AF74" i="2"/>
  <c r="AE74" i="2"/>
  <c r="AD74" i="2"/>
  <c r="AC74" i="2"/>
  <c r="AB74" i="2"/>
  <c r="AA74" i="2"/>
  <c r="H74" i="2"/>
  <c r="AF73" i="2"/>
  <c r="AE73" i="2"/>
  <c r="AD73" i="2"/>
  <c r="AC73" i="2"/>
  <c r="AB73" i="2"/>
  <c r="AA73" i="2"/>
  <c r="H73" i="2"/>
  <c r="AF72" i="2"/>
  <c r="AE72" i="2"/>
  <c r="AD72" i="2"/>
  <c r="AC72" i="2"/>
  <c r="AB72" i="2"/>
  <c r="AA72" i="2"/>
  <c r="H72" i="2"/>
  <c r="AF71" i="2"/>
  <c r="AE71" i="2"/>
  <c r="AD71" i="2"/>
  <c r="AC71" i="2"/>
  <c r="AB71" i="2"/>
  <c r="AA71" i="2"/>
  <c r="H71" i="2"/>
  <c r="AF70" i="2"/>
  <c r="AE70" i="2"/>
  <c r="AD70" i="2"/>
  <c r="AC70" i="2"/>
  <c r="AB70" i="2"/>
  <c r="AA70" i="2"/>
  <c r="AG70" i="2" s="1"/>
  <c r="H70" i="2"/>
  <c r="AF69" i="2"/>
  <c r="AE69" i="2"/>
  <c r="AD69" i="2"/>
  <c r="AC69" i="2"/>
  <c r="AB69" i="2"/>
  <c r="AA69" i="2"/>
  <c r="H69" i="2"/>
  <c r="AF68" i="2"/>
  <c r="AE68" i="2"/>
  <c r="AD68" i="2"/>
  <c r="AC68" i="2"/>
  <c r="AB68" i="2"/>
  <c r="AA68" i="2"/>
  <c r="H68" i="2"/>
  <c r="AF67" i="2"/>
  <c r="AE67" i="2"/>
  <c r="AD67" i="2"/>
  <c r="AC67" i="2"/>
  <c r="AB67" i="2"/>
  <c r="AA67" i="2"/>
  <c r="H67" i="2"/>
  <c r="AF66" i="2"/>
  <c r="AE66" i="2"/>
  <c r="AD66" i="2"/>
  <c r="AC66" i="2"/>
  <c r="AB66" i="2"/>
  <c r="AA66" i="2"/>
  <c r="H66" i="2"/>
  <c r="AF65" i="2"/>
  <c r="AE65" i="2"/>
  <c r="AD65" i="2"/>
  <c r="AC65" i="2"/>
  <c r="AB65" i="2"/>
  <c r="AA65" i="2"/>
  <c r="H65" i="2"/>
  <c r="AF64" i="2"/>
  <c r="AE64" i="2"/>
  <c r="AD64" i="2"/>
  <c r="AC64" i="2"/>
  <c r="AB64" i="2"/>
  <c r="AA64" i="2"/>
  <c r="H64" i="2"/>
  <c r="AF63" i="2"/>
  <c r="AE63" i="2"/>
  <c r="AD63" i="2"/>
  <c r="AC63" i="2"/>
  <c r="AB63" i="2"/>
  <c r="AA63" i="2"/>
  <c r="H63" i="2"/>
  <c r="AF62" i="2"/>
  <c r="AE62" i="2"/>
  <c r="AD62" i="2"/>
  <c r="AC62" i="2"/>
  <c r="AB62" i="2"/>
  <c r="AA62" i="2"/>
  <c r="AG62" i="2" s="1"/>
  <c r="H62" i="2"/>
  <c r="AF61" i="2"/>
  <c r="AE61" i="2"/>
  <c r="AD61" i="2"/>
  <c r="AC61" i="2"/>
  <c r="AB61" i="2"/>
  <c r="AA61" i="2"/>
  <c r="H61" i="2"/>
  <c r="AF60" i="2"/>
  <c r="AE60" i="2"/>
  <c r="AD60" i="2"/>
  <c r="AC60" i="2"/>
  <c r="AB60" i="2"/>
  <c r="AA60" i="2"/>
  <c r="H60" i="2"/>
  <c r="AF59" i="2"/>
  <c r="AE59" i="2"/>
  <c r="AD59" i="2"/>
  <c r="AC59" i="2"/>
  <c r="AB59" i="2"/>
  <c r="AA59" i="2"/>
  <c r="H59" i="2"/>
  <c r="AF58" i="2"/>
  <c r="AE58" i="2"/>
  <c r="AD58" i="2"/>
  <c r="AC58" i="2"/>
  <c r="AB58" i="2"/>
  <c r="AA58" i="2"/>
  <c r="H58" i="2"/>
  <c r="AF57" i="2"/>
  <c r="AE57" i="2"/>
  <c r="AD57" i="2"/>
  <c r="AC57" i="2"/>
  <c r="AB57" i="2"/>
  <c r="AA57" i="2"/>
  <c r="H57" i="2"/>
  <c r="AF56" i="2"/>
  <c r="AE56" i="2"/>
  <c r="AD56" i="2"/>
  <c r="AC56" i="2"/>
  <c r="AB56" i="2"/>
  <c r="AA56" i="2"/>
  <c r="H56" i="2"/>
  <c r="AF55" i="2"/>
  <c r="AE55" i="2"/>
  <c r="AD55" i="2"/>
  <c r="AC55" i="2"/>
  <c r="AB55" i="2"/>
  <c r="AA55" i="2"/>
  <c r="H55" i="2"/>
  <c r="AF54" i="2"/>
  <c r="AE54" i="2"/>
  <c r="AD54" i="2"/>
  <c r="AC54" i="2"/>
  <c r="AB54" i="2"/>
  <c r="AA54" i="2"/>
  <c r="AG54" i="2" s="1"/>
  <c r="H54" i="2"/>
  <c r="AF53" i="2"/>
  <c r="AE53" i="2"/>
  <c r="AD53" i="2"/>
  <c r="AC53" i="2"/>
  <c r="AB53" i="2"/>
  <c r="AA53" i="2"/>
  <c r="H53" i="2"/>
  <c r="AF52" i="2"/>
  <c r="AE52" i="2"/>
  <c r="AD52" i="2"/>
  <c r="AC52" i="2"/>
  <c r="AB52" i="2"/>
  <c r="AA52" i="2"/>
  <c r="H52" i="2"/>
  <c r="AF51" i="2"/>
  <c r="AE51" i="2"/>
  <c r="AD51" i="2"/>
  <c r="AC51" i="2"/>
  <c r="AB51" i="2"/>
  <c r="AA51" i="2"/>
  <c r="H51" i="2"/>
  <c r="AF50" i="2"/>
  <c r="AE50" i="2"/>
  <c r="AD50" i="2"/>
  <c r="AC50" i="2"/>
  <c r="AB50" i="2"/>
  <c r="AA50" i="2"/>
  <c r="H50" i="2"/>
  <c r="AF49" i="2"/>
  <c r="AE49" i="2"/>
  <c r="AD49" i="2"/>
  <c r="AC49" i="2"/>
  <c r="AB49" i="2"/>
  <c r="AA49" i="2"/>
  <c r="H49" i="2"/>
  <c r="AF48" i="2"/>
  <c r="AE48" i="2"/>
  <c r="AD48" i="2"/>
  <c r="AC48" i="2"/>
  <c r="AB48" i="2"/>
  <c r="AA48" i="2"/>
  <c r="H48" i="2"/>
  <c r="AF47" i="2"/>
  <c r="AE47" i="2"/>
  <c r="AC47" i="2"/>
  <c r="AB47" i="2"/>
  <c r="AA47" i="2"/>
  <c r="AG47" i="2" s="1"/>
  <c r="H47" i="2"/>
  <c r="AF46" i="2"/>
  <c r="AE46" i="2"/>
  <c r="AD46" i="2"/>
  <c r="AC46" i="2"/>
  <c r="AB46" i="2"/>
  <c r="AA46" i="2"/>
  <c r="H46" i="2"/>
  <c r="AF45" i="2"/>
  <c r="AE45" i="2"/>
  <c r="AD45" i="2"/>
  <c r="AC45" i="2"/>
  <c r="AB45" i="2"/>
  <c r="AA45" i="2"/>
  <c r="H45" i="2"/>
  <c r="AF44" i="2"/>
  <c r="AE44" i="2"/>
  <c r="AD44" i="2"/>
  <c r="AC44" i="2"/>
  <c r="AB44" i="2"/>
  <c r="AA44" i="2"/>
  <c r="H44" i="2"/>
  <c r="AF43" i="2"/>
  <c r="AE43" i="2"/>
  <c r="AD43" i="2"/>
  <c r="AC43" i="2"/>
  <c r="AB43" i="2"/>
  <c r="AA43" i="2"/>
  <c r="H43" i="2"/>
  <c r="AF42" i="2"/>
  <c r="AE42" i="2"/>
  <c r="AD42" i="2"/>
  <c r="AC42" i="2"/>
  <c r="AB42" i="2"/>
  <c r="AA42" i="2"/>
  <c r="H42" i="2"/>
  <c r="AF41" i="2"/>
  <c r="AE41" i="2"/>
  <c r="AD41" i="2"/>
  <c r="AC41" i="2"/>
  <c r="AB41" i="2"/>
  <c r="AA41" i="2"/>
  <c r="H41" i="2"/>
  <c r="AF40" i="2"/>
  <c r="AE40" i="2"/>
  <c r="AD40" i="2"/>
  <c r="AC40" i="2"/>
  <c r="AB40" i="2"/>
  <c r="AA40" i="2"/>
  <c r="H40" i="2"/>
  <c r="AF39" i="2"/>
  <c r="AE39" i="2"/>
  <c r="AD39" i="2"/>
  <c r="AC39" i="2"/>
  <c r="AB39" i="2"/>
  <c r="AA39" i="2"/>
  <c r="AG39" i="2" s="1"/>
  <c r="H39" i="2"/>
  <c r="AF38" i="2"/>
  <c r="AE38" i="2"/>
  <c r="AD38" i="2"/>
  <c r="AC38" i="2"/>
  <c r="AB38" i="2"/>
  <c r="AA38" i="2"/>
  <c r="H38" i="2"/>
  <c r="AF37" i="2"/>
  <c r="AE37" i="2"/>
  <c r="AD37" i="2"/>
  <c r="AC37" i="2"/>
  <c r="AB37" i="2"/>
  <c r="AA37" i="2"/>
  <c r="H37" i="2"/>
  <c r="AF36" i="2"/>
  <c r="AE36" i="2"/>
  <c r="AD36" i="2"/>
  <c r="AC36" i="2"/>
  <c r="AB36" i="2"/>
  <c r="H36" i="2"/>
  <c r="AF35" i="2"/>
  <c r="AE35" i="2"/>
  <c r="AD35" i="2"/>
  <c r="AC35" i="2"/>
  <c r="AB35" i="2"/>
  <c r="AA35" i="2"/>
  <c r="H35" i="2"/>
  <c r="AF34" i="2"/>
  <c r="AE34" i="2"/>
  <c r="AD34" i="2"/>
  <c r="AC34" i="2"/>
  <c r="AB34" i="2"/>
  <c r="AA34" i="2"/>
  <c r="H34" i="2"/>
  <c r="AF33" i="2"/>
  <c r="AE33" i="2"/>
  <c r="AD33" i="2"/>
  <c r="AC33" i="2"/>
  <c r="AB33" i="2"/>
  <c r="AA33" i="2"/>
  <c r="H33" i="2"/>
  <c r="AF32" i="2"/>
  <c r="AE32" i="2"/>
  <c r="AD32" i="2"/>
  <c r="AC32" i="2"/>
  <c r="AB32" i="2"/>
  <c r="AA32" i="2"/>
  <c r="AG32" i="2" s="1"/>
  <c r="H32" i="2"/>
  <c r="AF31" i="2"/>
  <c r="AE31" i="2"/>
  <c r="AD31" i="2"/>
  <c r="AC31" i="2"/>
  <c r="AB31" i="2"/>
  <c r="AA31" i="2"/>
  <c r="H31" i="2"/>
  <c r="AF30" i="2"/>
  <c r="AE30" i="2"/>
  <c r="AD30" i="2"/>
  <c r="AC30" i="2"/>
  <c r="AB30" i="2"/>
  <c r="AA30" i="2"/>
  <c r="H30" i="2"/>
  <c r="AF29" i="2"/>
  <c r="AE29" i="2"/>
  <c r="AD29" i="2"/>
  <c r="AC29" i="2"/>
  <c r="AB29" i="2"/>
  <c r="AA29" i="2"/>
  <c r="H29" i="2"/>
  <c r="AF28" i="2"/>
  <c r="AE28" i="2"/>
  <c r="AD28" i="2"/>
  <c r="AC28" i="2"/>
  <c r="AB28" i="2"/>
  <c r="AA28" i="2"/>
  <c r="H28" i="2"/>
  <c r="AF27" i="2"/>
  <c r="AE27" i="2"/>
  <c r="AD27" i="2"/>
  <c r="AC27" i="2"/>
  <c r="AB27" i="2"/>
  <c r="AA27" i="2"/>
  <c r="H27" i="2"/>
  <c r="AF26" i="2"/>
  <c r="AE26" i="2"/>
  <c r="AD26" i="2"/>
  <c r="AC26" i="2"/>
  <c r="AB26" i="2"/>
  <c r="AA26" i="2"/>
  <c r="H26" i="2"/>
  <c r="AF25" i="2"/>
  <c r="AE25" i="2"/>
  <c r="AD25" i="2"/>
  <c r="AC25" i="2"/>
  <c r="AB25" i="2"/>
  <c r="AA25" i="2"/>
  <c r="H25" i="2"/>
  <c r="AF24" i="2"/>
  <c r="AE24" i="2"/>
  <c r="AD24" i="2"/>
  <c r="AC24" i="2"/>
  <c r="AB24" i="2"/>
  <c r="AA24" i="2"/>
  <c r="AG24" i="2" s="1"/>
  <c r="H24" i="2"/>
  <c r="AF23" i="2"/>
  <c r="AE23" i="2"/>
  <c r="AD23" i="2"/>
  <c r="AC23" i="2"/>
  <c r="AB23" i="2"/>
  <c r="AA23" i="2"/>
  <c r="H23" i="2"/>
  <c r="AF22" i="2"/>
  <c r="AE22" i="2"/>
  <c r="AD22" i="2"/>
  <c r="AC22" i="2"/>
  <c r="AB22" i="2"/>
  <c r="AA22" i="2"/>
  <c r="H22" i="2"/>
  <c r="AF21" i="2"/>
  <c r="AE21" i="2"/>
  <c r="AD21" i="2"/>
  <c r="AC21" i="2"/>
  <c r="AB21" i="2"/>
  <c r="AA21" i="2"/>
  <c r="H21" i="2"/>
  <c r="AF20" i="2"/>
  <c r="AE20" i="2"/>
  <c r="AD20" i="2"/>
  <c r="AC20" i="2"/>
  <c r="AB20" i="2"/>
  <c r="AA20" i="2"/>
  <c r="H20" i="2"/>
  <c r="AF19" i="2"/>
  <c r="AE19" i="2"/>
  <c r="AD19" i="2"/>
  <c r="AC19" i="2"/>
  <c r="AB19" i="2"/>
  <c r="AA19" i="2"/>
  <c r="H19" i="2"/>
  <c r="AF18" i="2"/>
  <c r="AE18" i="2"/>
  <c r="AD18" i="2"/>
  <c r="AC18" i="2"/>
  <c r="AB18" i="2"/>
  <c r="AA18" i="2"/>
  <c r="H18" i="2"/>
  <c r="AF17" i="2"/>
  <c r="AE17" i="2"/>
  <c r="AD17" i="2"/>
  <c r="AC17" i="2"/>
  <c r="AB17" i="2"/>
  <c r="AA17" i="2"/>
  <c r="H17" i="2"/>
  <c r="AF16" i="2"/>
  <c r="AE16" i="2"/>
  <c r="AD16" i="2"/>
  <c r="AC16" i="2"/>
  <c r="AB16" i="2"/>
  <c r="AA16" i="2"/>
  <c r="AG16" i="2" s="1"/>
  <c r="H16" i="2"/>
  <c r="AF15" i="2"/>
  <c r="AE15" i="2"/>
  <c r="AD15" i="2"/>
  <c r="AB15" i="2"/>
  <c r="AA15" i="2"/>
  <c r="H15" i="2"/>
  <c r="AF14" i="2"/>
  <c r="AE14" i="2"/>
  <c r="AD14" i="2"/>
  <c r="AC14" i="2"/>
  <c r="AB14" i="2"/>
  <c r="AA14" i="2"/>
  <c r="H14" i="2"/>
  <c r="AF13" i="2"/>
  <c r="AE13" i="2"/>
  <c r="AD13" i="2"/>
  <c r="AC13" i="2"/>
  <c r="AB13" i="2"/>
  <c r="AA13" i="2"/>
  <c r="H13" i="2"/>
  <c r="AF12" i="2"/>
  <c r="AE12" i="2"/>
  <c r="AD12" i="2"/>
  <c r="AC12" i="2"/>
  <c r="AB12" i="2"/>
  <c r="AA12" i="2"/>
  <c r="H12" i="2"/>
  <c r="AF11" i="2"/>
  <c r="AE11" i="2"/>
  <c r="AD11" i="2"/>
  <c r="AC11" i="2"/>
  <c r="AB11" i="2"/>
  <c r="AA11" i="2"/>
  <c r="H11" i="2"/>
  <c r="AF10" i="2"/>
  <c r="AE10" i="2"/>
  <c r="AD10" i="2"/>
  <c r="AC10" i="2"/>
  <c r="AB10" i="2"/>
  <c r="AA10" i="2"/>
  <c r="H10" i="2"/>
  <c r="AF9" i="2"/>
  <c r="AE9" i="2"/>
  <c r="AD9" i="2"/>
  <c r="AC9" i="2"/>
  <c r="AB9" i="2"/>
  <c r="AA9" i="2"/>
  <c r="AG9" i="2" s="1"/>
  <c r="H9" i="2"/>
  <c r="AF8" i="2"/>
  <c r="AE8" i="2"/>
  <c r="AD8" i="2"/>
  <c r="AC8" i="2"/>
  <c r="AB8" i="2"/>
  <c r="AA8" i="2"/>
  <c r="H8" i="2"/>
  <c r="AF7" i="2"/>
  <c r="AE7" i="2"/>
  <c r="AD7" i="2"/>
  <c r="AC7" i="2"/>
  <c r="AB7" i="2"/>
  <c r="AA7" i="2"/>
  <c r="H7" i="2"/>
  <c r="AF6" i="2"/>
  <c r="AE6" i="2"/>
  <c r="AD6" i="2"/>
  <c r="AC6" i="2"/>
  <c r="AB6" i="2"/>
  <c r="AA6" i="2"/>
  <c r="H6" i="2"/>
  <c r="AF5" i="2"/>
  <c r="AE5" i="2"/>
  <c r="AD5" i="2"/>
  <c r="AC5" i="2"/>
  <c r="AB5" i="2"/>
  <c r="AA5" i="2"/>
  <c r="AF4" i="2"/>
  <c r="AE4" i="2"/>
  <c r="AD4" i="2"/>
  <c r="AC4" i="2"/>
  <c r="AB4" i="2"/>
  <c r="AA4" i="2"/>
  <c r="H4" i="2"/>
  <c r="M74" i="10" l="1"/>
  <c r="O44" i="10" s="1"/>
  <c r="M78" i="10"/>
  <c r="O48" i="10" s="1"/>
  <c r="M83" i="10"/>
  <c r="O53" i="10" s="1"/>
  <c r="M73" i="10"/>
  <c r="O43" i="10" s="1"/>
  <c r="M84" i="10"/>
  <c r="O54" i="10" s="1"/>
  <c r="M80" i="10"/>
  <c r="O50" i="10" s="1"/>
  <c r="O42" i="5"/>
  <c r="O40" i="5"/>
  <c r="R130" i="5"/>
  <c r="O98" i="5"/>
  <c r="R184" i="5"/>
  <c r="O59" i="5"/>
  <c r="O49" i="5"/>
  <c r="U132" i="5"/>
  <c r="AG276" i="2"/>
  <c r="AG284" i="2"/>
  <c r="AG292" i="2"/>
  <c r="AG300" i="2"/>
  <c r="AG308" i="2"/>
  <c r="AG316" i="2"/>
  <c r="AG324" i="2"/>
  <c r="AG332" i="2"/>
  <c r="AG340" i="2"/>
  <c r="AG348" i="2"/>
  <c r="AG356" i="2"/>
  <c r="AG364" i="2"/>
  <c r="AG372" i="2"/>
  <c r="AG380" i="2"/>
  <c r="AG388" i="2"/>
  <c r="AG355" i="2"/>
  <c r="AG363" i="2"/>
  <c r="AG371" i="2"/>
  <c r="AG379" i="2"/>
  <c r="AG5" i="2"/>
  <c r="AG13" i="2"/>
  <c r="AG20" i="2"/>
  <c r="AG28" i="2"/>
  <c r="AG43" i="2"/>
  <c r="AG50" i="2"/>
  <c r="AG58" i="2"/>
  <c r="AG66" i="2"/>
  <c r="AG74" i="2"/>
  <c r="AG82" i="2"/>
  <c r="AG90" i="2"/>
  <c r="AG98" i="2"/>
  <c r="AG106" i="2"/>
  <c r="AG114" i="2"/>
  <c r="AG122" i="2"/>
  <c r="AG130" i="2"/>
  <c r="AG138" i="2"/>
  <c r="AG146" i="2"/>
  <c r="AG154" i="2"/>
  <c r="AG162" i="2"/>
  <c r="AG170" i="2"/>
  <c r="AG178" i="2"/>
  <c r="AG186" i="2"/>
  <c r="AG194" i="2"/>
  <c r="AG202" i="2"/>
  <c r="AG210" i="2"/>
  <c r="AG218" i="2"/>
  <c r="AG226" i="2"/>
  <c r="AG234" i="2"/>
  <c r="AG242" i="2"/>
  <c r="AG250" i="2"/>
  <c r="AG258" i="2"/>
  <c r="AG266" i="2"/>
  <c r="AG274" i="2"/>
  <c r="AG282" i="2"/>
  <c r="AG290" i="2"/>
  <c r="AG298" i="2"/>
  <c r="AG306" i="2"/>
  <c r="AG35" i="2"/>
  <c r="AG42" i="2"/>
  <c r="AG314" i="2"/>
  <c r="AG322" i="2"/>
  <c r="AG330" i="2"/>
  <c r="AG12" i="2"/>
  <c r="AG19" i="2"/>
  <c r="AG27" i="2"/>
  <c r="AG10" i="2"/>
  <c r="AG17" i="2"/>
  <c r="AG25" i="2"/>
  <c r="AG33" i="2"/>
  <c r="AG40" i="2"/>
  <c r="AG55" i="2"/>
  <c r="AG63" i="2"/>
  <c r="AG71" i="2"/>
  <c r="AG79" i="2"/>
  <c r="AG87" i="2"/>
  <c r="AG95" i="2"/>
  <c r="AG103" i="2"/>
  <c r="AG111" i="2"/>
  <c r="AG119" i="2"/>
  <c r="AG127" i="2"/>
  <c r="AG135" i="2"/>
  <c r="AG143" i="2"/>
  <c r="AG151" i="2"/>
  <c r="AG159" i="2"/>
  <c r="AG167" i="2"/>
  <c r="AG175" i="2"/>
  <c r="AG183" i="2"/>
  <c r="AG191" i="2"/>
  <c r="AG199" i="2"/>
  <c r="AG207" i="2"/>
  <c r="AG215" i="2"/>
  <c r="AG223" i="2"/>
  <c r="AG231" i="2"/>
  <c r="AG239" i="2"/>
  <c r="AG247" i="2"/>
  <c r="AG255" i="2"/>
  <c r="AG263" i="2"/>
  <c r="AG271" i="2"/>
  <c r="AG279" i="2"/>
  <c r="AG287" i="2"/>
  <c r="AG295" i="2"/>
  <c r="AG303" i="2"/>
  <c r="AG311" i="2"/>
  <c r="AG319" i="2"/>
  <c r="AG327" i="2"/>
  <c r="AG335" i="2"/>
  <c r="AG343" i="2"/>
  <c r="AG351" i="2"/>
  <c r="AG359" i="2"/>
  <c r="AG367" i="2"/>
  <c r="AG375" i="2"/>
  <c r="AG383" i="2"/>
  <c r="AG391" i="2"/>
  <c r="AG394" i="2"/>
  <c r="R132" i="5"/>
  <c r="O43" i="5"/>
  <c r="AG4" i="2"/>
  <c r="AG11" i="2"/>
  <c r="AG18" i="2"/>
  <c r="AG26" i="2"/>
  <c r="AG34" i="2"/>
  <c r="AG41" i="2"/>
  <c r="AG48" i="2"/>
  <c r="AG49" i="2"/>
  <c r="AG56" i="2"/>
  <c r="AG57" i="2"/>
  <c r="AG64" i="2"/>
  <c r="AG65" i="2"/>
  <c r="AG72" i="2"/>
  <c r="AG73" i="2"/>
  <c r="AG80" i="2"/>
  <c r="AG81" i="2"/>
  <c r="AG88" i="2"/>
  <c r="AG89" i="2"/>
  <c r="AG96" i="2"/>
  <c r="AG97" i="2"/>
  <c r="AG104" i="2"/>
  <c r="AG105" i="2"/>
  <c r="AG112" i="2"/>
  <c r="AG113" i="2"/>
  <c r="AG120" i="2"/>
  <c r="AG121" i="2"/>
  <c r="AG128" i="2"/>
  <c r="AG129" i="2"/>
  <c r="AG136" i="2"/>
  <c r="AG137" i="2"/>
  <c r="AG144" i="2"/>
  <c r="AG145" i="2"/>
  <c r="AG152" i="2"/>
  <c r="AG153" i="2"/>
  <c r="AG160" i="2"/>
  <c r="AG161" i="2"/>
  <c r="AG168" i="2"/>
  <c r="AG169" i="2"/>
  <c r="AG176" i="2"/>
  <c r="AG177" i="2"/>
  <c r="AG184" i="2"/>
  <c r="AG185" i="2"/>
  <c r="AG192" i="2"/>
  <c r="AG193" i="2"/>
  <c r="AG200" i="2"/>
  <c r="AG201" i="2"/>
  <c r="AG208" i="2"/>
  <c r="AG209" i="2"/>
  <c r="AG216" i="2"/>
  <c r="AG217" i="2"/>
  <c r="AG224" i="2"/>
  <c r="AG225" i="2"/>
  <c r="AG232" i="2"/>
  <c r="AG233" i="2"/>
  <c r="AG240" i="2"/>
  <c r="AG241" i="2"/>
  <c r="AG248" i="2"/>
  <c r="AG249" i="2"/>
  <c r="AG256" i="2"/>
  <c r="AG257" i="2"/>
  <c r="AG264" i="2"/>
  <c r="AG265" i="2"/>
  <c r="AG272" i="2"/>
  <c r="AG273" i="2"/>
  <c r="AG280" i="2"/>
  <c r="AG281" i="2"/>
  <c r="AG288" i="2"/>
  <c r="AG289" i="2"/>
  <c r="AG296" i="2"/>
  <c r="AG304" i="2"/>
  <c r="AG312" i="2"/>
  <c r="AG320" i="2"/>
  <c r="AG328" i="2"/>
  <c r="AG336" i="2"/>
  <c r="AG338" i="2"/>
  <c r="AG344" i="2"/>
  <c r="AG346" i="2"/>
  <c r="AG352" i="2"/>
  <c r="AG354" i="2"/>
  <c r="AG360" i="2"/>
  <c r="AG362" i="2"/>
  <c r="AG368" i="2"/>
  <c r="AG370" i="2"/>
  <c r="AG376" i="2"/>
  <c r="AG378" i="2"/>
  <c r="AG384" i="2"/>
  <c r="AG386" i="2"/>
  <c r="AG392" i="2"/>
  <c r="AG8" i="2"/>
  <c r="AG23" i="2"/>
  <c r="AG31" i="2"/>
  <c r="AG38" i="2"/>
  <c r="AG46" i="2"/>
  <c r="AG53" i="2"/>
  <c r="AG61" i="2"/>
  <c r="AG69" i="2"/>
  <c r="AG77" i="2"/>
  <c r="AG85" i="2"/>
  <c r="AG93" i="2"/>
  <c r="AG101" i="2"/>
  <c r="AG109" i="2"/>
  <c r="AG117" i="2"/>
  <c r="AG125" i="2"/>
  <c r="AG133" i="2"/>
  <c r="AG141" i="2"/>
  <c r="AG149" i="2"/>
  <c r="AG157" i="2"/>
  <c r="AG165" i="2"/>
  <c r="AG173" i="2"/>
  <c r="AG181" i="2"/>
  <c r="AG189" i="2"/>
  <c r="AG197" i="2"/>
  <c r="AG205" i="2"/>
  <c r="AG213" i="2"/>
  <c r="AG221" i="2"/>
  <c r="AG229" i="2"/>
  <c r="AG237" i="2"/>
  <c r="AG245" i="2"/>
  <c r="AG253" i="2"/>
  <c r="AG261" i="2"/>
  <c r="AG269" i="2"/>
  <c r="AG277" i="2"/>
  <c r="AG7" i="2"/>
  <c r="AG15" i="2"/>
  <c r="AG22" i="2"/>
  <c r="AG30" i="2"/>
  <c r="AG37" i="2"/>
  <c r="AG45" i="2"/>
  <c r="AG52" i="2"/>
  <c r="AG60" i="2"/>
  <c r="AG68" i="2"/>
  <c r="AG76" i="2"/>
  <c r="AG84" i="2"/>
  <c r="AG92" i="2"/>
  <c r="AG100" i="2"/>
  <c r="AG108" i="2"/>
  <c r="AG116" i="2"/>
  <c r="AG124" i="2"/>
  <c r="AG132" i="2"/>
  <c r="AG140" i="2"/>
  <c r="AG148" i="2"/>
  <c r="AG156" i="2"/>
  <c r="AG164" i="2"/>
  <c r="AG172" i="2"/>
  <c r="AG180" i="2"/>
  <c r="AG188" i="2"/>
  <c r="AG196" i="2"/>
  <c r="AG204" i="2"/>
  <c r="AG212" i="2"/>
  <c r="AG220" i="2"/>
  <c r="AG228" i="2"/>
  <c r="AG236" i="2"/>
  <c r="AG244" i="2"/>
  <c r="AG252" i="2"/>
  <c r="AG260" i="2"/>
  <c r="AG268" i="2"/>
  <c r="AG6" i="2"/>
  <c r="AG14" i="2"/>
  <c r="AG21" i="2"/>
  <c r="AG29" i="2"/>
  <c r="AG44" i="2"/>
  <c r="AG51" i="2"/>
  <c r="AG59" i="2"/>
  <c r="AG67" i="2"/>
  <c r="AG75" i="2"/>
  <c r="AG83" i="2"/>
  <c r="AG91" i="2"/>
  <c r="AG99" i="2"/>
  <c r="AG107" i="2"/>
  <c r="AG115" i="2"/>
  <c r="AG123" i="2"/>
  <c r="AG131" i="2"/>
  <c r="AG139" i="2"/>
  <c r="AG147" i="2"/>
  <c r="AG155" i="2"/>
  <c r="AG163" i="2"/>
  <c r="AG171" i="2"/>
  <c r="AG179" i="2"/>
  <c r="AG187" i="2"/>
  <c r="AG195" i="2"/>
  <c r="AG203" i="2"/>
  <c r="AG211" i="2"/>
  <c r="AG219" i="2"/>
  <c r="AG227" i="2"/>
  <c r="AG235" i="2"/>
  <c r="AG243" i="2"/>
  <c r="AG251" i="2"/>
  <c r="AG259" i="2"/>
  <c r="AG267" i="2"/>
  <c r="AG275" i="2"/>
  <c r="AG283" i="2"/>
  <c r="AG291" i="2"/>
  <c r="AG299" i="2"/>
  <c r="AG307" i="2"/>
  <c r="AG315" i="2"/>
  <c r="AG323" i="2"/>
  <c r="AG331" i="2"/>
  <c r="AG339" i="2"/>
  <c r="AG347" i="2"/>
  <c r="AG387" i="2"/>
  <c r="AG36" i="2"/>
  <c r="M71" i="10"/>
  <c r="O41" i="10" s="1"/>
  <c r="M75" i="10"/>
  <c r="O45" i="10" s="1"/>
  <c r="M77" i="10"/>
  <c r="O47" i="10" s="1"/>
  <c r="M82" i="10"/>
  <c r="O52" i="10" s="1"/>
  <c r="M79" i="10"/>
  <c r="O49" i="10" s="1"/>
  <c r="M81" i="10"/>
  <c r="O51" i="10" s="1"/>
  <c r="M76" i="10"/>
  <c r="O46" i="10" s="1"/>
  <c r="O97" i="5"/>
  <c r="O95" i="5"/>
  <c r="L175" i="5"/>
  <c r="L176" i="5" s="1"/>
  <c r="L177" i="5" s="1"/>
  <c r="K58" i="5"/>
  <c r="K57" i="5"/>
  <c r="K56" i="5"/>
  <c r="K54" i="5"/>
  <c r="K50" i="5"/>
  <c r="K49" i="5"/>
  <c r="K48" i="5"/>
  <c r="K46" i="5"/>
  <c r="K42" i="5"/>
  <c r="K41" i="5"/>
  <c r="K40" i="5"/>
  <c r="L40" i="5" s="1"/>
  <c r="L41" i="5" s="1"/>
  <c r="L42" i="5" s="1"/>
  <c r="J41" i="5"/>
  <c r="J42" i="5" s="1"/>
  <c r="J44" i="5" s="1"/>
  <c r="J45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95" i="5"/>
  <c r="J96" i="5" s="1"/>
  <c r="O55" i="5" l="1"/>
  <c r="R183" i="5"/>
  <c r="O44" i="5"/>
  <c r="R177" i="5"/>
  <c r="R129" i="5"/>
  <c r="O47" i="5"/>
  <c r="O57" i="5"/>
  <c r="O46" i="5"/>
  <c r="R98" i="5"/>
  <c r="U184" i="5"/>
  <c r="R97" i="5"/>
  <c r="R178" i="5"/>
  <c r="U178" i="5"/>
  <c r="O53" i="5"/>
  <c r="R176" i="5"/>
  <c r="R180" i="5"/>
  <c r="O58" i="5"/>
  <c r="R127" i="5"/>
  <c r="O54" i="5"/>
  <c r="O52" i="5"/>
  <c r="R175" i="5"/>
  <c r="O45" i="5"/>
  <c r="R182" i="5"/>
  <c r="R179" i="5"/>
  <c r="O41" i="5"/>
  <c r="U179" i="5"/>
  <c r="O50" i="5"/>
  <c r="O51" i="5"/>
  <c r="R128" i="5"/>
  <c r="U131" i="5"/>
  <c r="O48" i="5"/>
  <c r="O56" i="5"/>
  <c r="U181" i="5"/>
  <c r="R181" i="5"/>
  <c r="O96" i="5"/>
  <c r="R131" i="5"/>
  <c r="J97" i="5"/>
  <c r="J98" i="5" s="1"/>
  <c r="K44" i="5"/>
  <c r="K52" i="5"/>
  <c r="K45" i="5"/>
  <c r="K53" i="5"/>
  <c r="K47" i="5"/>
  <c r="K55" i="5"/>
  <c r="K43" i="5"/>
  <c r="L44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K51" i="5"/>
  <c r="K59" i="5"/>
  <c r="U128" i="5" l="1"/>
  <c r="U180" i="5"/>
  <c r="U177" i="5"/>
  <c r="U127" i="5"/>
  <c r="U183" i="5"/>
  <c r="U129" i="5"/>
  <c r="U182" i="5"/>
  <c r="R96" i="5"/>
  <c r="U175" i="5"/>
</calcChain>
</file>

<file path=xl/sharedStrings.xml><?xml version="1.0" encoding="utf-8"?>
<sst xmlns="http://schemas.openxmlformats.org/spreadsheetml/2006/main" count="10088" uniqueCount="1044">
  <si>
    <t>REF</t>
  </si>
  <si>
    <t>DESCRIPTION</t>
  </si>
  <si>
    <t>CATEGORY</t>
  </si>
  <si>
    <t>SUPPLIER</t>
  </si>
  <si>
    <t>LEAD TIME</t>
  </si>
  <si>
    <t>SUP.QUALIF</t>
  </si>
  <si>
    <t>STDEV_LT</t>
  </si>
  <si>
    <t>BEGINNING_INV</t>
  </si>
  <si>
    <t>SALEVALUE</t>
  </si>
  <si>
    <t>UNITCOST</t>
  </si>
  <si>
    <t>.</t>
  </si>
  <si>
    <t>SALES_JAN</t>
  </si>
  <si>
    <t>SALES_FEB</t>
  </si>
  <si>
    <t>SALES_SEA</t>
  </si>
  <si>
    <t>SALES_APR</t>
  </si>
  <si>
    <t>SALES_MAY</t>
  </si>
  <si>
    <t>SALES_JUN</t>
  </si>
  <si>
    <t>BUYING_JAN</t>
  </si>
  <si>
    <t>BUYING_FEB</t>
  </si>
  <si>
    <t>BUYING_MAR</t>
  </si>
  <si>
    <t>BUYING_APR</t>
  </si>
  <si>
    <t>BUYING_MAY</t>
  </si>
  <si>
    <t>BUYING_JUN</t>
  </si>
  <si>
    <t>COST_JAN</t>
  </si>
  <si>
    <t>COST_FEB</t>
  </si>
  <si>
    <t>SEA_COST</t>
  </si>
  <si>
    <t>COST_APR</t>
  </si>
  <si>
    <t>COST_MAY</t>
  </si>
  <si>
    <t>COST_JUN</t>
  </si>
  <si>
    <t>NNORMAL 4(12NNX10)+IRX10+PNX10</t>
  </si>
  <si>
    <t>TOWELS</t>
  </si>
  <si>
    <t>THE TOWEL HOUSE</t>
  </si>
  <si>
    <t>TH YOURS INVIS RAPIS 24X10</t>
  </si>
  <si>
    <t>DAILY PROTECTIVE TOWEL 12X80</t>
  </si>
  <si>
    <t>TAMPONS</t>
  </si>
  <si>
    <t>CLAIRE</t>
  </si>
  <si>
    <t>TH YOURS PLUS RAPIS 24X10</t>
  </si>
  <si>
    <t>NOS.JOURNALS INV.LAR.20X36+36</t>
  </si>
  <si>
    <t>TH US GOOD NIGHT 18X10</t>
  </si>
  <si>
    <t>NOS.PLUS 4X(12X10)+I.RAP.X10</t>
  </si>
  <si>
    <t>TH YOURS MATERNITY 24X10</t>
  </si>
  <si>
    <t>TH YOURS NORMAL 48X10</t>
  </si>
  <si>
    <t>TH YOURS BASIC 24X10</t>
  </si>
  <si>
    <t>DAILY TIME PROTECTOR NOR 36X15</t>
  </si>
  <si>
    <t>NOS.PLUS(DIST)4X(12X10+2IRGX10</t>
  </si>
  <si>
    <t>NOS.B.NIGHTS RAP.18X10</t>
  </si>
  <si>
    <t>TH YOURS INVIS RAPIS 30X16</t>
  </si>
  <si>
    <t>DAILY TIME PROTECTOR 12X30 EI</t>
  </si>
  <si>
    <t>TH PLUS NORMAL 24X16</t>
  </si>
  <si>
    <t>DAILY TIME PROTECTOR 12X45</t>
  </si>
  <si>
    <t>TH PLUS NORMAL 6DISPX6X10</t>
  </si>
  <si>
    <t>TH YOURS NORMAL 12X20</t>
  </si>
  <si>
    <t>NOS.PLUS(DISTRIB) 48X(10+6)</t>
  </si>
  <si>
    <t>TH YOURS PLUS NOR 48X10</t>
  </si>
  <si>
    <t>TH PLUS RAPISEC 24X16</t>
  </si>
  <si>
    <t>NOS.PLUS RAPISEC 24X10+3INV.RG</t>
  </si>
  <si>
    <t>TH YOURS BASIC 24X16</t>
  </si>
  <si>
    <t>NOS.JOURNALS 10X120</t>
  </si>
  <si>
    <t>TH MINITUYAS 24X10</t>
  </si>
  <si>
    <t>NOS.INVISIBLE RAP 30X16+IRX10</t>
  </si>
  <si>
    <t>NOS.INVISIBLE RAPIGEL 30X16</t>
  </si>
  <si>
    <t>TENA EXTRA 12X6</t>
  </si>
  <si>
    <t>CONGRESS</t>
  </si>
  <si>
    <t>NOS.LACTI 12X40</t>
  </si>
  <si>
    <t>SANITARY_TOWELS</t>
  </si>
  <si>
    <t>DISTRISERVICES</t>
  </si>
  <si>
    <t>TH YOURS PLUS NOR 24X10</t>
  </si>
  <si>
    <t>T. DAILY LONG PROT 16X45</t>
  </si>
  <si>
    <t>NOS.PLUS (DISTRIB) 48X10</t>
  </si>
  <si>
    <t>PLUS NOR 4X12X10+1 DEVICE PROT</t>
  </si>
  <si>
    <t>NOS.JOURNALS DIS 6X6X15</t>
  </si>
  <si>
    <t>NOS.PLUS 24X16+INV.RAPIGEL X10</t>
  </si>
  <si>
    <t>TENA WOMAN 24X10</t>
  </si>
  <si>
    <t>DIAPERS</t>
  </si>
  <si>
    <t>DAILY TIME LONG PROTECTOR 16X80</t>
  </si>
  <si>
    <t>NOS. DIARIES RAP. WINGS 20X36</t>
  </si>
  <si>
    <t>T. DAILY PROT INVIS 20X36</t>
  </si>
  <si>
    <t>NOS.MINI 24X10</t>
  </si>
  <si>
    <t>NOS.PLUS (DISTRIB) 24X(10+6)</t>
  </si>
  <si>
    <t>NORMAL TENNA 12X10</t>
  </si>
  <si>
    <t>TH YOURS NORMAL 24X10</t>
  </si>
  <si>
    <t>NOS.PLUS (DISTRIB) 6DISPX6X10</t>
  </si>
  <si>
    <t>NOS.PLUS(DISTR)6DX(P4 LED6)</t>
  </si>
  <si>
    <t>NOS.PLUS(DISTR)6DIS(P5 LL6)X10</t>
  </si>
  <si>
    <t>NOS.NORMAL RAP.12X20+6INV.RAPG</t>
  </si>
  <si>
    <t>NOS.PLUS 24X10 + 15 DAILY</t>
  </si>
  <si>
    <t>NOS.INVISIBLE RAP 8X3X10</t>
  </si>
  <si>
    <t>NOS.JOURNALS INV. 12X80</t>
  </si>
  <si>
    <t>INVIS NORMAL 30X16+10 INV RAP</t>
  </si>
  <si>
    <t>NOS.PLUS(DISTR)12DISP(P33 LL42</t>
  </si>
  <si>
    <t>TOWELS MANUFACTURER</t>
  </si>
  <si>
    <t>NOS.PLUS 48X10+3INV.RAPIG</t>
  </si>
  <si>
    <t>TH PLUS NORMAL DISP IND 6X60</t>
  </si>
  <si>
    <t>TH INVISIBLE RAP 6X8X10</t>
  </si>
  <si>
    <t>NOS.PLUS 24X16+6 INV.RAPIG</t>
  </si>
  <si>
    <t>INVIS RAP 30X(PAGE 10 WEAR 16)</t>
  </si>
  <si>
    <t>NOS.PLUS (DISTRIB) 24X10</t>
  </si>
  <si>
    <t>NOS.PLUS RAPISEC 24X16+6INV.RG</t>
  </si>
  <si>
    <t>DAILY PROTECTIVE TOWEL 24X15</t>
  </si>
  <si>
    <t>NOS.INV.RAPIGEL 6DIS(P7 L8)X10</t>
  </si>
  <si>
    <t>NOS.INVISIBLE 8X3X10</t>
  </si>
  <si>
    <t>TENA WOMAN MINI 24X10</t>
  </si>
  <si>
    <t>NOS.NORMAL RAP.24X10+3INV.RAPG</t>
  </si>
  <si>
    <t>NOS.PLUS 24X16+PRX10</t>
  </si>
  <si>
    <t>DISP. PLUS RAPISEC 6X6X10</t>
  </si>
  <si>
    <t>NOS.PLUS(DISTR)12DIS(P26 LL42)</t>
  </si>
  <si>
    <t>TH PLUS RAPISEC 8X3X10 MK</t>
  </si>
  <si>
    <t>NOS.GOODS N.6X3X10</t>
  </si>
  <si>
    <t>INVIS RAPISEC DISP IND 8X60</t>
  </si>
  <si>
    <t>NOS.RAP.INV.8X3X10 (PAY 2X3)</t>
  </si>
  <si>
    <t>NOS.PLUS(DISTR)12DISP.BAGSAX42</t>
  </si>
  <si>
    <t>NOS.PLUS 16X3X10</t>
  </si>
  <si>
    <t>BASIC NO. 8X3X10</t>
  </si>
  <si>
    <t>TENA EXTRA INST MEDIUM 6X12</t>
  </si>
  <si>
    <t>RAPIG.INV.NOS. 8DISPX(P50 LL60)</t>
  </si>
  <si>
    <t>NOS.RAPIG.INV.30X16+10 DAILY</t>
  </si>
  <si>
    <t>TENA SUPER 6X10 PAY 8X10</t>
  </si>
  <si>
    <t>NOS.PLUS RAP 8X3X10 PAY 2X3</t>
  </si>
  <si>
    <t>TENA EXTRA INST LARGE 6X12</t>
  </si>
  <si>
    <t>NOS.INVISIBLE RAP 30X16+NDAX16</t>
  </si>
  <si>
    <t>TH YOURS NORMAL 16X3X10</t>
  </si>
  <si>
    <t>RAPISEC WINGS JOURNALS 12X75</t>
  </si>
  <si>
    <t>NO.NORMAL 48X10+4 DISP PR3X15</t>
  </si>
  <si>
    <t>NOS.PLUS 24X16+B.NIGHTS X6</t>
  </si>
  <si>
    <t>US. MATERNITY 12X2X10</t>
  </si>
  <si>
    <t>NOS.PLUS RAP 24X16+NDAX16</t>
  </si>
  <si>
    <t>NOS.INVISIBLE 30X16+IRX6</t>
  </si>
  <si>
    <t>NOS.PLUS RAP 24X10+NDAX10</t>
  </si>
  <si>
    <t>TENA WOMAN 8X3X10</t>
  </si>
  <si>
    <t>DAILY TOWEL PROT.DISP.4X9X15</t>
  </si>
  <si>
    <t>RAPISEC DIARY NOS. 12X40</t>
  </si>
  <si>
    <t>NOS.PLUS RAP.24X16+INV.RAP.X10</t>
  </si>
  <si>
    <t>INVIS NOR 30X(PAGE 16 BRING 20)</t>
  </si>
  <si>
    <t>TENA WOMAN 24X10 PAG 8 LED 10</t>
  </si>
  <si>
    <t>TENA EXTRA 6X3X6</t>
  </si>
  <si>
    <t>NOS.PLUS 48X10+B.NIGHTS X3</t>
  </si>
  <si>
    <t>NOS.PLUS RAP 6X6X10 PAG.5 X 6</t>
  </si>
  <si>
    <t>NOS.INVISIBLE RAP 24X10+NDAX10</t>
  </si>
  <si>
    <t>TENA SUPER 2X3X10</t>
  </si>
  <si>
    <t>TH YOURS BASIC 4X6X10</t>
  </si>
  <si>
    <t>PLUS NOR 24X(PAGE 16 TAKE 20)</t>
  </si>
  <si>
    <t>TH YOURS THIN 30X16</t>
  </si>
  <si>
    <t>DAY TOWEL PROT.INVIS.LAR20X24</t>
  </si>
  <si>
    <t>DAILY PROT. INVIS. TOWEL 20X24</t>
  </si>
  <si>
    <t>TH INVISIBLE NORMAL 24X(10+2)</t>
  </si>
  <si>
    <t>TH YOURS INVISIB NOR 24X10</t>
  </si>
  <si>
    <t>NOS.INV. RAPIGEL 2X (14X10)</t>
  </si>
  <si>
    <t>TENA SUPER 6X10</t>
  </si>
  <si>
    <t>NOS.NORMAL RAP.48X10+3INV.RAPG</t>
  </si>
  <si>
    <t>TH PLUS NORMAL 24X(10+2)</t>
  </si>
  <si>
    <t>INVISIBLE NOR 24BOL X6PQ X10U</t>
  </si>
  <si>
    <t>LACTITUYAS 12X30</t>
  </si>
  <si>
    <t>LACTITUYAS 12X20</t>
  </si>
  <si>
    <t>NOS.INVISIBLE 24X10+IR X3</t>
  </si>
  <si>
    <t>TENA NORMAL 12X10 PAY 8X10</t>
  </si>
  <si>
    <t>NOS.INV.RAPG. 16DI.BOLX P35L40</t>
  </si>
  <si>
    <t>NORM RAPISEC 12X(20+10)</t>
  </si>
  <si>
    <t>P4(2NR10+4PR10+6IRG10+ND3X15)</t>
  </si>
  <si>
    <t>PLUS RAP 24X(PAGE 10 BRING 16)</t>
  </si>
  <si>
    <t>NOS.INVISIBLE RAPIGEL 24X10</t>
  </si>
  <si>
    <t>THE COUNTRY TOWELS</t>
  </si>
  <si>
    <t>NOS.FAST.INV.2X12X10+ND 2X3X15</t>
  </si>
  <si>
    <t>DAILY TIME PROTECTOR 12X100</t>
  </si>
  <si>
    <t>TH YOURS INVISIB NOR 30X16</t>
  </si>
  <si>
    <t>PH CANGURITOS ECO 220H DOUBLE 48/1</t>
  </si>
  <si>
    <t>HYGIENIC</t>
  </si>
  <si>
    <t>PARASOL</t>
  </si>
  <si>
    <t>PH WHITE CANGURITOS 48/1</t>
  </si>
  <si>
    <t>GRAPU</t>
  </si>
  <si>
    <t>PH KANGURITOS 2IN1 48/12 PAG10X12</t>
  </si>
  <si>
    <t>PH KANGURITOS 2 IN 1 48/4</t>
  </si>
  <si>
    <t>PH WHITE CANGURITOS 48/4</t>
  </si>
  <si>
    <t>PH WHITE KANGS 48/12</t>
  </si>
  <si>
    <t>PH CANGURITOS ECO 220H DOUBLE 48/4</t>
  </si>
  <si>
    <t>PH KANGURITOS 2 IN 1 48/12</t>
  </si>
  <si>
    <t>PH KANGURITOS 2 IN 1 48/8</t>
  </si>
  <si>
    <t>SERV CANGU ECA DEPARTURE 24X200</t>
  </si>
  <si>
    <t>NAPKINS</t>
  </si>
  <si>
    <t>SERVICENTRO</t>
  </si>
  <si>
    <t>PH WHITE KANGURITOS 48/6</t>
  </si>
  <si>
    <t>SERV KANGURIOS 30X100 25CMX25CM</t>
  </si>
  <si>
    <t>PH WHITE CANGURITOS 48/8</t>
  </si>
  <si>
    <t>HUM.CHIQUITICOS 24X50 ORIG RPTO</t>
  </si>
  <si>
    <t>CLOTH</t>
  </si>
  <si>
    <t>THE PATRON</t>
  </si>
  <si>
    <t>WHITE HAND TOWEL 24X150</t>
  </si>
  <si>
    <t>HANDS_TOWELS</t>
  </si>
  <si>
    <t>HAND TOWEL ROLL</t>
  </si>
  <si>
    <t>CAFETERIA CREAM 42X100</t>
  </si>
  <si>
    <t>CREAM</t>
  </si>
  <si>
    <t>PH CANGURITOS ECO 220H DOUBLE 48/6</t>
  </si>
  <si>
    <t>FURIPANTOS</t>
  </si>
  <si>
    <t>SERV KANGURITOS CAFETERIA 42X100</t>
  </si>
  <si>
    <t>SERV KANGURIOS 36X100</t>
  </si>
  <si>
    <t>SERV DECORATED KIDS 36X100</t>
  </si>
  <si>
    <t>WHITE CANGU 48/12 PAY 10X12</t>
  </si>
  <si>
    <t>PH WHITE CANGURITOS 48/2</t>
  </si>
  <si>
    <t>EXTRA-FINE DETERGENT HD 4X250</t>
  </si>
  <si>
    <t>DETERGENT</t>
  </si>
  <si>
    <t>PH ULTRA-SOFT KANGSIES 48/4</t>
  </si>
  <si>
    <t>SUPER ECO DETERGENT HS 4X400</t>
  </si>
  <si>
    <t>MULTIPURPOSE REG FINE BCO HD 48/4X35M</t>
  </si>
  <si>
    <t>MULTIPURPOSE</t>
  </si>
  <si>
    <t>REGULAR CREAM 30X100</t>
  </si>
  <si>
    <t>PH CANGURITOS ECO 220HD DOUBLE 48/12</t>
  </si>
  <si>
    <t>HUM.CHIQUITICOS 24X50 ALOE RPTO</t>
  </si>
  <si>
    <t>PH CANGURITOS ECO 220H DOUBLE 48/8</t>
  </si>
  <si>
    <t>ECONOMIC DETERGENT HS 4X400</t>
  </si>
  <si>
    <t>PH FAM.ULTRASOFT 48/4 P3LL4</t>
  </si>
  <si>
    <t>HUM.CHIQUITICOS 18X70 ORIG.POT</t>
  </si>
  <si>
    <t>SERV KANGURIOS 18X200</t>
  </si>
  <si>
    <t>BLUE HAND TOWEL 24X150</t>
  </si>
  <si>
    <t>PH CANGURITOS ECO 500H SCLLA 48/4</t>
  </si>
  <si>
    <t>ANTIBACTERIAL KITCHEN 12X1</t>
  </si>
  <si>
    <t>SANITIZER</t>
  </si>
  <si>
    <t>PH ULTRASOFT KANGIES 48/12</t>
  </si>
  <si>
    <t>ECONOMIC BABYSITTER SERV 30X100</t>
  </si>
  <si>
    <t>HOME SERVICE 30X100</t>
  </si>
  <si>
    <t>ANTIBACTERIAL KITCHEN 6X2 80H</t>
  </si>
  <si>
    <t>SPLIT CANGU ECA CREAM 24X200</t>
  </si>
  <si>
    <t>ECONOMIC DETERGENT HD 4X250</t>
  </si>
  <si>
    <t>ANTIBACTERIAL KITCHEN 12X1 80H</t>
  </si>
  <si>
    <t>PH CANGU BLANCO PAY 16 GO 24</t>
  </si>
  <si>
    <t>MULTIPURPOSE REG WHITE HD 48/1X35M</t>
  </si>
  <si>
    <t>ANTIBACTERIAL KITCHEN 12X1 80 SHEETS</t>
  </si>
  <si>
    <t>PH CANGU WHITE 36/18 FREE 4R</t>
  </si>
  <si>
    <t>PH WHITE KANGIES 36/18</t>
  </si>
  <si>
    <t>HUM. PQN RPTO ALOE 12X100</t>
  </si>
  <si>
    <t>HUM.CHIQUITICOS 18X70 ALOE POT</t>
  </si>
  <si>
    <t>HUM. WIPES PQN RPTO 12X80</t>
  </si>
  <si>
    <t>ANTIBACTERIAL KITCHEN 6X2 80 SHEETS</t>
  </si>
  <si>
    <t>CHEM EXTRA FINE HD 4X125</t>
  </si>
  <si>
    <t>CLEANING_CHEMICALS</t>
  </si>
  <si>
    <t>SOAP KANGURITOS SPRAY</t>
  </si>
  <si>
    <t>SOAP</t>
  </si>
  <si>
    <t>KANGAROO</t>
  </si>
  <si>
    <t>PH CANGU ULTRASOFT 2IN1 48X12</t>
  </si>
  <si>
    <t>NORMAL CREAM 18 X 200 INST</t>
  </si>
  <si>
    <t>THE TOP</t>
  </si>
  <si>
    <t>SMALL PETAL SCARF</t>
  </si>
  <si>
    <t>TISSUE</t>
  </si>
  <si>
    <t>MULTIPURPOSE REG SUPER ECO HD 48/1X29M</t>
  </si>
  <si>
    <t>MULTIPURPOSE REG BCO HS 48/1X70M</t>
  </si>
  <si>
    <t>HUM PEQUENIN 12X100 ORIG RPTO</t>
  </si>
  <si>
    <t>MULTIPURPOSE REG. SUPER ECO 48/1X31M</t>
  </si>
  <si>
    <t>PH CANGURITOS ECO 500H SCLLA48/12</t>
  </si>
  <si>
    <t>BABY SCARF 30X4X10</t>
  </si>
  <si>
    <t>MINI CAFETERIA CREAM 24X200</t>
  </si>
  <si>
    <t>SUPER ECO HD DETERGENT 4X250</t>
  </si>
  <si>
    <t>CHEM ECONOMIC HS 4X200</t>
  </si>
  <si>
    <t>PH CANGU ULTRASOFT 2IN1 48X4</t>
  </si>
  <si>
    <t>ANTIBACTERIAL KITCHEN 4X3 80H GTS MEGA</t>
  </si>
  <si>
    <t>T. HAND KANGS 24X150</t>
  </si>
  <si>
    <t>PETALO SCARF 36X75 BAG</t>
  </si>
  <si>
    <t>PANUEL PETAL POCKET 30X4X10</t>
  </si>
  <si>
    <t>MULTIPURPOSE ROLL 6X2</t>
  </si>
  <si>
    <t>WIPES</t>
  </si>
  <si>
    <t>SPRAY SOAP DISPENSER</t>
  </si>
  <si>
    <t>SOAP_DISPENSER</t>
  </si>
  <si>
    <t>SMITH CLO</t>
  </si>
  <si>
    <t>MULTIPURPOSE REG SUPER ECO HS 48/1X65M</t>
  </si>
  <si>
    <t>PH WHITE CANGURITOS 24/1</t>
  </si>
  <si>
    <t>ANTIBACTERIAL COC MULTICUT 12X1 80</t>
  </si>
  <si>
    <t>WHITE PH 48/2 PAY 1 GET 2</t>
  </si>
  <si>
    <t>ECOLOGIC ROLL HAND TOWEL</t>
  </si>
  <si>
    <t>KANGURITOS SERVICE 6X4X100 PAY 3X4</t>
  </si>
  <si>
    <t>HUM PEQUENIN POTE ALOE V12X120</t>
  </si>
  <si>
    <t>CHEM SUPER ECO HS 4X200</t>
  </si>
  <si>
    <t>PH CANGURITOS ECO 500H SCLLA 48/1</t>
  </si>
  <si>
    <t>ULTRA SOFT 48/12 PAY 10X12</t>
  </si>
  <si>
    <t>HUMPEQ X8X2PM P2 OR50LL1ALOX50</t>
  </si>
  <si>
    <t>HUM. SMALL POT ORIG 12X120</t>
  </si>
  <si>
    <t>WHITE HAND TOWEL 24X150 N</t>
  </si>
  <si>
    <t>INDUSTRIAL CLEANING 600M</t>
  </si>
  <si>
    <t>PH CANGURITOS 2IN1 48/8 PAY 7X8</t>
  </si>
  <si>
    <t>SERV HOME CAFETERIA 42X100</t>
  </si>
  <si>
    <t>PH CANGU WHITE 36/18 FREE 2R</t>
  </si>
  <si>
    <t>WHITE PH 24/1 PAY18 TAKE24</t>
  </si>
  <si>
    <t>MULTIPURPOSE REG EXTRAFINE 48/4X26M 3H</t>
  </si>
  <si>
    <t>CHEM ECONOMIC HD 4X125</t>
  </si>
  <si>
    <t>MULTIPURPOSE REG EXTRAFINE 48/1X26M 3H</t>
  </si>
  <si>
    <t>ANTIBACTERIAL 12X1 FREE 20 SHEETS</t>
  </si>
  <si>
    <t>CREAM. EXTRA FINE LD 24X40</t>
  </si>
  <si>
    <t>NORMAL SERV 6X400 PG250 LL 400</t>
  </si>
  <si>
    <t>SMALL CREAM 45X100</t>
  </si>
  <si>
    <t>HOME SERVICE CAFETERIA 24X250</t>
  </si>
  <si>
    <t>PM SMALL PETAL 12X3 P2 LL3</t>
  </si>
  <si>
    <t>PETAL CUBE SCARF 16X75</t>
  </si>
  <si>
    <t>LATEX SMALL CHEST 36X75</t>
  </si>
  <si>
    <t>LATEX</t>
  </si>
  <si>
    <t>PH CANGU ULTRASOFT 24/1 INDI</t>
  </si>
  <si>
    <t>SMALL ORGANIC CREAM 45X200</t>
  </si>
  <si>
    <t>T. HANDS IN NATURAL C 24X150</t>
  </si>
  <si>
    <t>PH CANGU ULTRASOFT 48/4 P3L4</t>
  </si>
  <si>
    <t>LUXURY BABYSITTING SERVICE 24X40</t>
  </si>
  <si>
    <t>INDUSTRIAL CLEANING 1600M</t>
  </si>
  <si>
    <t>PH WHITE CANGU 46/1+1 PQ HONEYCOMB</t>
  </si>
  <si>
    <t>CREAM. MACDONAL 30X200</t>
  </si>
  <si>
    <t>PETALO KITCHEN SUPPORT</t>
  </si>
  <si>
    <t>OTHERS</t>
  </si>
  <si>
    <t>CREAM PQ¥ PERS.45X200 MIMO'S</t>
  </si>
  <si>
    <t>ECOLOGICAL SERVICE 30X100</t>
  </si>
  <si>
    <t>LATEX SMALL 36X75 INCOBRA</t>
  </si>
  <si>
    <t>RESEALABLE WIPES 16X50TOAL</t>
  </si>
  <si>
    <t>HUM PQN 24X50 ORIG RPT+10PANOS</t>
  </si>
  <si>
    <t>POMY'S PETAL</t>
  </si>
  <si>
    <t>SERV. HOUSEHOLD PART 12X400</t>
  </si>
  <si>
    <t>PM.PAN.FAM.BOLSIL 30X4X10 P2X4</t>
  </si>
  <si>
    <t>ANTIBACTERIAL KITCHEN 4X3 80H PAY2X3</t>
  </si>
  <si>
    <t>PH ULTRASOFT KANGIES 24/1</t>
  </si>
  <si>
    <t>MEDIUM CANGU BREAD 18X50</t>
  </si>
  <si>
    <t>PH MULTI SHEETS BCO HD 30X250</t>
  </si>
  <si>
    <t>ANTIBACTERIAL COC 12X1 90H PAGUE80X90</t>
  </si>
  <si>
    <t>ANTIBACTERIAL KITCHEN 4X3 80HPAGUE2X3</t>
  </si>
  <si>
    <t>CREAM. COMBO OF KANGURIOS 18X200</t>
  </si>
  <si>
    <t>FRESH PETAL HUM. 36X30 POT</t>
  </si>
  <si>
    <t>SERV CANGU 18X200+30 PG200X230</t>
  </si>
  <si>
    <t>PETALO BREAD BAG 36X75 P2X3</t>
  </si>
  <si>
    <t>PAQUITA</t>
  </si>
  <si>
    <t>CREAM PQN PERS.45X200 PL.BUFFET</t>
  </si>
  <si>
    <t>SERV KANGURITOS 9X4X100</t>
  </si>
  <si>
    <t>HUM.CHIQUITICOS 24X30 PROM RPTO</t>
  </si>
  <si>
    <t>MULTIPURPOSE REG BCO HS 48/4X65M</t>
  </si>
  <si>
    <t>QUIM SUPER ECO HD 4X125</t>
  </si>
  <si>
    <t>CREAM.PQN PERS. 45X200 OLYMPIC</t>
  </si>
  <si>
    <t>PH WHITE CANGURITOS 24/1 INDIV</t>
  </si>
  <si>
    <t>ANTIBACTERIAL COC MULTICUT 6X2 80H</t>
  </si>
  <si>
    <t>ANTIBACTERIAL KITCHEN PG80 LL100 1X12</t>
  </si>
  <si>
    <t>DISPENSED ABS PLASTIC SERVICE</t>
  </si>
  <si>
    <t>PHBLANKOX12FREEPACK4ROLLSBCO</t>
  </si>
  <si>
    <t>SERV CANGU CAF 42X115 PROM</t>
  </si>
  <si>
    <t>PQN RP ALOE 24X50 PAY 50X60</t>
  </si>
  <si>
    <t>INSTITUTIONAL LATEX X 120</t>
  </si>
  <si>
    <t>MEDIUM LATEX INST 18X75</t>
  </si>
  <si>
    <t>SMALL SOAP DISPENSER</t>
  </si>
  <si>
    <t>SCARF CANGU BSILLO 120X10 IND</t>
  </si>
  <si>
    <t>PHCANGURITOS 2 IN 1 48/4 P3LL4</t>
  </si>
  <si>
    <t>HUM.CHIQUITICOS 36X25 TRAVEL POT</t>
  </si>
  <si>
    <t>SERV KANGURITOS 6X3X200</t>
  </si>
  <si>
    <t>CREAM. THE MADNESS 18X200</t>
  </si>
  <si>
    <t>S.ECOLOG. PERS.45X100 AVIANCA</t>
  </si>
  <si>
    <t>BULK FACIAL LATEX</t>
  </si>
  <si>
    <t>PQN RPTO ORIG+20 PAY 100X120</t>
  </si>
  <si>
    <t>ANTIBACTERIAL KITCHEN 1X4 80H</t>
  </si>
  <si>
    <t>KITCHEN KANGURIOS SUPPORT X24</t>
  </si>
  <si>
    <t>PH CANGU WHITE 36/18 FREE 3R</t>
  </si>
  <si>
    <t>BREADFAM. DISPLAY BAGS 12X10X10</t>
  </si>
  <si>
    <t>PETAL SCARF BSILLO X120 IND</t>
  </si>
  <si>
    <t>SERV KANGURITOS CAFETERIA 6X100</t>
  </si>
  <si>
    <t>CAF SERV 14X3X100 PAY 2X3</t>
  </si>
  <si>
    <t>DECORATED SERV 18X200PG150LL200</t>
  </si>
  <si>
    <t>ANTIBACTERIAL KITCHEN PG80 LL 100 1X12</t>
  </si>
  <si>
    <t>HUM TOA RP12X80 LL TOWEL HOLDER</t>
  </si>
  <si>
    <t>PH CANGURITOS ECO 220H DOUBLE 24/1</t>
  </si>
  <si>
    <t>PET POCKET 30X4X10 PAY 3X4</t>
  </si>
  <si>
    <t>ULTRASOFT PH 48/4 P2L4</t>
  </si>
  <si>
    <t>SMALL HANDKERCHIEF 12X3X75</t>
  </si>
  <si>
    <t>CAFETERIA NATURAL CREAM 30X100</t>
  </si>
  <si>
    <t>PH PETALO CHIC 48/2</t>
  </si>
  <si>
    <t>LATEX SMALL AUTOMOBILE 36X75</t>
  </si>
  <si>
    <t>RED PUNTO PARADOR CREAM 18X200</t>
  </si>
  <si>
    <t>PROM. BREAD CANGU BOLSILL PAGUE 4X8</t>
  </si>
  <si>
    <t>HUM. RESELLABLE CHIQUITICOS 12X25</t>
  </si>
  <si>
    <t>POCKET TISSUE 15X8X10</t>
  </si>
  <si>
    <t>T. HANDS PETAL 18X100</t>
  </si>
  <si>
    <t>SOAP 400 ML</t>
  </si>
  <si>
    <t>HANDS TOWEL IN C BCA 8X3X150</t>
  </si>
  <si>
    <t>CREAM PQN PERS. 45X200 WCO</t>
  </si>
  <si>
    <t>BLUE HANDS TOWEL IN C 8X3X150</t>
  </si>
  <si>
    <t>SMALL CREAM</t>
  </si>
  <si>
    <t>PM.PAN.PET.BOLL 30 X 4 P2X4</t>
  </si>
  <si>
    <t>POT ALOE 18X70+20 PAY 70X90</t>
  </si>
  <si>
    <t>S.ECOLOG PERS.45X200 DOGERS</t>
  </si>
  <si>
    <t>SERV LUXURY BABYSITCHES 12X2X40</t>
  </si>
  <si>
    <t>ANTIBACTERIAL KITCHEN 1X4 80H PG3 LL4</t>
  </si>
  <si>
    <t>PM KANGURITOS BLLO P6 LL8 15X8X10</t>
  </si>
  <si>
    <t>JUMBO HYGIENIC DEVICE</t>
  </si>
  <si>
    <t>HUM PQN POT OR 18(PAY 70X90</t>
  </si>
  <si>
    <t>MINI-COFFEE NATURAL CREAM 30X100</t>
  </si>
  <si>
    <t>CREAM PQ¥ PERS.45X20 SODEXHO</t>
  </si>
  <si>
    <t>CANGU BREAD BAG 36X50</t>
  </si>
  <si>
    <t>ECONOMIC SERVICE 5X6X100</t>
  </si>
  <si>
    <t>SERV CANGU 18X200 FREE 50SERV</t>
  </si>
  <si>
    <t>ANTIBACTERIAL KITCHEN 4X3 70H</t>
  </si>
  <si>
    <t>PETAL BAG 12X3X75</t>
  </si>
  <si>
    <t>LATEX BAG INST. 36X75</t>
  </si>
  <si>
    <t>PROM 8(PAY 2CUBE X1MEDIUM)</t>
  </si>
  <si>
    <t>PQN RPTO ORIG+30 PAY 100X130</t>
  </si>
  <si>
    <t>SERV. HOME 5X6X100 PAY 5X6</t>
  </si>
  <si>
    <t>S.ECOLOG PERS.45X200 P.COUNTRY</t>
  </si>
  <si>
    <t>CREAM PQN PERS. 45X200 PINKY</t>
  </si>
  <si>
    <t>MEDIUM PETAL SCARF 18X75</t>
  </si>
  <si>
    <t>SERV CANGU 18X200 FREE 30SER</t>
  </si>
  <si>
    <t>ANTIBACTERIAL KITCHEN X100 PAY 3X4</t>
  </si>
  <si>
    <t>HUM. PQN 18X70 ORIGINAL POT+10 PANO</t>
  </si>
  <si>
    <t>HOME SERVICE 5X6X100</t>
  </si>
  <si>
    <t>PH TRAVELER KANGURITOS X36</t>
  </si>
  <si>
    <t>ANTIBACTERIAL COC 4X3X70H PAY 2X3</t>
  </si>
  <si>
    <t>SERV CANGU 36X100 PAY 80X100</t>
  </si>
  <si>
    <t>ROLL HAND TOWEL DISPENSER</t>
  </si>
  <si>
    <t>DISP. T. PLASTIC HANDS IN C</t>
  </si>
  <si>
    <t>HUM PQN ALOE 18X70+15 PANOS</t>
  </si>
  <si>
    <t>SERV CANGU DECORATED 6X6X100</t>
  </si>
  <si>
    <t>HOME SERVICE 24X150</t>
  </si>
  <si>
    <t>PQN RP ALOE X100 PAY 100X120</t>
  </si>
  <si>
    <t>PAPER FOR CUTTING 1.65AN 25K 460</t>
  </si>
  <si>
    <t>DOW.SPRAY PIST.WASH 12X500 CC</t>
  </si>
  <si>
    <t>DISP. T.HANDS IN C GOLDEN LINE</t>
  </si>
  <si>
    <t>MEDIUM SCARF 6X3X75</t>
  </si>
  <si>
    <t>PQN RPTO ALOE 12(PAY 100X130</t>
  </si>
  <si>
    <t>CREAM. DISPENSER 18X150</t>
  </si>
  <si>
    <t>SERV LUXURY PETAL 60X45</t>
  </si>
  <si>
    <t>DISP. PH RESERVE LD</t>
  </si>
  <si>
    <t>PM PET BAG 24X75+3PQ POCKET</t>
  </si>
  <si>
    <t>KANGURITS KITCHEN SUPPORT</t>
  </si>
  <si>
    <t>HUM. CLEANING WIPES PQ¥ 12X40</t>
  </si>
  <si>
    <t>HUM.PEQUENIN 24X50 ORIG RAPTO</t>
  </si>
  <si>
    <t>INDUSTRIAL WALL CLEANING DEVICE</t>
  </si>
  <si>
    <t>ANTIBACTERIAL KITCHEN 12X80 PAGU70X80</t>
  </si>
  <si>
    <t>DISP. SERV. KANGOO COMBO</t>
  </si>
  <si>
    <t>DISP. PH DOUBLE REGULAR LD</t>
  </si>
  <si>
    <t>POT.ALOE.PROM.12X140PANOS</t>
  </si>
  <si>
    <t>PM 2 FREE 1 MEDIUM BUCKETS</t>
  </si>
  <si>
    <t>MULTI-SHEET DISPENSER</t>
  </si>
  <si>
    <t>MULTIPURPOSE ROLL 24X1X100</t>
  </si>
  <si>
    <t>PETALO MINI SCARVES</t>
  </si>
  <si>
    <t>BLUE HAND TOWEL 16X250</t>
  </si>
  <si>
    <t>DOUBLE RAINBOW PH 48/1</t>
  </si>
  <si>
    <t>INDUSTRIAL FLOOR CLEANING DEVICE</t>
  </si>
  <si>
    <t>DISP. JUMBO GOLD LINE</t>
  </si>
  <si>
    <t>INSTITUTIONAL LATEX 48X35</t>
  </si>
  <si>
    <t>ANTIBACTERIAL KITCHEN 12X1 70 SHEETS</t>
  </si>
  <si>
    <t>KLS WHITE HAND TOWEL</t>
  </si>
  <si>
    <t>PH PETALO BLONDY 48/1</t>
  </si>
  <si>
    <t>PH PETALO BLONDY 48/4</t>
  </si>
  <si>
    <t>PH PETALO BLONDY 48/12</t>
  </si>
  <si>
    <t>PH ULTRASOFT KANGIES 48/8</t>
  </si>
  <si>
    <t>PH PETALO CHIC 48/8</t>
  </si>
  <si>
    <t>HUM. WIPES PQ¥ 12X80 BOX</t>
  </si>
  <si>
    <t>PETAL BAG SCARVES</t>
  </si>
  <si>
    <t>PM SMALL BREAD PAY 2X3</t>
  </si>
  <si>
    <t>ANTIBACTERIAL KITCHEN 6X2</t>
  </si>
  <si>
    <t>ANTIBACTERIAL KITCHEN 6X2 100H+STAND</t>
  </si>
  <si>
    <t>ANTIBACTERIAL KITCHEN 1X4 100H MK</t>
  </si>
  <si>
    <t>DISP. DOUBLE JUMBO GOLD LINE</t>
  </si>
  <si>
    <t>PETAL CUBE SCARVES 36X100</t>
  </si>
  <si>
    <t>MEDIUM PETAL SCARF</t>
  </si>
  <si>
    <t>ODC</t>
  </si>
  <si>
    <t>Date. Source. CO</t>
  </si>
  <si>
    <t>Expected Delivery Date</t>
  </si>
  <si>
    <t>Actual Delivery Date</t>
  </si>
  <si>
    <t>Quantity</t>
  </si>
  <si>
    <t>Qty Received</t>
  </si>
  <si>
    <t>returns</t>
  </si>
  <si>
    <t>Incidental days</t>
  </si>
  <si>
    <t>HAND_TOWELS</t>
  </si>
  <si>
    <t>Supplier Evaluation</t>
  </si>
  <si>
    <t>Item</t>
  </si>
  <si>
    <t>Weighing</t>
  </si>
  <si>
    <t>Service</t>
  </si>
  <si>
    <t>Quality</t>
  </si>
  <si>
    <t>Puntuality</t>
  </si>
  <si>
    <t>Total</t>
  </si>
  <si>
    <t>Range Table - Services</t>
  </si>
  <si>
    <t>Range Table - Quality</t>
  </si>
  <si>
    <t>Rank Table - Punctuality</t>
  </si>
  <si>
    <t>Delivery order percentages</t>
  </si>
  <si>
    <t>Qualification</t>
  </si>
  <si>
    <t>Return percentage</t>
  </si>
  <si>
    <t>days of delay</t>
  </si>
  <si>
    <t>Order delivered = 100%</t>
  </si>
  <si>
    <t>Returns = 0%</t>
  </si>
  <si>
    <t>backlog = 0</t>
  </si>
  <si>
    <t>Order delivered = 95% - 99%</t>
  </si>
  <si>
    <t>Returns = 0.1% - 0.5%</t>
  </si>
  <si>
    <t>backlog = 1</t>
  </si>
  <si>
    <t>Order delivered = 90% - 95%</t>
  </si>
  <si>
    <t>Returns = 0.51% - 0.99%</t>
  </si>
  <si>
    <t>backlog = 2</t>
  </si>
  <si>
    <t>Order delivered &lt; 90%</t>
  </si>
  <si>
    <t>Returns &gt; 1%</t>
  </si>
  <si>
    <t>Delay &gt; 3</t>
  </si>
  <si>
    <t>Supplier evaluation criteria</t>
  </si>
  <si>
    <t>Compliance defined in the PO</t>
  </si>
  <si>
    <t>Compliance response time</t>
  </si>
  <si>
    <t>Effectiveness in managing PQRs</t>
  </si>
  <si>
    <t>Compliance with established NSAs</t>
  </si>
  <si>
    <t>Agility in meeting requirements</t>
  </si>
  <si>
    <t>Cordiality in care</t>
  </si>
  <si>
    <t>Meet payroll payments</t>
  </si>
  <si>
    <t>Complies with parafiscal payment</t>
  </si>
  <si>
    <t>Quality of the materials sent</t>
  </si>
  <si>
    <t>on-time</t>
  </si>
  <si>
    <t>in full</t>
  </si>
  <si>
    <t>perfect stowage</t>
  </si>
  <si>
    <t>Sourcing Complexity</t>
  </si>
  <si>
    <t>LT</t>
  </si>
  <si>
    <t>Calif.Prov</t>
  </si>
  <si>
    <t>Geography</t>
  </si>
  <si>
    <t>DeviationLT</t>
  </si>
  <si>
    <t>Local</t>
  </si>
  <si>
    <t>National</t>
  </si>
  <si>
    <t>International</t>
  </si>
  <si>
    <t>Sum of TOTCOMP</t>
  </si>
  <si>
    <t>Average of LEAD TIME</t>
  </si>
  <si>
    <t>ANTIBACTERIAL</t>
  </si>
  <si>
    <t>DISP. SOAP</t>
  </si>
  <si>
    <t>LACTITUYAS</t>
  </si>
  <si>
    <t>CLEANS</t>
  </si>
  <si>
    <t>MULTISHEETS</t>
  </si>
  <si>
    <t>OTHER INST</t>
  </si>
  <si>
    <t>CLOTHS</t>
  </si>
  <si>
    <t>HANDKERCHIEFS</t>
  </si>
  <si>
    <t>PROTECTORS</t>
  </si>
  <si>
    <t>WASHING CHEMICALS</t>
  </si>
  <si>
    <t>T. HANDS</t>
  </si>
  <si>
    <t>BUYNUMBER</t>
  </si>
  <si>
    <t>PURCHASES VALUE</t>
  </si>
  <si>
    <t>DESVLT</t>
  </si>
  <si>
    <t>QUALIFY</t>
  </si>
  <si>
    <t>geography</t>
  </si>
  <si>
    <t>FR</t>
  </si>
  <si>
    <t>FRA</t>
  </si>
  <si>
    <t>ABC</t>
  </si>
  <si>
    <t>IMPACT</t>
  </si>
  <si>
    <t>SUPPLY</t>
  </si>
  <si>
    <t>tax</t>
  </si>
  <si>
    <t>SUM</t>
  </si>
  <si>
    <t>QTY</t>
  </si>
  <si>
    <t>A</t>
  </si>
  <si>
    <t>B.</t>
  </si>
  <si>
    <t>C</t>
  </si>
  <si>
    <t>TOTAL</t>
  </si>
  <si>
    <t>CALL</t>
  </si>
  <si>
    <t>CALDESV</t>
  </si>
  <si>
    <t>CALCALF</t>
  </si>
  <si>
    <t>CALGEO</t>
  </si>
  <si>
    <t>B</t>
  </si>
  <si>
    <t>criteria lead time</t>
  </si>
  <si>
    <t>criteria qualification</t>
  </si>
  <si>
    <t>criteria location</t>
  </si>
  <si>
    <t>criteria standard dev</t>
  </si>
  <si>
    <t>Sum of VALORCOMPRAS</t>
  </si>
  <si>
    <t>Average of DESVEST_LT</t>
  </si>
  <si>
    <t>Average of CALIFICACION</t>
  </si>
  <si>
    <t>Totale complessivo</t>
  </si>
  <si>
    <t>Etichette di riga</t>
  </si>
  <si>
    <t>TOALLAS EL PAISA</t>
  </si>
  <si>
    <t>LA SUPERIOR</t>
  </si>
  <si>
    <t>SOMBRILLA</t>
  </si>
  <si>
    <t>CANGURO</t>
  </si>
  <si>
    <t>DISTRISERVICIOS</t>
  </si>
  <si>
    <t>CLARITA</t>
  </si>
  <si>
    <t>CONGRESO</t>
  </si>
  <si>
    <t>LA PATRONA</t>
  </si>
  <si>
    <t>FABRITOALLAS</t>
  </si>
  <si>
    <t>LA CASA DE LA TOALLA</t>
  </si>
  <si>
    <t>SOM BUY</t>
  </si>
  <si>
    <t>som cost</t>
  </si>
  <si>
    <t>DESCRIPCION</t>
  </si>
  <si>
    <t>GRUPO</t>
  </si>
  <si>
    <t>PROVEEDOR</t>
  </si>
  <si>
    <t>CALIFICACION</t>
  </si>
  <si>
    <t>DESVEST_LT</t>
  </si>
  <si>
    <t>INV.Inicial</t>
  </si>
  <si>
    <t xml:space="preserve">VALOR </t>
  </si>
  <si>
    <t>COSTO UNIDAD</t>
  </si>
  <si>
    <t>VENTENE</t>
  </si>
  <si>
    <t>VENTFEB</t>
  </si>
  <si>
    <t>VENTMAR</t>
  </si>
  <si>
    <t>VENTABR</t>
  </si>
  <si>
    <t>VENTMAY</t>
  </si>
  <si>
    <t>VENTJUN</t>
  </si>
  <si>
    <t>.2</t>
  </si>
  <si>
    <t>COMPRASENE</t>
  </si>
  <si>
    <t>COMPRASFEB</t>
  </si>
  <si>
    <t>COMPRASMAR</t>
  </si>
  <si>
    <t>COMPRASABR</t>
  </si>
  <si>
    <t>COMPRASMAY</t>
  </si>
  <si>
    <t>COMPRASJUN</t>
  </si>
  <si>
    <t>.3</t>
  </si>
  <si>
    <t>TOTALVENT</t>
  </si>
  <si>
    <t>PROMVENT</t>
  </si>
  <si>
    <t>DEVESTVETAS</t>
  </si>
  <si>
    <t>%DESVESTVENTAS</t>
  </si>
  <si>
    <t>VALORVEN</t>
  </si>
  <si>
    <t>TOTCOMP</t>
  </si>
  <si>
    <t>PROMCOM</t>
  </si>
  <si>
    <t>DESVECOM</t>
  </si>
  <si>
    <t>%DESVCOMP</t>
  </si>
  <si>
    <t>VALORCOMPRAS</t>
  </si>
  <si>
    <t>Cp</t>
  </si>
  <si>
    <t>Ca</t>
  </si>
  <si>
    <t>MOQ</t>
  </si>
  <si>
    <t>CPD</t>
  </si>
  <si>
    <t>IS1</t>
  </si>
  <si>
    <t>IS2</t>
  </si>
  <si>
    <t>ROP</t>
  </si>
  <si>
    <t>QMAX</t>
  </si>
  <si>
    <t>Q/2</t>
  </si>
  <si>
    <t>IR</t>
  </si>
  <si>
    <t>NE</t>
  </si>
  <si>
    <t>.4</t>
  </si>
  <si>
    <t>ANTIBACTERIAL COCINA 6X2 80H</t>
  </si>
  <si>
    <t>ANTIBACTERIAL COCINA 12X1 80H</t>
  </si>
  <si>
    <t>ANTIBACTERIAL COCINA 12X1</t>
  </si>
  <si>
    <t>ANTIBACTERIAL COCINA 12X1 80 HOJAS</t>
  </si>
  <si>
    <t>ANTIBACTERIAL COCINA 6X2 80 HOJAS</t>
  </si>
  <si>
    <t>ANTIBACTERIAL COCINA 4X3 80H GTS MEGA</t>
  </si>
  <si>
    <t>ANTIBACTERIAL COC MULTICORTE 12X1 80</t>
  </si>
  <si>
    <t>ANTIBACTERIAL 12X1 GRATIS 20HOJAS</t>
  </si>
  <si>
    <t>ANTIBACTERIAL COCINA 1X4 80H</t>
  </si>
  <si>
    <t>ANTIBACTERIAL COC MULTICORTE 6X2 80H</t>
  </si>
  <si>
    <t>ANTIBACTERIAL COCINA 4X3 80H PAGUE2X3</t>
  </si>
  <si>
    <t>ANTIBACTERIAL COCINA 4X3 80HPAGUE2X3</t>
  </si>
  <si>
    <t>ANTIBACTERIAL  COCINA PG80 LL100 1X12</t>
  </si>
  <si>
    <t>ANTIBACTERIAL COCINA 1X4 80H PG3 LL4</t>
  </si>
  <si>
    <t>ANTIBACTERIAL COCINA PG80 LL 100 1X12</t>
  </si>
  <si>
    <t>ANTIBACTERIAL COCINA 4X3 70H</t>
  </si>
  <si>
    <t>ANTIBACTERIAL COCINA X100 PAGUE 3X4</t>
  </si>
  <si>
    <t>ANTIBACTERIAL COC 4X3X70H PAGUE 2X3</t>
  </si>
  <si>
    <t>ANTIBACTERIAL COCINA 6X2</t>
  </si>
  <si>
    <t>ANTIBACTERIAL COCINA 1X4 100H MK</t>
  </si>
  <si>
    <t>ANTIBACTERIAL COCINA 6X2 100H+SOPORTE</t>
  </si>
  <si>
    <t>ANTIBACTERIAL COCINA 12X80 PAGU70X80</t>
  </si>
  <si>
    <t>ANTIBACTERIAL COCINA 12X1 70HOJAS</t>
  </si>
  <si>
    <t>CREMA CAFETERIA 42X100</t>
  </si>
  <si>
    <t>CREMA</t>
  </si>
  <si>
    <t>CREMA NORMAL 30X100</t>
  </si>
  <si>
    <t>CREMA CANGU ECA PARTIDA 24X200</t>
  </si>
  <si>
    <t>CREMA CAFETERIA MINI 24X200</t>
  </si>
  <si>
    <t>CREMA NORMAL 18 X 200 INST</t>
  </si>
  <si>
    <t>CREMA PEQUE¥A 45X100</t>
  </si>
  <si>
    <t>CREMA. EXTRAFINA L.D. 24X40</t>
  </si>
  <si>
    <t>CREMA ECOLOGICA PEQUE¥A 45X200</t>
  </si>
  <si>
    <t>CREMA. COMBO DE CANGURITOS 18X200</t>
  </si>
  <si>
    <t>CREMA. MACDONAL 30X200</t>
  </si>
  <si>
    <t>CREMA NATURAL CAFETERIA 30X100</t>
  </si>
  <si>
    <t>CREMA. LA LOCURA 18X200</t>
  </si>
  <si>
    <t>CREMA PQ¥ PERS.45X200 MIMO'S</t>
  </si>
  <si>
    <t>CREMA PARADOR PUNTO ROJO 18X200</t>
  </si>
  <si>
    <t>CREMA NATURAL MINI-CAFET 30X100</t>
  </si>
  <si>
    <t>CREMA PQN PERS.45X200 PL.BUFFET</t>
  </si>
  <si>
    <t>CREMA.PQN PERS. 45X200 OLIMPICA</t>
  </si>
  <si>
    <t>CREMA PEQUE¥A</t>
  </si>
  <si>
    <t>CREMA PQN PERS. 45X200 OMA</t>
  </si>
  <si>
    <t>CREMA PQ¥ PERS.45X20 SODEXHO</t>
  </si>
  <si>
    <t>CREMA. DISPENSER 18X150</t>
  </si>
  <si>
    <t>CREMA PQN PERS. 45X200 PINKY</t>
  </si>
  <si>
    <t>DETERGENTE SUPER ECO H.S 4X400</t>
  </si>
  <si>
    <t>DETERGENTE</t>
  </si>
  <si>
    <t>DETERGENTE ECONOMICO H.S 4X400</t>
  </si>
  <si>
    <t>DETERGENTE EXTRAFINO H.D 4X250</t>
  </si>
  <si>
    <t>DETERGENTE ECONOMICO H.D 4X250</t>
  </si>
  <si>
    <t>DETERGENTE SUPER ECO H.D 4X250</t>
  </si>
  <si>
    <t>DISPENSADOR DE JABON SPRAY</t>
  </si>
  <si>
    <t>DISP. JABON</t>
  </si>
  <si>
    <t>DISPENSADOR JABON PEQUENO</t>
  </si>
  <si>
    <t>DOW.SPRAY LAVE PIST.12X500 CC</t>
  </si>
  <si>
    <t>PH CANGURITOS ECO 220H DOBLE 48/1</t>
  </si>
  <si>
    <t>HIGIENICOS</t>
  </si>
  <si>
    <t>PH CANGURITOS ECO 220H DOBLE 48/6</t>
  </si>
  <si>
    <t>P.H. CANGURITOS BLANCO 48/8</t>
  </si>
  <si>
    <t>PH CANGURITOS ECO 220HDOBLE 48/12</t>
  </si>
  <si>
    <t>PH CANGURITOS ECO 220H DOBLE 48/8</t>
  </si>
  <si>
    <t>CANGU BLANCO 48/12 PAGUE 10X12</t>
  </si>
  <si>
    <t>P.H. CANGURITOS BLANCO 48/2</t>
  </si>
  <si>
    <t>PH CANGU BLANCO PAGUE 16LLEVE24</t>
  </si>
  <si>
    <t>PH CANGURITOS 2EN1 48/12 PAG10X12</t>
  </si>
  <si>
    <t>P.H. CANGURITOS BLANCO 48/1</t>
  </si>
  <si>
    <t>PH CANGURITOS ECO 220H DOBLE 48/4</t>
  </si>
  <si>
    <t>P.H. CANGURITOS BLANCO 48/6</t>
  </si>
  <si>
    <t>P.H. CANGURITOS BLANCO 48/4</t>
  </si>
  <si>
    <t>P.H. CANGURITOS 2 EN 1 48/12</t>
  </si>
  <si>
    <t>P.H. CANGURITOS ULTRASUAVE 48/4</t>
  </si>
  <si>
    <t>P.H. CANGURITOS BLANCO 36/18</t>
  </si>
  <si>
    <t>P.H. FAM.ULTRASUAVE 48/4 P3LL4</t>
  </si>
  <si>
    <t>PH CANGU BLANCO 36/18 GRATIS 4R</t>
  </si>
  <si>
    <t>P.H. CANGURITOS 2 EN 1 48/4</t>
  </si>
  <si>
    <t>P.H. CANGURITOS BLANCO 48/12</t>
  </si>
  <si>
    <t>P.H. CANGURITOS BLANCO 24/1</t>
  </si>
  <si>
    <t>P.H. CANGURITOS 2 EN 1 48/8</t>
  </si>
  <si>
    <t>P.H. CANGURITOS ULTRASUAVE 48/12</t>
  </si>
  <si>
    <t>PH BLANCO 24/1 PAGUE18LLEVE24</t>
  </si>
  <si>
    <t>PH BLANCO 48/2 PAGUE 1 LLEVE 2</t>
  </si>
  <si>
    <t>PH CANGU BLANCO 36/18 GRATIS 2R</t>
  </si>
  <si>
    <t>P.H. CANGURITOS BLANCO 24/1 INDIV</t>
  </si>
  <si>
    <t>PH CANGU ULTRASUAVE 2EN1 48X12</t>
  </si>
  <si>
    <t>PH CANGU ULTRASUAVE 2EN1 48X4</t>
  </si>
  <si>
    <t>ULTRASUAVE 48/12 PAGUE 10X12</t>
  </si>
  <si>
    <t>P.H. CANGU ULTRASUAVE 24/1 INDI</t>
  </si>
  <si>
    <t>PH CANGURITOS 2EN1 48/8 PAGUE 7X8</t>
  </si>
  <si>
    <t>PHBLANCOX12GRATISPAQ4ROLLOSBCO</t>
  </si>
  <si>
    <t>PH CANGU BLANCO 46/1+1 PQ PANAL</t>
  </si>
  <si>
    <t>P.H. CANGU ULTRASUAVE 48/4 P3L4</t>
  </si>
  <si>
    <t>PH CANGURITOS ECO 220H DOBLE 24/1</t>
  </si>
  <si>
    <t>P.H. CANGURITOS ULTRASUAVE 24/1</t>
  </si>
  <si>
    <t>PH CANGU BLANCO 36/18 GRATIS 3R</t>
  </si>
  <si>
    <t>P.H.CANGURITOS  2 EN 1 48/4 P3LL4</t>
  </si>
  <si>
    <t>PH ULTRASUAVE 48/4 P2L4</t>
  </si>
  <si>
    <t>P.H. PETALO CHIC 48/2</t>
  </si>
  <si>
    <t>P.H. CANGURITOS VIAJERO X36</t>
  </si>
  <si>
    <t>P.H. PETALO BLONDY 48/12</t>
  </si>
  <si>
    <t>P.H. PETALO BLONDY 48/4</t>
  </si>
  <si>
    <t>P.H. CANGURITOS ULTRASUAVE 48/8</t>
  </si>
  <si>
    <t>P.H. ARCO IRIS DOBLE 48/1</t>
  </si>
  <si>
    <t>P.H. PETALO BLONDY 48/1</t>
  </si>
  <si>
    <t>P.H. PETALO CHIC 48/8</t>
  </si>
  <si>
    <t>JABON CANGURITOS SPRAY</t>
  </si>
  <si>
    <t>JABON</t>
  </si>
  <si>
    <t>JABON 400 ML</t>
  </si>
  <si>
    <t>LATEX PEQUENO COFRE 36X75</t>
  </si>
  <si>
    <t>LATEX PEQ 36X75 INCOBRA</t>
  </si>
  <si>
    <t>LATEX INSTITUCIONAL X 120</t>
  </si>
  <si>
    <t>LATEX MEDIANO INST 18X75</t>
  </si>
  <si>
    <t>LATEX PEQ. AUTOMOVIL 36X75</t>
  </si>
  <si>
    <t>LATEX FACIAL GRANEL</t>
  </si>
  <si>
    <t>LATEX BOLSA INST. 36X75</t>
  </si>
  <si>
    <t>LATEX INSTITUCIONAL 48X35</t>
  </si>
  <si>
    <t>ROLLO MULTIUSO 6X2</t>
  </si>
  <si>
    <t>LIMPIONES</t>
  </si>
  <si>
    <t>LIMPION INDUSTRIAL 600M</t>
  </si>
  <si>
    <t>LIMPION INDUSTRIAL 1600M</t>
  </si>
  <si>
    <t>ROLLO MULTIUSO 24X1X100</t>
  </si>
  <si>
    <t>P.H. MULTI HOJAS BCO HD 30X250</t>
  </si>
  <si>
    <t>MULTIHOJAS</t>
  </si>
  <si>
    <t>MULTIUSOS REG FINO BCO HD 48/4X35M</t>
  </si>
  <si>
    <t>MULTIUSOS</t>
  </si>
  <si>
    <t>MULTIUSOS REG BLANCO HD 48/1X35M</t>
  </si>
  <si>
    <t>MULTIUSOS REG. SUPER ECO 48/1X31M</t>
  </si>
  <si>
    <t>MULTIUSOS REG SUPER ECO HD 48/1X29M</t>
  </si>
  <si>
    <t>MULTIUSOS REG BCO HS 48/1X70M</t>
  </si>
  <si>
    <t>MULTIUSOS REG SUPER ECO HS 48/1X65M</t>
  </si>
  <si>
    <t>MULTIUSOS REG EXTRAFINO 48/1X26M 3H</t>
  </si>
  <si>
    <t>MULTIUSOS REG EXTRAFINO 48/4X26M 3H</t>
  </si>
  <si>
    <t>MULTIUSOS REG BCO HS 48/4X65M</t>
  </si>
  <si>
    <t>DISPENSAD. SERV PLASTICO A.B.S</t>
  </si>
  <si>
    <t>OTROS INST</t>
  </si>
  <si>
    <t>TOALLA MANOS BLANCA KLS</t>
  </si>
  <si>
    <t>SOPORTE COCINA PETALO</t>
  </si>
  <si>
    <t>SOPORTE CANGURITOS COCINA X24</t>
  </si>
  <si>
    <t>DISP HIGIENICO JUMBO</t>
  </si>
  <si>
    <t>DISPENSADOR TOALLA MANOS ROLLO</t>
  </si>
  <si>
    <t>DISP. T.MANOS PLASTICO EN C</t>
  </si>
  <si>
    <t>DISP. P.H. DOBLE REGULAR L.D.</t>
  </si>
  <si>
    <t>DISPENSADOR DE MULTIHOJAS</t>
  </si>
  <si>
    <t>DISP. DOBLE JUMBO LINEA DORADA</t>
  </si>
  <si>
    <t>DISP. T.MANOS EN C LINEA DORAD</t>
  </si>
  <si>
    <t>DISP LIMPION INDUSTRIAL PARED</t>
  </si>
  <si>
    <t>PPEL PARA CORTE 1,65AN 25K 460</t>
  </si>
  <si>
    <t>DISP. P.H. RESERVA L.D.</t>
  </si>
  <si>
    <t>SOPORTE COCINA CANGURITOS</t>
  </si>
  <si>
    <t>DISP. SERV. COMBO DE CANGURITOS</t>
  </si>
  <si>
    <t>DISP. JUMBO LINEA DORADA</t>
  </si>
  <si>
    <t>DISP LIMPION INDUSTRIAL PISO</t>
  </si>
  <si>
    <t>PAÑALES</t>
  </si>
  <si>
    <t>TENA MUJER 24X10</t>
  </si>
  <si>
    <t>TENA NORMAL 12X10</t>
  </si>
  <si>
    <t>TENA MUJER MINI 24X10</t>
  </si>
  <si>
    <t>TENA SUPER 6X10 PAGUE 8X10</t>
  </si>
  <si>
    <t>TENA NORMAL 12X10 PAGUE 8X10</t>
  </si>
  <si>
    <t>TENA MUJER 24X10 PAG 8 LLEV 10</t>
  </si>
  <si>
    <t>TENA MUJER 8X3X10</t>
  </si>
  <si>
    <t>PAÑOS</t>
  </si>
  <si>
    <t>HUM.CHIQUITICOS 18X70 ORIG.POTE</t>
  </si>
  <si>
    <t>HUM.CHIQUITICOS 18X70 ALOE POTE</t>
  </si>
  <si>
    <t>HUM.TOALLITAS PQN RPTO 12X80</t>
  </si>
  <si>
    <t>HUM. PEQUENIN POTE ORIG 12X120</t>
  </si>
  <si>
    <t>TOALLITAS.RESELLABLE 16X50TOAL</t>
  </si>
  <si>
    <t>PQN RP ALOE 24X50 PAGUE 50X60</t>
  </si>
  <si>
    <t>HUM.PETALO FRESC 36X30 POTE</t>
  </si>
  <si>
    <t>HUM.CHIQUITICOS 36X25 VIAJES POTE</t>
  </si>
  <si>
    <t>HUM. CHIQUITICOS RESELLABLE 12X25</t>
  </si>
  <si>
    <t>PQN RPTO ORIG+20 PAGUE 100X120</t>
  </si>
  <si>
    <t>HUM TOA RP12X80 LL PORTATOALLI</t>
  </si>
  <si>
    <t>PQN RPTO ALOE 12(PAGUE 100X130</t>
  </si>
  <si>
    <t>HUM PQN POTE OR 18(PAGUE 70X90</t>
  </si>
  <si>
    <t>POTE ALOE 18X70+20 PAGUE 70X90</t>
  </si>
  <si>
    <t>HUM.TOALLITAS PQ¥ 12X80 CAJA</t>
  </si>
  <si>
    <t>PQN RPTO ORIG+30 PAGUE 100X130</t>
  </si>
  <si>
    <t>HUM.PQN 18X70 ORIG.POTE+10PANO</t>
  </si>
  <si>
    <t>HUM.TOALLITAS LIMP.PQ¥ 12X40</t>
  </si>
  <si>
    <t>PQN RP ALOE X100 PAGUE 100X120</t>
  </si>
  <si>
    <t>HUM.PEQUENIN 24X50 ORIG RPTO</t>
  </si>
  <si>
    <t>POTE.ALOE.PROM.12X140PANOS</t>
  </si>
  <si>
    <t>PANUELO CANGU BSILLO 30X4X10</t>
  </si>
  <si>
    <t>PAÑUELOS</t>
  </si>
  <si>
    <t>PAÑUELOS PETALO PEQUE¥O</t>
  </si>
  <si>
    <t>PANUELO PETALO BOLSA 36X75</t>
  </si>
  <si>
    <t>PANUEL PETALO BOLSILLO 30X4X10</t>
  </si>
  <si>
    <t>PANUELO PETALO CUBO 16X75</t>
  </si>
  <si>
    <t>PM PETALO PEQUENO 12X3 P2 LL3</t>
  </si>
  <si>
    <t>PAN PETALO BOLSA 36X75 P2X3</t>
  </si>
  <si>
    <t>PAN CANGU MEDIANO 18X50</t>
  </si>
  <si>
    <t>PROM 8(PAGUE 2CUBO X1MEDIANO)</t>
  </si>
  <si>
    <t>PANUELO CANGU BSILLO 120X10 IND</t>
  </si>
  <si>
    <t>PAN.FAM.BOLS DISP 12X10X10</t>
  </si>
  <si>
    <t>PANUELO BOLSILLO 15X8X10</t>
  </si>
  <si>
    <t>POMY'S PETALO</t>
  </si>
  <si>
    <t>PA¥UELO PETALO BSILLO X120 IND</t>
  </si>
  <si>
    <t>PET BOLSILLO 30X4X10 PAGUE 3X4</t>
  </si>
  <si>
    <t>PROM.PAN CANGU BOLSILL PAGUE4X8</t>
  </si>
  <si>
    <t>PANUELO PEQUENO 12X3X75</t>
  </si>
  <si>
    <t>PAN CANGU BOLSA 36X50</t>
  </si>
  <si>
    <t>PM CANGURITOS BLLO P6 LL8 15X8X10</t>
  </si>
  <si>
    <t>PM PAN PEQUENO PAGUE 2X3</t>
  </si>
  <si>
    <t>PETALO BOLSA 12X3X75</t>
  </si>
  <si>
    <t>PANUELO PETALO MEDIANO 18X75</t>
  </si>
  <si>
    <t>PAÑUELOS PETALO MINI</t>
  </si>
  <si>
    <t>PM PET BOLSA 24X75+3PQ BOLSILL</t>
  </si>
  <si>
    <t>PAÑUELOS PETALO MEDIANO</t>
  </si>
  <si>
    <t>PANUELO MEDIANO 6X3X75</t>
  </si>
  <si>
    <t>PAÑUELOS PETALO CUBO 36X100</t>
  </si>
  <si>
    <t>PM 2 CUBOS GRATIS 1 MEDIANO</t>
  </si>
  <si>
    <t>PAÑUELOS PETALO BOLSA</t>
  </si>
  <si>
    <t>TOALLA DIARIA PROTECTOR 12X80</t>
  </si>
  <si>
    <t>PROTECTORES</t>
  </si>
  <si>
    <t>T.DIARIA PROTECTOR 12X100</t>
  </si>
  <si>
    <t>T.DIARIA PROTECTOR NOR 36X15</t>
  </si>
  <si>
    <t>T.DIARIA PROTECTOR 12X30 E.I</t>
  </si>
  <si>
    <t>T.DIARIA PROTECTOR 12X45</t>
  </si>
  <si>
    <t>NOS.DIARIOS 10X120</t>
  </si>
  <si>
    <t>T.DIARIA PROT LARGO 16X45</t>
  </si>
  <si>
    <t>NOS.DIARIOS DIS 6X6X15</t>
  </si>
  <si>
    <t>T.DIARIA PROTECTOR LARGO 16X80</t>
  </si>
  <si>
    <t>NOS.DIARIOS RAP.ALAS 20X36</t>
  </si>
  <si>
    <t>T.DIARIA PROT INVIS 20X36</t>
  </si>
  <si>
    <t>NOS.DIARIOS INV. 12X80</t>
  </si>
  <si>
    <t>TOALLA DIARIA PROTECTOR 24X15</t>
  </si>
  <si>
    <t>TOALLA DIARIA PROT.DISP.4X9X15</t>
  </si>
  <si>
    <t>NOS.DIARIOS INV.LAR.20X36+36</t>
  </si>
  <si>
    <t>TOALLA DIA PROT.INVIS.LAR20X24</t>
  </si>
  <si>
    <t>T.H. TUYAS NORMAL 48X10</t>
  </si>
  <si>
    <t>TOALLA DIARIA PROT.INVIS.20X24</t>
  </si>
  <si>
    <t>QUIM ECONOMICO H.S 4X200</t>
  </si>
  <si>
    <t>QUIMICOS LAVADO</t>
  </si>
  <si>
    <t>QUIM EXTRAFINO H.D 4X125</t>
  </si>
  <si>
    <t>QUIM SUPER ECO H.S 4X200</t>
  </si>
  <si>
    <t>QUIM ECONOMICO H.D 4X125</t>
  </si>
  <si>
    <t>QUIM SUPER ECO H.D 4X125</t>
  </si>
  <si>
    <t>SERV CANGURITOS 30X100 25CMX25CM</t>
  </si>
  <si>
    <t>SERVILLETAS</t>
  </si>
  <si>
    <t>SERV CANGURITOS CAFETERIA 42X100</t>
  </si>
  <si>
    <t>SERV CANGURITOS 36X100</t>
  </si>
  <si>
    <t>SERV CANGU ECA PARTIDA 24X200</t>
  </si>
  <si>
    <t>SERV CANGURITOS DECORADA 36X100</t>
  </si>
  <si>
    <t>SERV HOGAR 30X100</t>
  </si>
  <si>
    <t>SERV CANGURITOS ECONOMICA 30X100</t>
  </si>
  <si>
    <t>SERV CANGURITOS 18X200</t>
  </si>
  <si>
    <t>SERV CANGURITOS 6X4X100 PAGUE 3X4</t>
  </si>
  <si>
    <t>SERV NORMAL 6X400 PG250 LL 400</t>
  </si>
  <si>
    <t>SERV HOGAR CAFETERIA 42X100</t>
  </si>
  <si>
    <t>SERV. HOGAR PARTIDA 12X400</t>
  </si>
  <si>
    <t>SERV HOGAR CAFETERIA 24X250</t>
  </si>
  <si>
    <t>SERV ECOLOGICA 30X100</t>
  </si>
  <si>
    <t>SERV CANGURITOS LUJO 24X40</t>
  </si>
  <si>
    <t>SERV CANGURITOS 9X4X100</t>
  </si>
  <si>
    <t>SERV CAF 14X3X100 PAGUE 2X3</t>
  </si>
  <si>
    <t>SERV CANGURITOS CAFETERIA   6X100</t>
  </si>
  <si>
    <t>SERV CANGURITOS 6X3X200</t>
  </si>
  <si>
    <t>SERV DECORADA 18X200PG150LL200</t>
  </si>
  <si>
    <t>SERV CANGURITOS LUJO 12X2X40</t>
  </si>
  <si>
    <t>SERV ECONOMICA 5X6X100</t>
  </si>
  <si>
    <t>SERV. HOGAR 5X6X100 PAGUE 5X6</t>
  </si>
  <si>
    <t>SERV CANGU 18X200 GRATIS 50SERV</t>
  </si>
  <si>
    <t>SERV CANGU 36X100 PAGUE 80X100</t>
  </si>
  <si>
    <t>SERV HOGAR 5X6X100</t>
  </si>
  <si>
    <t>SERV CANGU 18X200 GRASTIS 30SER</t>
  </si>
  <si>
    <t>SERV CANGU DECORADA 6X6X100</t>
  </si>
  <si>
    <t>SERV HOGAR 24X150</t>
  </si>
  <si>
    <t>SERV PETALO DE LUJO 60X45</t>
  </si>
  <si>
    <t>TOALLA MANOS EN ROLLO</t>
  </si>
  <si>
    <t>T. MANOS</t>
  </si>
  <si>
    <t>TOALLA MANOS BLANCA 24X150</t>
  </si>
  <si>
    <t>TOALLA MANOS EN ROLLO ECOLOGIC</t>
  </si>
  <si>
    <t>TOALLA MANOS AZUL 24X150</t>
  </si>
  <si>
    <t>T.MANOS CANGURITOS 24X150</t>
  </si>
  <si>
    <t>TOALLA MANOS BLANCA 24X150 N</t>
  </si>
  <si>
    <t>T. MANOS EN C NATURAL 24X150</t>
  </si>
  <si>
    <t>T.MANOS PETALO 18X100</t>
  </si>
  <si>
    <t>TOALLA MANOS EN C AZUL 8X3X150</t>
  </si>
  <si>
    <t>TOALLA MANOS EN C BCA 8X3X150</t>
  </si>
  <si>
    <t>TOALLA MANOS AZUL 16X250</t>
  </si>
  <si>
    <t>TOALLAS</t>
  </si>
  <si>
    <t>T.H TUYAS INVIS RAPIS 24X10</t>
  </si>
  <si>
    <t>T.H. TUYAS PLUS RAPIS 24X10</t>
  </si>
  <si>
    <t>T.H TUYAS INVISIB NOR 24X10</t>
  </si>
  <si>
    <t>TH NOSOTRA BUENAS NOCHES 18X10</t>
  </si>
  <si>
    <t>NOS.INV. RAPIGEL 2 X (14X10)</t>
  </si>
  <si>
    <t>NOS.INV.RAP.2X12X10+ND 2X3X15</t>
  </si>
  <si>
    <t>T.H TUYAS INVISIB NOR 30X16</t>
  </si>
  <si>
    <t>T.H. TUYAS MATERNIDAD 24X10</t>
  </si>
  <si>
    <t>T.H. TUYAS BASICA 24X10</t>
  </si>
  <si>
    <t>NOS.B.NOCHES RAP.18X10</t>
  </si>
  <si>
    <t>T.H TUYAS INVIS RAPIS 30X16</t>
  </si>
  <si>
    <t>T.H. PLUS NORMAL 24X16</t>
  </si>
  <si>
    <t>T.H. PLUS NORMAL 6DISPX6X10</t>
  </si>
  <si>
    <t>T.H. TUYAS NORMAL 12X20</t>
  </si>
  <si>
    <t>T.H. TUYAS PLUS NOR 48X10</t>
  </si>
  <si>
    <t>T.H. PLUS RAPISEC 24X16</t>
  </si>
  <si>
    <t>T.H. TUYAS BASICA 24X16</t>
  </si>
  <si>
    <t>T.H. MINITUYAS 24X10</t>
  </si>
  <si>
    <t>T.H. TUYAS PLUS NOR 24X10</t>
  </si>
  <si>
    <t>PLUS NOR 4X12X10+1 DISP PROT</t>
  </si>
  <si>
    <t>T.H. TUYAS NORMAL 24X10</t>
  </si>
  <si>
    <t>NOS.PLUS(DISTR)6DX(P4 LLEV.6)</t>
  </si>
  <si>
    <t>NOS.PLUS 24X10 + 15 DIARIOS</t>
  </si>
  <si>
    <t>T.H. PLUS NORMAL DISP IND 6X60</t>
  </si>
  <si>
    <t>T.H. INVISIBLE RAP 6X8X10</t>
  </si>
  <si>
    <t>INVIS RAP 30X(PAG.10 LLEVE 16)</t>
  </si>
  <si>
    <t>NOS.INV.RAP.8X3X10 (PAGUE 2X3)</t>
  </si>
  <si>
    <t>NOS.BUENAS N.6X3X10</t>
  </si>
  <si>
    <t>NOS.INV.RAPIG.30X16+10 DIARIOS</t>
  </si>
  <si>
    <t>NOS.PLUS(DISTR)12DISP.BOLSAX42</t>
  </si>
  <si>
    <t>NOS.BASICA 8X3X10</t>
  </si>
  <si>
    <t>NOS.INV.RAPIG 8DISPX(P50 LL60)</t>
  </si>
  <si>
    <t>NOS.PLUS RAP 8X3X10 PAGUE 2X3</t>
  </si>
  <si>
    <t>NOS.DIARIOS RAPISEC ALAS 12X75</t>
  </si>
  <si>
    <t>T.H. TUYAS NORMAL 16X3X10</t>
  </si>
  <si>
    <t>NOS.DIARIOS RAPISEC 12X40</t>
  </si>
  <si>
    <t>NOS.NORMA RAPISEC 12X(20+10)</t>
  </si>
  <si>
    <t>P 4(2NR10+4PR10+6IRG10+ND3X15)</t>
  </si>
  <si>
    <t>PLUS RAP 24X(PAG.10 LLEVE 16)</t>
  </si>
  <si>
    <t>NOS.NORMAL 48X10+4 DISP PR3X15</t>
  </si>
  <si>
    <t>NOS.PLUS 24X16+B.NOCHES X6</t>
  </si>
  <si>
    <t>NOS. MATERNIDAD 12X2X10</t>
  </si>
  <si>
    <t>T.H. TUYAS BASICA 4X6X10</t>
  </si>
  <si>
    <t>INVIS NOR 30X(PAG.16 LLEVE 20)</t>
  </si>
  <si>
    <t>NOS.PLUS 48X10+B.NOCHES X3</t>
  </si>
  <si>
    <t>T.H. TUYAS DELGADA 30X16</t>
  </si>
  <si>
    <t>PLUS NOR 24X(PAG.16 LLEVE 20)</t>
  </si>
  <si>
    <t>CATEGRY</t>
  </si>
  <si>
    <t>Y</t>
  </si>
  <si>
    <t>X</t>
  </si>
  <si>
    <t>LEAD TIME EVAL</t>
  </si>
  <si>
    <t>QUALIFICATION</t>
  </si>
  <si>
    <t>STANDARD DEVIATION</t>
  </si>
  <si>
    <t>SUPPLY RISK</t>
  </si>
  <si>
    <t>FINANCIAL IMPACT</t>
  </si>
  <si>
    <t>Location</t>
  </si>
  <si>
    <t>ID</t>
  </si>
  <si>
    <t>Purchase quantity</t>
  </si>
  <si>
    <t>Purchase value</t>
  </si>
  <si>
    <t>Product category</t>
  </si>
  <si>
    <t>Average qualification</t>
  </si>
  <si>
    <t>Average lead time standard deviation</t>
  </si>
  <si>
    <t>Average Lead time</t>
  </si>
  <si>
    <t>SERVICIENTRO/LA SUPERIOR</t>
  </si>
  <si>
    <t>SOMBRILLAS/FURIPANTOS/GRAPU</t>
  </si>
  <si>
    <t>PAQUITA/LA PATRONA</t>
  </si>
  <si>
    <t>LA CASA DE LA TOALLAS/FABRITOALLAS</t>
  </si>
  <si>
    <t>LA PATRONA/PAQUITAS</t>
  </si>
  <si>
    <t>SUPPLIER 1</t>
  </si>
  <si>
    <t>SUPPLIER 2</t>
  </si>
  <si>
    <t>SUPPLIER 3</t>
  </si>
  <si>
    <t xml:space="preserve">19 SOMBRILLAS </t>
  </si>
  <si>
    <t>10 GRAPU</t>
  </si>
  <si>
    <t>22 FURIPANTOS</t>
  </si>
  <si>
    <t>52 FABRITOALLAS</t>
  </si>
  <si>
    <t>36 LA CASA DE LA TOALLA</t>
  </si>
  <si>
    <t>3 TOALLAS EL PAISA</t>
  </si>
  <si>
    <t>5 FURIPANTOS</t>
  </si>
  <si>
    <t>22 SERVICENTRO</t>
  </si>
  <si>
    <t>11 LA SUPERIOR</t>
  </si>
  <si>
    <t>26 TOALLAS EL PAISA</t>
  </si>
  <si>
    <t>19 CLARITA</t>
  </si>
  <si>
    <t>10 LA SUPERIOR</t>
  </si>
  <si>
    <t>16 SERVICIENTRO</t>
  </si>
  <si>
    <t>1 SOMBRILLAS</t>
  </si>
  <si>
    <t>4 FURIPANTOS</t>
  </si>
  <si>
    <t>7 FURIPANTOS</t>
  </si>
  <si>
    <t>2 SOMBRILLAS</t>
  </si>
  <si>
    <t>11 TOALLAS EL PAISA</t>
  </si>
  <si>
    <t>13 LA PATRONA</t>
  </si>
  <si>
    <t>19 PAQUITA</t>
  </si>
  <si>
    <t>13 CONGRESO</t>
  </si>
  <si>
    <t>9 LA PATRONA</t>
  </si>
  <si>
    <t>22 PAQUITA</t>
  </si>
  <si>
    <t>2 CANGURO</t>
  </si>
  <si>
    <t>4 DISTRISERVICIOS</t>
  </si>
  <si>
    <t>18 DISTRISERVICIOS</t>
  </si>
  <si>
    <t>8 CLARITA</t>
  </si>
  <si>
    <t>3 DISTRISERVICIOS</t>
  </si>
  <si>
    <t>3 SMITH CLO</t>
  </si>
  <si>
    <t>1 DISTRISERVICIOS</t>
  </si>
  <si>
    <t>SOMBRILLAS</t>
  </si>
  <si>
    <t>LA CASA DE LA TOALLAS</t>
  </si>
  <si>
    <t>T HANDS</t>
  </si>
  <si>
    <t>Suppliers</t>
  </si>
  <si>
    <t>Logistics complexity</t>
  </si>
  <si>
    <t>Media di LEAD TIME</t>
  </si>
  <si>
    <t>Media di CALIFICACION</t>
  </si>
  <si>
    <t>Media di DESVEST_LT</t>
  </si>
  <si>
    <t>Media di Logistics complexity</t>
  </si>
  <si>
    <t>Media di Suppliers</t>
  </si>
  <si>
    <t>Somma di TOTCOMP</t>
  </si>
  <si>
    <t>Logistic complexity</t>
  </si>
  <si>
    <t>Monopoly</t>
  </si>
  <si>
    <t>Sourcing complexity</t>
  </si>
  <si>
    <t>lead time</t>
  </si>
  <si>
    <t xml:space="preserve">standard deviation of lead time </t>
  </si>
  <si>
    <t>qualification of supplier</t>
  </si>
  <si>
    <t>2,6+</t>
  </si>
  <si>
    <t>DEV LT</t>
  </si>
  <si>
    <t>QUAL</t>
  </si>
  <si>
    <t>LOCATION</t>
  </si>
  <si>
    <t>MONOPOLY</t>
  </si>
  <si>
    <t>LOGISTIC COMPLEX</t>
  </si>
  <si>
    <t>SOAP DISPENSER</t>
  </si>
  <si>
    <t>FERTILIZER</t>
  </si>
  <si>
    <t>CLOTHES</t>
  </si>
  <si>
    <t>TISSUES</t>
  </si>
  <si>
    <t>PANTY SAVER</t>
  </si>
  <si>
    <t>DETERGENTS</t>
  </si>
  <si>
    <t>SWIFFER</t>
  </si>
  <si>
    <t>HAND TOWELS</t>
  </si>
  <si>
    <t>DETERVE</t>
  </si>
  <si>
    <t>BODY DETERGENT</t>
  </si>
  <si>
    <t xml:space="preserve"> Pairwise comparision of alternatives for Delivery criteria</t>
  </si>
  <si>
    <t>The towel house</t>
  </si>
  <si>
    <t>Towels manufacturer</t>
  </si>
  <si>
    <t>The country towels</t>
  </si>
  <si>
    <t>Normalization</t>
  </si>
  <si>
    <t>Average</t>
  </si>
  <si>
    <t>D</t>
  </si>
  <si>
    <t>Criteria</t>
  </si>
  <si>
    <t>Priority</t>
  </si>
  <si>
    <t>Local weights</t>
  </si>
  <si>
    <t>Global Weights</t>
  </si>
  <si>
    <t>Delivery</t>
  </si>
  <si>
    <t>Sum</t>
  </si>
  <si>
    <t>Lamda</t>
  </si>
  <si>
    <t>Punctuality</t>
  </si>
  <si>
    <t>CI</t>
  </si>
  <si>
    <t>Score</t>
  </si>
  <si>
    <t>CR</t>
  </si>
  <si>
    <t>Pairwise comparison of alternatives for Quality criteria</t>
  </si>
  <si>
    <t>Pairwise comparison of alternatives for punctuality criteria</t>
  </si>
  <si>
    <t>Pairwise comparison of criteria</t>
  </si>
  <si>
    <t>Media di returns</t>
  </si>
  <si>
    <t>Media di Incidental days</t>
  </si>
  <si>
    <t>QUALITY</t>
  </si>
  <si>
    <t>PUNCTUALITY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</si>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</sst>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_);_(@_)"/>
    <numFmt numFmtId="166" formatCode="_(* #,##0.00_);_(* \(#,##0.00\);_(* &quot;-&quot;??_);_(@_)"/>
    <numFmt numFmtId="167" formatCode="_-&quot;$&quot;* #,##0_-;\-&quot;$&quot;* #,##0_-;_-&quot;$&quot;* &quot;-&quot;_-;_-@_-"/>
    <numFmt numFmtId="168" formatCode="_-[$€-2]\ * #,##0.00_-;\-[$€-2]\ * #,##0.00_-;_-[$€-2]\ * &quot;-&quot;??_-;_-@_-"/>
    <numFmt numFmtId="169" formatCode="0.0%"/>
    <numFmt numFmtId="170" formatCode="_(* #,##0.0_);_(* \(#,##0.0\);_(* &quot;-&quot;_);_(@_)"/>
    <numFmt numFmtId="171" formatCode="_-* #,##0_-;\-* #,##0_-;_-* &quot;-&quot;??_-;_-@_-"/>
    <numFmt numFmtId="172" formatCode="_-* #,##0.0_-;\-* #,##0.0_-;_-* &quot;-&quot;?_-;_-@_-"/>
    <numFmt numFmtId="173" formatCode="_-* #,##0.00\ _€_-;\-* #,##0.00\ _€_-;_-* &quot;-&quot;??\ _€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i/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A9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3B4BD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4" fillId="0" borderId="0"/>
    <xf numFmtId="16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34">
    <xf numFmtId="0" fontId="0" fillId="0" borderId="0" xfId="0"/>
    <xf numFmtId="0" fontId="3" fillId="0" borderId="1" xfId="1" applyFont="1" applyBorder="1" applyAlignment="1">
      <alignment horizontal="center"/>
    </xf>
    <xf numFmtId="3" fontId="3" fillId="0" borderId="1" xfId="1" applyNumberFormat="1" applyFont="1" applyBorder="1" applyAlignment="1">
      <alignment horizontal="center"/>
    </xf>
    <xf numFmtId="0" fontId="3" fillId="0" borderId="0" xfId="1" applyFont="1" applyAlignment="1">
      <alignment horizontal="center"/>
    </xf>
    <xf numFmtId="3" fontId="3" fillId="0" borderId="2" xfId="1" applyNumberFormat="1" applyFont="1" applyBorder="1" applyAlignment="1">
      <alignment horizontal="center"/>
    </xf>
    <xf numFmtId="0" fontId="4" fillId="0" borderId="0" xfId="2"/>
    <xf numFmtId="0" fontId="2" fillId="0" borderId="1" xfId="1" applyBorder="1"/>
    <xf numFmtId="165" fontId="2" fillId="0" borderId="1" xfId="3" applyNumberFormat="1" applyFont="1" applyBorder="1"/>
    <xf numFmtId="164" fontId="2" fillId="0" borderId="1" xfId="3" applyFont="1" applyBorder="1"/>
    <xf numFmtId="43" fontId="1" fillId="0" borderId="1" xfId="4" applyNumberFormat="1" applyFont="1" applyBorder="1"/>
    <xf numFmtId="3" fontId="2" fillId="0" borderId="1" xfId="1" applyNumberFormat="1" applyBorder="1"/>
    <xf numFmtId="167" fontId="0" fillId="0" borderId="0" xfId="3" applyNumberFormat="1" applyFont="1"/>
    <xf numFmtId="164" fontId="0" fillId="0" borderId="0" xfId="3" applyFont="1"/>
    <xf numFmtId="168" fontId="0" fillId="0" borderId="0" xfId="3" applyNumberFormat="1" applyFont="1"/>
    <xf numFmtId="0" fontId="2" fillId="0" borderId="1" xfId="1" applyBorder="1" applyAlignment="1">
      <alignment horizontal="left"/>
    </xf>
    <xf numFmtId="0" fontId="2" fillId="0" borderId="1" xfId="1" quotePrefix="1" applyBorder="1"/>
    <xf numFmtId="0" fontId="5" fillId="0" borderId="3" xfId="2" applyFont="1" applyBorder="1"/>
    <xf numFmtId="0" fontId="3" fillId="0" borderId="3" xfId="1" applyFont="1" applyBorder="1" applyAlignment="1">
      <alignment horizontal="center"/>
    </xf>
    <xf numFmtId="0" fontId="4" fillId="0" borderId="3" xfId="2" applyBorder="1"/>
    <xf numFmtId="0" fontId="2" fillId="0" borderId="3" xfId="1" applyBorder="1"/>
    <xf numFmtId="14" fontId="4" fillId="0" borderId="3" xfId="2" applyNumberFormat="1" applyBorder="1"/>
    <xf numFmtId="3" fontId="6" fillId="0" borderId="3" xfId="1" applyNumberFormat="1" applyFont="1" applyBorder="1"/>
    <xf numFmtId="164" fontId="0" fillId="0" borderId="3" xfId="3" applyFont="1" applyFill="1" applyBorder="1"/>
    <xf numFmtId="0" fontId="2" fillId="0" borderId="3" xfId="1" applyBorder="1" applyAlignment="1">
      <alignment horizontal="left"/>
    </xf>
    <xf numFmtId="3" fontId="2" fillId="0" borderId="3" xfId="1" applyNumberFormat="1" applyBorder="1"/>
    <xf numFmtId="3" fontId="4" fillId="0" borderId="3" xfId="2" applyNumberFormat="1" applyBorder="1"/>
    <xf numFmtId="0" fontId="2" fillId="0" borderId="3" xfId="1" quotePrefix="1" applyBorder="1"/>
    <xf numFmtId="14" fontId="4" fillId="0" borderId="0" xfId="2" applyNumberFormat="1"/>
    <xf numFmtId="0" fontId="7" fillId="2" borderId="4" xfId="2" applyFont="1" applyFill="1" applyBorder="1"/>
    <xf numFmtId="9" fontId="4" fillId="3" borderId="0" xfId="2" applyNumberFormat="1" applyFill="1"/>
    <xf numFmtId="0" fontId="4" fillId="0" borderId="5" xfId="2" applyBorder="1"/>
    <xf numFmtId="9" fontId="4" fillId="3" borderId="5" xfId="2" applyNumberFormat="1" applyFill="1" applyBorder="1"/>
    <xf numFmtId="0" fontId="4" fillId="0" borderId="0" xfId="2" applyAlignment="1">
      <alignment horizontal="right"/>
    </xf>
    <xf numFmtId="9" fontId="4" fillId="2" borderId="0" xfId="2" applyNumberFormat="1" applyFill="1"/>
    <xf numFmtId="0" fontId="4" fillId="3" borderId="3" xfId="2" applyFill="1" applyBorder="1"/>
    <xf numFmtId="0" fontId="5" fillId="0" borderId="0" xfId="2" applyFont="1"/>
    <xf numFmtId="0" fontId="8" fillId="0" borderId="0" xfId="2" applyFont="1"/>
    <xf numFmtId="0" fontId="5" fillId="4" borderId="1" xfId="2" applyFont="1" applyFill="1" applyBorder="1" applyAlignment="1">
      <alignment horizontal="left"/>
    </xf>
    <xf numFmtId="0" fontId="5" fillId="4" borderId="2" xfId="2" applyFont="1" applyFill="1" applyBorder="1" applyAlignment="1">
      <alignment horizontal="left"/>
    </xf>
    <xf numFmtId="0" fontId="5" fillId="4" borderId="8" xfId="2" applyFont="1" applyFill="1" applyBorder="1" applyAlignment="1">
      <alignment horizontal="left"/>
    </xf>
    <xf numFmtId="0" fontId="5" fillId="4" borderId="0" xfId="2" applyFont="1" applyFill="1" applyAlignment="1">
      <alignment horizontal="left"/>
    </xf>
    <xf numFmtId="0" fontId="5" fillId="5" borderId="0" xfId="2" applyFont="1" applyFill="1" applyAlignment="1">
      <alignment horizontal="left"/>
    </xf>
    <xf numFmtId="164" fontId="0" fillId="0" borderId="3" xfId="3" applyFont="1" applyBorder="1"/>
    <xf numFmtId="2" fontId="4" fillId="0" borderId="3" xfId="2" applyNumberFormat="1" applyBorder="1"/>
    <xf numFmtId="169" fontId="0" fillId="6" borderId="0" xfId="5" applyNumberFormat="1" applyFont="1" applyFill="1"/>
    <xf numFmtId="169" fontId="4" fillId="6" borderId="0" xfId="2" applyNumberFormat="1" applyFill="1"/>
    <xf numFmtId="169" fontId="0" fillId="0" borderId="0" xfId="5" applyNumberFormat="1" applyFont="1"/>
    <xf numFmtId="169" fontId="0" fillId="7" borderId="0" xfId="5" applyNumberFormat="1" applyFont="1" applyFill="1"/>
    <xf numFmtId="164" fontId="4" fillId="0" borderId="0" xfId="2" applyNumberFormat="1"/>
    <xf numFmtId="170" fontId="4" fillId="0" borderId="0" xfId="2" applyNumberFormat="1"/>
    <xf numFmtId="169" fontId="0" fillId="8" borderId="0" xfId="5" applyNumberFormat="1" applyFont="1" applyFill="1"/>
    <xf numFmtId="169" fontId="4" fillId="0" borderId="0" xfId="2" applyNumberFormat="1"/>
    <xf numFmtId="164" fontId="4" fillId="0" borderId="0" xfId="2" applyNumberFormat="1" applyAlignment="1">
      <alignment horizontal="right"/>
    </xf>
    <xf numFmtId="169" fontId="0" fillId="0" borderId="0" xfId="5" applyNumberFormat="1" applyFont="1" applyAlignment="1">
      <alignment horizontal="right"/>
    </xf>
    <xf numFmtId="9" fontId="4" fillId="0" borderId="0" xfId="2" applyNumberFormat="1"/>
    <xf numFmtId="0" fontId="5" fillId="9" borderId="2" xfId="2" applyFont="1" applyFill="1" applyBorder="1" applyAlignment="1">
      <alignment horizontal="left"/>
    </xf>
    <xf numFmtId="0" fontId="4" fillId="0" borderId="0" xfId="2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  <xf numFmtId="3" fontId="2" fillId="0" borderId="2" xfId="1" applyNumberFormat="1" applyBorder="1"/>
    <xf numFmtId="164" fontId="0" fillId="0" borderId="9" xfId="3" applyFont="1" applyBorder="1"/>
    <xf numFmtId="164" fontId="4" fillId="0" borderId="1" xfId="2" applyNumberFormat="1" applyBorder="1"/>
    <xf numFmtId="0" fontId="4" fillId="0" borderId="1" xfId="2" applyBorder="1"/>
    <xf numFmtId="0" fontId="0" fillId="10" borderId="10" xfId="0" applyFont="1" applyFill="1" applyBorder="1"/>
    <xf numFmtId="3" fontId="4" fillId="0" borderId="0" xfId="2" applyNumberFormat="1"/>
    <xf numFmtId="173" fontId="4" fillId="0" borderId="0" xfId="2" applyNumberFormat="1"/>
    <xf numFmtId="165" fontId="0" fillId="0" borderId="6" xfId="3" applyNumberFormat="1" applyFont="1" applyBorder="1"/>
    <xf numFmtId="164" fontId="4" fillId="0" borderId="1" xfId="2" applyNumberFormat="1" applyBorder="1" applyAlignment="1">
      <alignment horizontal="right"/>
    </xf>
    <xf numFmtId="169" fontId="0" fillId="0" borderId="1" xfId="5" applyNumberFormat="1" applyFont="1" applyBorder="1" applyAlignment="1">
      <alignment horizontal="right"/>
    </xf>
    <xf numFmtId="0" fontId="8" fillId="0" borderId="1" xfId="2" applyFont="1" applyBorder="1"/>
    <xf numFmtId="0" fontId="5" fillId="11" borderId="0" xfId="2" applyFont="1" applyFill="1"/>
    <xf numFmtId="165" fontId="0" fillId="0" borderId="0" xfId="0" applyNumberFormat="1"/>
    <xf numFmtId="0" fontId="5" fillId="0" borderId="1" xfId="2" applyFont="1" applyBorder="1" applyAlignment="1">
      <alignment horizontal="center"/>
    </xf>
    <xf numFmtId="0" fontId="9" fillId="10" borderId="12" xfId="0" applyFont="1" applyFill="1" applyBorder="1"/>
    <xf numFmtId="0" fontId="4" fillId="0" borderId="7" xfId="2" applyBorder="1"/>
    <xf numFmtId="0" fontId="4" fillId="0" borderId="13" xfId="2" applyBorder="1"/>
    <xf numFmtId="0" fontId="4" fillId="0" borderId="14" xfId="2" applyBorder="1"/>
    <xf numFmtId="0" fontId="4" fillId="0" borderId="0" xfId="2" applyBorder="1"/>
    <xf numFmtId="0" fontId="5" fillId="11" borderId="1" xfId="2" applyFont="1" applyFill="1" applyBorder="1"/>
    <xf numFmtId="0" fontId="5" fillId="11" borderId="15" xfId="2" applyFont="1" applyFill="1" applyBorder="1"/>
    <xf numFmtId="9" fontId="5" fillId="0" borderId="1" xfId="2" applyNumberFormat="1" applyFont="1" applyBorder="1"/>
    <xf numFmtId="0" fontId="5" fillId="9" borderId="1" xfId="2" applyFont="1" applyFill="1" applyBorder="1" applyAlignment="1">
      <alignment horizontal="left"/>
    </xf>
    <xf numFmtId="0" fontId="0" fillId="0" borderId="1" xfId="0" applyBorder="1"/>
    <xf numFmtId="164" fontId="0" fillId="0" borderId="1" xfId="3" applyFont="1" applyBorder="1"/>
    <xf numFmtId="2" fontId="4" fillId="0" borderId="1" xfId="2" applyNumberFormat="1" applyBorder="1"/>
    <xf numFmtId="165" fontId="0" fillId="0" borderId="1" xfId="3" applyNumberFormat="1" applyFont="1" applyBorder="1"/>
    <xf numFmtId="0" fontId="5" fillId="4" borderId="1" xfId="2" applyFont="1" applyFill="1" applyBorder="1" applyAlignment="1">
      <alignment horizontal="center"/>
    </xf>
    <xf numFmtId="0" fontId="0" fillId="0" borderId="1" xfId="0" applyFill="1" applyBorder="1"/>
    <xf numFmtId="0" fontId="4" fillId="0" borderId="1" xfId="2" applyBorder="1" applyAlignment="1">
      <alignment horizontal="center"/>
    </xf>
    <xf numFmtId="0" fontId="0" fillId="0" borderId="1" xfId="0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4" fillId="12" borderId="1" xfId="2" applyFill="1" applyBorder="1"/>
    <xf numFmtId="0" fontId="4" fillId="13" borderId="1" xfId="2" applyFill="1" applyBorder="1"/>
    <xf numFmtId="0" fontId="4" fillId="14" borderId="1" xfId="2" applyFill="1" applyBorder="1"/>
    <xf numFmtId="0" fontId="9" fillId="10" borderId="0" xfId="0" applyNumberFormat="1" applyFont="1" applyFill="1" applyBorder="1"/>
    <xf numFmtId="0" fontId="0" fillId="0" borderId="11" xfId="0" applyNumberFormat="1" applyBorder="1"/>
    <xf numFmtId="165" fontId="0" fillId="0" borderId="11" xfId="0" applyNumberFormat="1" applyBorder="1"/>
    <xf numFmtId="0" fontId="0" fillId="0" borderId="0" xfId="0" applyNumberFormat="1" applyBorder="1"/>
    <xf numFmtId="165" fontId="0" fillId="0" borderId="0" xfId="0" applyNumberFormat="1" applyBorder="1"/>
    <xf numFmtId="170" fontId="4" fillId="15" borderId="0" xfId="2" applyNumberFormat="1" applyFill="1"/>
    <xf numFmtId="0" fontId="0" fillId="0" borderId="0" xfId="0" applyAlignment="1">
      <alignment horizontal="center"/>
    </xf>
    <xf numFmtId="0" fontId="0" fillId="0" borderId="18" xfId="0" applyBorder="1"/>
    <xf numFmtId="0" fontId="0" fillId="0" borderId="16" xfId="0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4" fillId="0" borderId="0" xfId="2" applyAlignment="1">
      <alignment horizontal="center"/>
    </xf>
    <xf numFmtId="0" fontId="5" fillId="11" borderId="1" xfId="2" applyFont="1" applyFill="1" applyBorder="1" applyAlignment="1">
      <alignment horizontal="center"/>
    </xf>
    <xf numFmtId="0" fontId="9" fillId="11" borderId="0" xfId="0" applyFont="1" applyFill="1" applyAlignment="1">
      <alignment horizontal="center"/>
    </xf>
    <xf numFmtId="0" fontId="4" fillId="4" borderId="1" xfId="2" applyFill="1" applyBorder="1" applyAlignment="1">
      <alignment horizontal="center"/>
    </xf>
    <xf numFmtId="0" fontId="4" fillId="4" borderId="6" xfId="2" applyFill="1" applyBorder="1" applyAlignment="1">
      <alignment horizontal="center"/>
    </xf>
    <xf numFmtId="0" fontId="4" fillId="4" borderId="7" xfId="2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16" borderId="1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11" borderId="1" xfId="0" applyFill="1" applyBorder="1" applyAlignment="1">
      <alignment horizontal="left"/>
    </xf>
    <xf numFmtId="0" fontId="0" fillId="11" borderId="1" xfId="0" applyNumberFormat="1" applyFill="1" applyBorder="1"/>
    <xf numFmtId="0" fontId="4" fillId="11" borderId="1" xfId="2" applyFill="1" applyBorder="1"/>
    <xf numFmtId="0" fontId="0" fillId="15" borderId="0" xfId="0" applyFill="1" applyAlignment="1">
      <alignment horizontal="left"/>
    </xf>
    <xf numFmtId="0" fontId="0" fillId="15" borderId="0" xfId="0" applyNumberFormat="1" applyFill="1"/>
    <xf numFmtId="0" fontId="4" fillId="17" borderId="0" xfId="2" applyFill="1"/>
    <xf numFmtId="0" fontId="0" fillId="17" borderId="0" xfId="0" applyFill="1" applyAlignment="1">
      <alignment horizontal="left"/>
    </xf>
    <xf numFmtId="0" fontId="0" fillId="17" borderId="0" xfId="0" applyNumberFormat="1" applyFill="1"/>
    <xf numFmtId="0" fontId="0" fillId="17" borderId="1" xfId="0" applyFill="1" applyBorder="1" applyAlignment="1">
      <alignment horizontal="left"/>
    </xf>
    <xf numFmtId="0" fontId="0" fillId="17" borderId="1" xfId="0" applyNumberFormat="1" applyFill="1" applyBorder="1"/>
    <xf numFmtId="0" fontId="4" fillId="17" borderId="1" xfId="2" applyFill="1" applyBorder="1"/>
  </cellXfs>
  <cellStyles count="6">
    <cellStyle name="Migliaia [0] 2" xfId="3" xr:uid="{E79B656C-C05A-4DC9-B288-5920BED794C1}"/>
    <cellStyle name="Migliaia 2" xfId="4" xr:uid="{D5F7FE56-DA15-4FE4-8130-287BAFDD97A0}"/>
    <cellStyle name="Normal 2" xfId="1" xr:uid="{078FA65A-4667-4205-828C-A93F8CF5B714}"/>
    <cellStyle name="Normale" xfId="0" builtinId="0"/>
    <cellStyle name="Normale 2" xfId="2" xr:uid="{83D84880-4D24-424C-BBF1-A17F21B53B26}"/>
    <cellStyle name="Percentuale 2" xfId="5" xr:uid="{94BADDAD-259A-45D0-9048-3E65793AD68C}"/>
  </cellStyles>
  <dxfs count="23"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_(* #,##0.00_);_(* \(#,##0.00\);_(* &quot;-&quot;_);_(@_)"/>
    </dxf>
  </dxfs>
  <tableStyles count="1" defaultTableStyle="TableStyleMedium2" defaultPivotStyle="PivotStyleLight16">
    <tableStyle name="Invisible" pivot="0" table="0" count="0" xr9:uid="{FC114AEB-0F93-4902-9DD6-AD8215F1218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'quality criteria evaluation'!$Q$12</c:f>
              <c:strCache>
                <c:ptCount val="1"/>
                <c:pt idx="0">
                  <c:v>SOMBRILLAS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167-4ECE-99C3-2F4EC208FD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167-4ECE-99C3-2F4EC208FD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167-4ECE-99C3-2F4EC208FD0C}"/>
              </c:ext>
            </c:extLst>
          </c:dPt>
          <c:cat>
            <c:strRef>
              <c:f>'quality criteria evaluation'!$R$13:$R$15</c:f>
              <c:strCache>
                <c:ptCount val="3"/>
                <c:pt idx="0">
                  <c:v>HYGIENIC</c:v>
                </c:pt>
                <c:pt idx="1">
                  <c:v>WASHING CHEMICALS</c:v>
                </c:pt>
                <c:pt idx="2">
                  <c:v>MULTIPURPOSE</c:v>
                </c:pt>
              </c:strCache>
            </c:strRef>
          </c:cat>
          <c:val>
            <c:numRef>
              <c:f>'quality criteria evaluation'!$Q$13:$Q$15</c:f>
              <c:numCache>
                <c:formatCode>General</c:formatCode>
                <c:ptCount val="3"/>
                <c:pt idx="0">
                  <c:v>19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00-4B5C-82E5-D2B878625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'quality criteria evaluation'!$Q$31</c:f>
              <c:strCache>
                <c:ptCount val="1"/>
                <c:pt idx="0">
                  <c:v>FURIPANTOS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CF1-45D6-AFB5-0ADF5F6AE3F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CF1-45D6-AFB5-0ADF5F6AE3F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CF1-45D6-AFB5-0ADF5F6AE3F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CF1-45D6-AFB5-0ADF5F6AE3F2}"/>
              </c:ext>
            </c:extLst>
          </c:dPt>
          <c:cat>
            <c:strRef>
              <c:f>'quality criteria evaluation'!$R$32:$R$35</c:f>
              <c:strCache>
                <c:ptCount val="4"/>
                <c:pt idx="0">
                  <c:v>HYGIENIC</c:v>
                </c:pt>
                <c:pt idx="1">
                  <c:v>DETERGENT</c:v>
                </c:pt>
                <c:pt idx="2">
                  <c:v>WASHING CHEMICALS</c:v>
                </c:pt>
                <c:pt idx="3">
                  <c:v>MULTIPURPOSE</c:v>
                </c:pt>
              </c:strCache>
            </c:strRef>
          </c:cat>
          <c:val>
            <c:numRef>
              <c:f>'quality criteria evaluation'!$Q$32:$Q$35</c:f>
              <c:numCache>
                <c:formatCode>General</c:formatCode>
                <c:ptCount val="4"/>
                <c:pt idx="0">
                  <c:v>22</c:v>
                </c:pt>
                <c:pt idx="1">
                  <c:v>5</c:v>
                </c:pt>
                <c:pt idx="2">
                  <c:v>4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E4-4C78-8B2E-212D3830C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'quality criteria evaluation'!$V$21</c:f>
              <c:strCache>
                <c:ptCount val="1"/>
                <c:pt idx="0">
                  <c:v>TOALLAS EL PAISA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A13-45D1-8292-537986078E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A13-45D1-8292-537986078EB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A13-45D1-8292-537986078EB5}"/>
              </c:ext>
            </c:extLst>
          </c:dPt>
          <c:cat>
            <c:strRef>
              <c:f>'quality criteria evaluation'!$W$22:$W$24</c:f>
              <c:strCache>
                <c:ptCount val="3"/>
                <c:pt idx="0">
                  <c:v>ANTIBACTERIAL</c:v>
                </c:pt>
                <c:pt idx="1">
                  <c:v>TOWELS</c:v>
                </c:pt>
                <c:pt idx="2">
                  <c:v>T HANDS</c:v>
                </c:pt>
              </c:strCache>
            </c:strRef>
          </c:cat>
          <c:val>
            <c:numRef>
              <c:f>'quality criteria evaluation'!$V$22:$V$24</c:f>
              <c:numCache>
                <c:formatCode>General</c:formatCode>
                <c:ptCount val="3"/>
                <c:pt idx="0">
                  <c:v>26</c:v>
                </c:pt>
                <c:pt idx="1">
                  <c:v>3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EE-406C-B41D-BD076CCB6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'quality criteria evaluation'!$V$39</c:f>
              <c:strCache>
                <c:ptCount val="1"/>
                <c:pt idx="0">
                  <c:v>FURIPANTOS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5C0-46F0-8CE3-938C27DFC88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5C0-46F0-8CE3-938C27DFC88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5C0-46F0-8CE3-938C27DFC888}"/>
              </c:ext>
            </c:extLst>
          </c:dPt>
          <c:cat>
            <c:strRef>
              <c:f>'quality criteria evaluation'!$W$40:$W$42</c:f>
              <c:strCache>
                <c:ptCount val="3"/>
                <c:pt idx="0">
                  <c:v>DETERGENT</c:v>
                </c:pt>
                <c:pt idx="1">
                  <c:v>WASHING CHEMICALS</c:v>
                </c:pt>
                <c:pt idx="2">
                  <c:v>MULTIPURPOSE</c:v>
                </c:pt>
              </c:strCache>
            </c:strRef>
          </c:cat>
          <c:val>
            <c:numRef>
              <c:f>'quality criteria evaluation'!$V$40:$V$42</c:f>
              <c:numCache>
                <c:formatCode>General</c:formatCode>
                <c:ptCount val="3"/>
                <c:pt idx="0">
                  <c:v>5</c:v>
                </c:pt>
                <c:pt idx="1">
                  <c:v>4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D5-4539-AA3C-E185FAA6D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PARETO ANALYSIS </a:t>
            </a:r>
          </a:p>
        </c:rich>
      </c:tx>
      <c:layout>
        <c:manualLayout>
          <c:xMode val="edge"/>
          <c:yMode val="edge"/>
          <c:x val="1.0576334208223967E-2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51940408673827"/>
          <c:y val="0.15858633776091083"/>
          <c:w val="0.80864214667252365"/>
          <c:h val="0.7401720479911547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'final analysis'!$A$218:$A$237</c:f>
              <c:strCache>
                <c:ptCount val="20"/>
                <c:pt idx="0">
                  <c:v>NAPKINS</c:v>
                </c:pt>
                <c:pt idx="1">
                  <c:v>TOWELS</c:v>
                </c:pt>
                <c:pt idx="2">
                  <c:v>DETERGENT</c:v>
                </c:pt>
                <c:pt idx="3">
                  <c:v>SWIFFER</c:v>
                </c:pt>
                <c:pt idx="4">
                  <c:v>ANTIBACTERIAL</c:v>
                </c:pt>
                <c:pt idx="5">
                  <c:v>PANTY SAVER</c:v>
                </c:pt>
                <c:pt idx="6">
                  <c:v>CREAM</c:v>
                </c:pt>
                <c:pt idx="7">
                  <c:v>DETERGENTS</c:v>
                </c:pt>
                <c:pt idx="8">
                  <c:v>MULTIPURPOSE</c:v>
                </c:pt>
                <c:pt idx="9">
                  <c:v>HAND TOWELS</c:v>
                </c:pt>
                <c:pt idx="10">
                  <c:v>CLOTHES</c:v>
                </c:pt>
                <c:pt idx="11">
                  <c:v>DIAPERS</c:v>
                </c:pt>
                <c:pt idx="12">
                  <c:v>TISSUES</c:v>
                </c:pt>
                <c:pt idx="13">
                  <c:v>SOAP</c:v>
                </c:pt>
                <c:pt idx="14">
                  <c:v>CLEANS</c:v>
                </c:pt>
                <c:pt idx="15">
                  <c:v>OTHERS</c:v>
                </c:pt>
                <c:pt idx="16">
                  <c:v>LATEX</c:v>
                </c:pt>
                <c:pt idx="17">
                  <c:v>LACTITUYAS</c:v>
                </c:pt>
                <c:pt idx="18">
                  <c:v>SOAP DISPENSER</c:v>
                </c:pt>
                <c:pt idx="19">
                  <c:v>FERTILIZER</c:v>
                </c:pt>
              </c:strCache>
            </c:strRef>
          </c:cat>
          <c:val>
            <c:numRef>
              <c:f>'final analysis'!$C$40:$C$59</c:f>
              <c:numCache>
                <c:formatCode>_(* #,##0_);_(* \(#,##0\);_(* "-"_);_(@_)</c:formatCode>
                <c:ptCount val="20"/>
                <c:pt idx="0">
                  <c:v>1351353</c:v>
                </c:pt>
                <c:pt idx="1">
                  <c:v>990153</c:v>
                </c:pt>
                <c:pt idx="2">
                  <c:v>322048</c:v>
                </c:pt>
                <c:pt idx="3">
                  <c:v>319204</c:v>
                </c:pt>
                <c:pt idx="4">
                  <c:v>235489</c:v>
                </c:pt>
                <c:pt idx="5">
                  <c:v>217336</c:v>
                </c:pt>
                <c:pt idx="6">
                  <c:v>180260</c:v>
                </c:pt>
                <c:pt idx="7">
                  <c:v>166075</c:v>
                </c:pt>
                <c:pt idx="8">
                  <c:v>152114</c:v>
                </c:pt>
                <c:pt idx="9">
                  <c:v>132850</c:v>
                </c:pt>
                <c:pt idx="10">
                  <c:v>101670</c:v>
                </c:pt>
                <c:pt idx="11">
                  <c:v>76206</c:v>
                </c:pt>
                <c:pt idx="12">
                  <c:v>68592</c:v>
                </c:pt>
                <c:pt idx="13">
                  <c:v>62640</c:v>
                </c:pt>
                <c:pt idx="14">
                  <c:v>27935</c:v>
                </c:pt>
                <c:pt idx="15">
                  <c:v>12666</c:v>
                </c:pt>
                <c:pt idx="16">
                  <c:v>10874</c:v>
                </c:pt>
                <c:pt idx="17">
                  <c:v>9964</c:v>
                </c:pt>
                <c:pt idx="18">
                  <c:v>8293</c:v>
                </c:pt>
                <c:pt idx="19">
                  <c:v>2341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DC-4B6C-BED1-3E68F9727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27"/>
        <c:axId val="1744343119"/>
        <c:axId val="1717279519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[1]Sheet1!$B$40:$B$59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cat>
          <c:val>
            <c:numRef>
              <c:f>'final analysis'!$J$40:$J$59</c:f>
              <c:numCache>
                <c:formatCode>0.0%</c:formatCode>
                <c:ptCount val="20"/>
                <c:pt idx="0">
                  <c:v>0.30380707287644082</c:v>
                </c:pt>
                <c:pt idx="1">
                  <c:v>0.52641025992662427</c:v>
                </c:pt>
                <c:pt idx="2">
                  <c:v>0.59881211214859142</c:v>
                </c:pt>
                <c:pt idx="3">
                  <c:v>0.6705745849373087</c:v>
                </c:pt>
                <c:pt idx="4">
                  <c:v>0.72351650594876915</c:v>
                </c:pt>
                <c:pt idx="5">
                  <c:v>0.7723773246916692</c:v>
                </c:pt>
                <c:pt idx="6">
                  <c:v>0.81290282983851625</c:v>
                </c:pt>
                <c:pt idx="7">
                  <c:v>0.85023930641270151</c:v>
                </c:pt>
                <c:pt idx="8">
                  <c:v>0.88443711341318687</c:v>
                </c:pt>
                <c:pt idx="9">
                  <c:v>0.91430404650293851</c:v>
                </c:pt>
                <c:pt idx="10">
                  <c:v>0.93716118679074467</c:v>
                </c:pt>
                <c:pt idx="11">
                  <c:v>0.95429358801797548</c:v>
                </c:pt>
                <c:pt idx="12">
                  <c:v>0.96971423291441694</c:v>
                </c:pt>
                <c:pt idx="13">
                  <c:v>0.98379676726701037</c:v>
                </c:pt>
                <c:pt idx="14">
                  <c:v>0.99007702903488548</c:v>
                </c:pt>
                <c:pt idx="15">
                  <c:v>0.99292456064583612</c:v>
                </c:pt>
                <c:pt idx="16">
                  <c:v>0.99536922026509056</c:v>
                </c:pt>
                <c:pt idx="17">
                  <c:v>0.99760929645106189</c:v>
                </c:pt>
                <c:pt idx="18">
                  <c:v>0.9994737034974549</c:v>
                </c:pt>
                <c:pt idx="19">
                  <c:v>0.99999999999999989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DC-4B6C-BED1-3E68F9727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3603967"/>
        <c:axId val="1743498975"/>
      </c:lineChart>
      <c:catAx>
        <c:axId val="1744343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279519"/>
        <c:crosses val="autoZero"/>
        <c:auto val="1"/>
        <c:lblAlgn val="ctr"/>
        <c:lblOffset val="100"/>
        <c:noMultiLvlLbl val="0"/>
      </c:catAx>
      <c:valAx>
        <c:axId val="1717279519"/>
        <c:scaling>
          <c:orientation val="minMax"/>
        </c:scaling>
        <c:delete val="0"/>
        <c:axPos val="l"/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343119"/>
        <c:crosses val="autoZero"/>
        <c:crossBetween val="between"/>
      </c:valAx>
      <c:valAx>
        <c:axId val="1743498975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603967"/>
        <c:crosses val="max"/>
        <c:crossBetween val="between"/>
      </c:valAx>
      <c:catAx>
        <c:axId val="174360396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4349897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1"/>
              <a:t>ABC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7690740786171996E-2"/>
          <c:y val="0.13725882060330133"/>
          <c:w val="0.93888888888888888"/>
          <c:h val="0.803147054534849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'final analysis'!$K$63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'final analysis'!$K$64</c:f>
              <c:numCache>
                <c:formatCode>_(* #,##0_);_(* \(#,##0\);_(* "-"_);_(@_)</c:formatCode>
                <c:ptCount val="1"/>
                <c:pt idx="0">
                  <c:v>2982758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0F-4A90-B634-20DC279182C9}"/>
            </c:ext>
          </c:extLst>
        </c:ser>
        <c:ser>
          <c:idx val="1"/>
          <c:order val="1"/>
          <c:tx>
            <c:strRef>
              <c:f>'final analysis'!$L$63</c:f>
              <c:strCache>
                <c:ptCount val="1"/>
                <c:pt idx="0">
                  <c:v>B.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'final analysis'!$L$64</c:f>
              <c:numCache>
                <c:formatCode>_(* #,##0_);_(* \(#,##0\);_(* "-"_);_(@_)</c:formatCode>
                <c:ptCount val="1"/>
                <c:pt idx="0">
                  <c:v>1084124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0F-4A90-B634-20DC279182C9}"/>
            </c:ext>
          </c:extLst>
        </c:ser>
        <c:ser>
          <c:idx val="2"/>
          <c:order val="2"/>
          <c:tx>
            <c:strRef>
              <c:f>'final analysis'!$M$63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'final analysis'!$M$64</c:f>
              <c:numCache>
                <c:formatCode>_(* #,##0_);_(* \(#,##0\);_(* "-"_);_(@_)</c:formatCode>
                <c:ptCount val="1"/>
                <c:pt idx="0">
                  <c:v>381181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0F-4A90-B634-20DC279182C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757629647"/>
        <c:axId val="1736806735"/>
      </c:barChart>
      <c:catAx>
        <c:axId val="17576296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36806735"/>
        <c:crosses val="autoZero"/>
        <c:auto val="1"/>
        <c:lblAlgn val="ctr"/>
        <c:lblOffset val="100"/>
        <c:noMultiLvlLbl val="0"/>
      </c:catAx>
      <c:valAx>
        <c:axId val="1736806735"/>
        <c:scaling>
          <c:orientation val="minMax"/>
        </c:scaling>
        <c:delete val="1"/>
        <c:axPos val="l"/>
        <c:numFmt formatCode="_(* #,##0_);_(* \(#,##0\);_(* &quot;-&quot;_);_(@_)" sourceLinked="1"/>
        <c:majorTickMark val="out"/>
        <c:minorTickMark val="none"/>
        <c:tickLblPos val="nextTo"/>
        <c:crossAx val="1757629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8963692038495192"/>
          <c:y val="3.7637795275590552E-2"/>
          <c:w val="0.16306934095203116"/>
          <c:h val="8.65266301148850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1"/>
              <a:t>KRALJIC MATRIX</a:t>
            </a:r>
            <a:r>
              <a:rPr lang="en-US" sz="2000" b="1" i="1" baseline="0"/>
              <a:t> </a:t>
            </a:r>
            <a:endParaRPr lang="en-US" sz="2000" b="1" i="1"/>
          </a:p>
        </c:rich>
      </c:tx>
      <c:layout>
        <c:manualLayout>
          <c:xMode val="edge"/>
          <c:yMode val="edge"/>
          <c:x val="0.40416945757213596"/>
          <c:y val="4.134674107578559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6659336994316285E-2"/>
          <c:y val="8.1936856701080391E-2"/>
          <c:w val="0.91952355845317368"/>
          <c:h val="0.84848575353921529"/>
        </c:manualLayout>
      </c:layout>
      <c:bubbleChart>
        <c:varyColors val="0"/>
        <c:ser>
          <c:idx val="0"/>
          <c:order val="0"/>
          <c:tx>
            <c:strRef>
              <c:f>'final analysis'!$T$40</c:f>
              <c:strCache>
                <c:ptCount val="1"/>
                <c:pt idx="0">
                  <c:v>NAPKINS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8.9124983971693522E-2"/>
                  <c:y val="-1.6581782952947922E-2"/>
                </c:manualLayout>
              </c:layout>
              <c:tx>
                <c:rich>
                  <a:bodyPr/>
                  <a:lstStyle/>
                  <a:p>
                    <a:fld id="{FC651238-5BD3-43E1-AD90-ADBABD4B7AF6}" type="SERIESNAME">
                      <a:rPr lang="en-US" sz="1050" b="1"/>
                      <a:pPr/>
                      <a:t>[NOME SERIE]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764-439B-B79C-5E7BC4DA95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'final analysis'!$Q$40</c:f>
              <c:numCache>
                <c:formatCode>_(* #,##0.0_);_(* \(#,##0.0\);_(* "-"_);_(@_)</c:formatCode>
                <c:ptCount val="1"/>
                <c:pt idx="0">
                  <c:v>5.3500000000000005</c:v>
                </c:pt>
              </c:numCache>
            </c:numRef>
          </c:xVal>
          <c:yVal>
            <c:numRef>
              <c:f>'final analysis'!$R$40</c:f>
              <c:numCache>
                <c:formatCode>_(* #,##0.0_);_(* \(#,##0.0\);_(* "-"_);_(@_)</c:formatCode>
                <c:ptCount val="1"/>
                <c:pt idx="0">
                  <c:v>7.5</c:v>
                </c:pt>
              </c:numCache>
            </c:numRef>
          </c:yVal>
          <c:bubbleSize>
            <c:numRef>
              <c:f>'final analysis'!$S$40</c:f>
              <c:numCache>
                <c:formatCode>_(* #,##0_);_(* \(#,##0\);_(* "-"_);_(@_)</c:formatCode>
                <c:ptCount val="1"/>
                <c:pt idx="0">
                  <c:v>1351353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FBD-46E8-B878-932DCDDABB66}"/>
            </c:ext>
          </c:extLst>
        </c:ser>
        <c:ser>
          <c:idx val="1"/>
          <c:order val="1"/>
          <c:tx>
            <c:strRef>
              <c:f>'final analysis'!$T$41</c:f>
              <c:strCache>
                <c:ptCount val="1"/>
                <c:pt idx="0">
                  <c:v>TOWELS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'final analysis'!$Q$41</c:f>
              <c:numCache>
                <c:formatCode>_(* #,##0.0_);_(* \(#,##0.0\);_(* "-"_);_(@_)</c:formatCode>
                <c:ptCount val="1"/>
                <c:pt idx="0">
                  <c:v>6.0500000000000007</c:v>
                </c:pt>
              </c:numCache>
            </c:numRef>
          </c:xVal>
          <c:yVal>
            <c:numRef>
              <c:f>'final analysis'!$R$41</c:f>
              <c:numCache>
                <c:formatCode>_(* #,##0.0_);_(* \(#,##0.0\);_(* "-"_);_(@_)</c:formatCode>
                <c:ptCount val="1"/>
                <c:pt idx="0">
                  <c:v>9</c:v>
                </c:pt>
              </c:numCache>
            </c:numRef>
          </c:yVal>
          <c:bubbleSize>
            <c:numRef>
              <c:f>'final analysis'!$T$41</c:f>
              <c:numCache>
                <c:formatCode>General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FBD-46E8-B878-932DCDDABB66}"/>
            </c:ext>
          </c:extLst>
        </c:ser>
        <c:ser>
          <c:idx val="2"/>
          <c:order val="2"/>
          <c:tx>
            <c:strRef>
              <c:f>'final analysis'!$T$42</c:f>
              <c:strCache>
                <c:ptCount val="1"/>
                <c:pt idx="0">
                  <c:v>BODY DETERGENT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F757BC53-AB4F-4238-B9DE-AB3981766D1C}" type="SERIESNAME">
                      <a:rPr lang="en-US" sz="1050" b="1"/>
                      <a:pPr/>
                      <a:t>[NOME SERIE]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8764-439B-B79C-5E7BC4DA95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'final analysis'!$Q$42</c:f>
              <c:numCache>
                <c:formatCode>_(* #,##0.0_);_(* \(#,##0.0\);_(* "-"_);_(@_)</c:formatCode>
                <c:ptCount val="1"/>
                <c:pt idx="0">
                  <c:v>6.8000000000000007</c:v>
                </c:pt>
              </c:numCache>
            </c:numRef>
          </c:xVal>
          <c:yVal>
            <c:numRef>
              <c:f>'final analysis'!$R$42</c:f>
              <c:numCache>
                <c:formatCode>_(* #,##0.0_);_(* \(#,##0.0\);_(* "-"_);_(@_)</c:formatCode>
                <c:ptCount val="1"/>
                <c:pt idx="0">
                  <c:v>7.2</c:v>
                </c:pt>
              </c:numCache>
            </c:numRef>
          </c:yVal>
          <c:bubbleSize>
            <c:numRef>
              <c:f>'final analysis'!$S$42</c:f>
              <c:numCache>
                <c:formatCode>_(* #,##0_);_(* \(#,##0\);_(* "-"_);_(@_)</c:formatCode>
                <c:ptCount val="1"/>
                <c:pt idx="0">
                  <c:v>322048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FFBD-46E8-B878-932DCDDABB66}"/>
            </c:ext>
          </c:extLst>
        </c:ser>
        <c:ser>
          <c:idx val="3"/>
          <c:order val="3"/>
          <c:tx>
            <c:strRef>
              <c:f>'final analysis'!$T$43</c:f>
              <c:strCache>
                <c:ptCount val="1"/>
                <c:pt idx="0">
                  <c:v>SWIFFER</c:v>
                </c:pt>
              </c:strCache>
            </c:strRef>
          </c:tx>
          <c:spPr>
            <a:solidFill>
              <a:schemeClr val="accent4"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B805BA9A-6DBE-4C30-95DB-DE75342A1986}" type="SERIESNAME">
                      <a:rPr lang="en-US" sz="1050" b="1"/>
                      <a:pPr/>
                      <a:t>[NOME SERIE]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764-439B-B79C-5E7BC4DA95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'final analysis'!$Q$43</c:f>
              <c:numCache>
                <c:formatCode>_(* #,##0.0_);_(* \(#,##0.0\);_(* "-"_);_(@_)</c:formatCode>
                <c:ptCount val="1"/>
                <c:pt idx="0">
                  <c:v>5.1499999999999995</c:v>
                </c:pt>
              </c:numCache>
            </c:numRef>
          </c:xVal>
          <c:yVal>
            <c:numRef>
              <c:f>'final analysis'!$R$43</c:f>
              <c:numCache>
                <c:formatCode>_(* #,##0.0_);_(* \(#,##0.0\);_(* "-"_);_(@_)</c:formatCode>
                <c:ptCount val="1"/>
                <c:pt idx="0">
                  <c:v>7</c:v>
                </c:pt>
              </c:numCache>
            </c:numRef>
          </c:yVal>
          <c:bubbleSize>
            <c:numRef>
              <c:f>'final analysis'!$S$43</c:f>
              <c:numCache>
                <c:formatCode>_(* #,##0_);_(* \(#,##0\);_(* "-"_);_(@_)</c:formatCode>
                <c:ptCount val="1"/>
                <c:pt idx="0">
                  <c:v>319204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FFBD-46E8-B878-932DCDDABB66}"/>
            </c:ext>
          </c:extLst>
        </c:ser>
        <c:ser>
          <c:idx val="4"/>
          <c:order val="4"/>
          <c:tx>
            <c:strRef>
              <c:f>'final analysis'!$T$44</c:f>
              <c:strCache>
                <c:ptCount val="1"/>
                <c:pt idx="0">
                  <c:v>ANTIBACTERIAL</c:v>
                </c:pt>
              </c:strCache>
            </c:strRef>
          </c:tx>
          <c:spPr>
            <a:solidFill>
              <a:schemeClr val="accent5"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820FE96B-AD4E-42E7-9E1A-3EAEB456AF06}" type="SERIESNAME">
                      <a:rPr lang="en-US" sz="1050" b="1"/>
                      <a:pPr/>
                      <a:t>[NOME SERIE]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8764-439B-B79C-5E7BC4DA95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'final analysis'!$Q$44</c:f>
              <c:numCache>
                <c:formatCode>_(* #,##0.0_);_(* \(#,##0.0\);_(* "-"_);_(@_)</c:formatCode>
                <c:ptCount val="1"/>
                <c:pt idx="0">
                  <c:v>4.75</c:v>
                </c:pt>
              </c:numCache>
            </c:numRef>
          </c:xVal>
          <c:yVal>
            <c:numRef>
              <c:f>'final analysis'!$R$44</c:f>
              <c:numCache>
                <c:formatCode>_(* #,##0.0_);_(* \(#,##0.0\);_(* "-"_);_(@_)</c:formatCode>
                <c:ptCount val="1"/>
                <c:pt idx="0">
                  <c:v>6.3</c:v>
                </c:pt>
              </c:numCache>
            </c:numRef>
          </c:yVal>
          <c:bubbleSize>
            <c:numRef>
              <c:f>'final analysis'!$S$44</c:f>
              <c:numCache>
                <c:formatCode>_(* #,##0_);_(* \(#,##0\);_(* "-"_);_(@_)</c:formatCode>
                <c:ptCount val="1"/>
                <c:pt idx="0">
                  <c:v>235489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5-FFBD-46E8-B878-932DCDDABB66}"/>
            </c:ext>
          </c:extLst>
        </c:ser>
        <c:ser>
          <c:idx val="5"/>
          <c:order val="5"/>
          <c:tx>
            <c:strRef>
              <c:f>'final analysis'!$T$45</c:f>
              <c:strCache>
                <c:ptCount val="1"/>
                <c:pt idx="0">
                  <c:v>PANTY SAVER</c:v>
                </c:pt>
              </c:strCache>
            </c:strRef>
          </c:tx>
          <c:spPr>
            <a:solidFill>
              <a:schemeClr val="accent6"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7.2332349264881385E-2"/>
                  <c:y val="-4.1454457382369709E-3"/>
                </c:manualLayout>
              </c:layout>
              <c:tx>
                <c:rich>
                  <a:bodyPr/>
                  <a:lstStyle/>
                  <a:p>
                    <a:fld id="{BB22FF46-8947-41AA-9EEC-134937F7941B}" type="SERIESNAME">
                      <a:rPr lang="en-US" sz="1050" b="1"/>
                      <a:pPr/>
                      <a:t>[NOME SERIE]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1-FFBD-46E8-B878-932DCDDABB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'final analysis'!$Q$45</c:f>
              <c:numCache>
                <c:formatCode>_(* #,##0.0_);_(* \(#,##0.0\);_(* "-"_);_(@_)</c:formatCode>
                <c:ptCount val="1"/>
                <c:pt idx="0">
                  <c:v>5.7</c:v>
                </c:pt>
              </c:numCache>
            </c:numRef>
          </c:xVal>
          <c:yVal>
            <c:numRef>
              <c:f>'final analysis'!$R$45</c:f>
              <c:numCache>
                <c:formatCode>_(* #,##0.0_);_(* \(#,##0.0\);_(* "-"_);_(@_)</c:formatCode>
                <c:ptCount val="1"/>
                <c:pt idx="0">
                  <c:v>5.2</c:v>
                </c:pt>
              </c:numCache>
            </c:numRef>
          </c:yVal>
          <c:bubbleSize>
            <c:numRef>
              <c:f>'final analysis'!$S$45</c:f>
              <c:numCache>
                <c:formatCode>_(* #,##0_);_(* \(#,##0\);_(* "-"_);_(@_)</c:formatCode>
                <c:ptCount val="1"/>
                <c:pt idx="0">
                  <c:v>217336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6-FFBD-46E8-B878-932DCDDABB66}"/>
            </c:ext>
          </c:extLst>
        </c:ser>
        <c:ser>
          <c:idx val="6"/>
          <c:order val="6"/>
          <c:tx>
            <c:strRef>
              <c:f>'final analysis'!$T$46</c:f>
              <c:strCache>
                <c:ptCount val="1"/>
                <c:pt idx="0">
                  <c:v>CREAM</c:v>
                </c:pt>
              </c:strCache>
            </c:strRef>
          </c:tx>
          <c:spPr>
            <a:solidFill>
              <a:schemeClr val="accent1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EFB5FE2F-0789-45ED-9A85-16C6C3ACDC84}" type="SERIESNAME">
                      <a:rPr lang="en-US" sz="1050" b="1"/>
                      <a:pPr/>
                      <a:t>[NOME SERIE]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8764-439B-B79C-5E7BC4DA95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'final analysis'!$Q$46</c:f>
              <c:numCache>
                <c:formatCode>_(* #,##0.0_);_(* \(#,##0.0\);_(* "-"_);_(@_)</c:formatCode>
                <c:ptCount val="1"/>
                <c:pt idx="0">
                  <c:v>5.0500000000000007</c:v>
                </c:pt>
              </c:numCache>
            </c:numRef>
          </c:xVal>
          <c:yVal>
            <c:numRef>
              <c:f>'final analysis'!$R$46</c:f>
              <c:numCache>
                <c:formatCode>_(* #,##0.0_);_(* \(#,##0.0\);_(* "-"_);_(@_)</c:formatCode>
                <c:ptCount val="1"/>
                <c:pt idx="0">
                  <c:v>5.3</c:v>
                </c:pt>
              </c:numCache>
            </c:numRef>
          </c:yVal>
          <c:bubbleSize>
            <c:numRef>
              <c:f>'final analysis'!$S$46</c:f>
              <c:numCache>
                <c:formatCode>_(* #,##0_);_(* \(#,##0\);_(* "-"_);_(@_)</c:formatCode>
                <c:ptCount val="1"/>
                <c:pt idx="0">
                  <c:v>180260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7-FFBD-46E8-B878-932DCDDABB66}"/>
            </c:ext>
          </c:extLst>
        </c:ser>
        <c:ser>
          <c:idx val="7"/>
          <c:order val="7"/>
          <c:tx>
            <c:strRef>
              <c:f>'final analysis'!$T$47</c:f>
              <c:strCache>
                <c:ptCount val="1"/>
                <c:pt idx="0">
                  <c:v>DETERGENT</c:v>
                </c:pt>
              </c:strCache>
            </c:strRef>
          </c:tx>
          <c:spPr>
            <a:solidFill>
              <a:schemeClr val="accent2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15FB107-EDC0-4B51-83BB-A0DB35D4F246}" type="SERIESNAME">
                      <a:rPr lang="en-US" sz="1050" b="1"/>
                      <a:pPr/>
                      <a:t>[NOME SERIE]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8764-439B-B79C-5E7BC4DA95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'final analysis'!$Q$47</c:f>
              <c:numCache>
                <c:formatCode>_(* #,##0.0_);_(* \(#,##0.0\);_(* "-"_);_(@_)</c:formatCode>
                <c:ptCount val="1"/>
                <c:pt idx="0">
                  <c:v>6.6000000000000005</c:v>
                </c:pt>
              </c:numCache>
            </c:numRef>
          </c:xVal>
          <c:yVal>
            <c:numRef>
              <c:f>'final analysis'!$R$47</c:f>
              <c:numCache>
                <c:formatCode>_(* #,##0.0_);_(* \(#,##0.0\);_(* "-"_);_(@_)</c:formatCode>
                <c:ptCount val="1"/>
                <c:pt idx="0">
                  <c:v>6</c:v>
                </c:pt>
              </c:numCache>
            </c:numRef>
          </c:yVal>
          <c:bubbleSize>
            <c:numRef>
              <c:f>'final analysis'!$S$47</c:f>
              <c:numCache>
                <c:formatCode>_(* #,##0_);_(* \(#,##0\);_(* "-"_);_(@_)</c:formatCode>
                <c:ptCount val="1"/>
                <c:pt idx="0">
                  <c:v>166075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8-FFBD-46E8-B878-932DCDDABB66}"/>
            </c:ext>
          </c:extLst>
        </c:ser>
        <c:ser>
          <c:idx val="8"/>
          <c:order val="8"/>
          <c:tx>
            <c:strRef>
              <c:f>'final analysis'!$T$48</c:f>
              <c:strCache>
                <c:ptCount val="1"/>
                <c:pt idx="0">
                  <c:v>MULTIPURPOSE</c:v>
                </c:pt>
              </c:strCache>
            </c:strRef>
          </c:tx>
          <c:spPr>
            <a:solidFill>
              <a:schemeClr val="accent3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6.4812156809605975E-2"/>
                  <c:y val="1.4973382647816889E-2"/>
                </c:manualLayout>
              </c:layout>
              <c:tx>
                <c:rich>
                  <a:bodyPr/>
                  <a:lstStyle/>
                  <a:p>
                    <a:fld id="{A67B46A5-B9D1-4993-8822-CD1ED2321A1A}" type="SERIESNAME">
                      <a:rPr lang="en-US" sz="1050" b="1"/>
                      <a:pPr/>
                      <a:t>[NOME SERIE]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0-FFBD-46E8-B878-932DCDDABB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'final analysis'!$Q$48</c:f>
              <c:numCache>
                <c:formatCode>_(* #,##0.0_);_(* \(#,##0.0\);_(* "-"_);_(@_)</c:formatCode>
                <c:ptCount val="1"/>
                <c:pt idx="0">
                  <c:v>5.5</c:v>
                </c:pt>
              </c:numCache>
            </c:numRef>
          </c:xVal>
          <c:yVal>
            <c:numRef>
              <c:f>'final analysis'!$R$48</c:f>
              <c:numCache>
                <c:formatCode>_(* #,##0.0_);_(* \(#,##0.0\);_(* "-"_);_(@_)</c:formatCode>
                <c:ptCount val="1"/>
                <c:pt idx="0">
                  <c:v>4.5999999999999996</c:v>
                </c:pt>
              </c:numCache>
            </c:numRef>
          </c:yVal>
          <c:bubbleSize>
            <c:numRef>
              <c:f>'final analysis'!$S$48</c:f>
              <c:numCache>
                <c:formatCode>_(* #,##0_);_(* \(#,##0\);_(* "-"_);_(@_)</c:formatCode>
                <c:ptCount val="1"/>
                <c:pt idx="0">
                  <c:v>152114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9-FFBD-46E8-B878-932DCDDABB66}"/>
            </c:ext>
          </c:extLst>
        </c:ser>
        <c:ser>
          <c:idx val="9"/>
          <c:order val="9"/>
          <c:tx>
            <c:strRef>
              <c:f>'final analysis'!$T$49</c:f>
              <c:strCache>
                <c:ptCount val="1"/>
                <c:pt idx="0">
                  <c:v>HAND TOWELS</c:v>
                </c:pt>
              </c:strCache>
            </c:strRef>
          </c:tx>
          <c:spPr>
            <a:solidFill>
              <a:schemeClr val="accent4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8.586462840123886E-2"/>
                  <c:y val="-1.0363614345592504E-2"/>
                </c:manualLayout>
              </c:layout>
              <c:tx>
                <c:rich>
                  <a:bodyPr/>
                  <a:lstStyle/>
                  <a:p>
                    <a:fld id="{E344314E-9978-4F9C-BB53-7E991B1A3E3B}" type="SERIESNAME">
                      <a:rPr lang="en-US" sz="1050" b="1"/>
                      <a:pPr/>
                      <a:t>[NOME SERIE]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8764-439B-B79C-5E7BC4DA95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'final analysis'!$Q$49</c:f>
              <c:numCache>
                <c:formatCode>_(* #,##0.0_);_(* \(#,##0.0\);_(* "-"_);_(@_)</c:formatCode>
                <c:ptCount val="1"/>
                <c:pt idx="0">
                  <c:v>4.6500000000000004</c:v>
                </c:pt>
              </c:numCache>
            </c:numRef>
          </c:xVal>
          <c:yVal>
            <c:numRef>
              <c:f>'final analysis'!$R$49</c:f>
              <c:numCache>
                <c:formatCode>_(* #,##0.0_);_(* \(#,##0.0\);_(* "-"_);_(@_)</c:formatCode>
                <c:ptCount val="1"/>
                <c:pt idx="0">
                  <c:v>5.4</c:v>
                </c:pt>
              </c:numCache>
            </c:numRef>
          </c:yVal>
          <c:bubbleSize>
            <c:numRef>
              <c:f>'final analysis'!$S$49</c:f>
              <c:numCache>
                <c:formatCode>_(* #,##0_);_(* \(#,##0\);_(* "-"_);_(@_)</c:formatCode>
                <c:ptCount val="1"/>
                <c:pt idx="0">
                  <c:v>132850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A-FFBD-46E8-B878-932DCDDABB66}"/>
            </c:ext>
          </c:extLst>
        </c:ser>
        <c:ser>
          <c:idx val="10"/>
          <c:order val="10"/>
          <c:tx>
            <c:strRef>
              <c:f>'final analysis'!$T$50</c:f>
              <c:strCache>
                <c:ptCount val="1"/>
                <c:pt idx="0">
                  <c:v>CLOTHES</c:v>
                </c:pt>
              </c:strCache>
            </c:strRef>
          </c:tx>
          <c:spPr>
            <a:solidFill>
              <a:schemeClr val="accent5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5.3905094871519878E-2"/>
                  <c:y val="-1.6923700623089871E-2"/>
                </c:manualLayout>
              </c:layout>
              <c:tx>
                <c:rich>
                  <a:bodyPr/>
                  <a:lstStyle/>
                  <a:p>
                    <a:fld id="{B36975A2-054D-48EA-A73D-B49EC62D6AB2}" type="SERIESNAME">
                      <a:rPr lang="en-US" sz="1050" b="1"/>
                      <a:pPr/>
                      <a:t>[NOME SERIE]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F-FFBD-46E8-B878-932DCDDABB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'final analysis'!$Q$50</c:f>
              <c:numCache>
                <c:formatCode>_(* #,##0.0_);_(* \(#,##0.0\);_(* "-"_);_(@_)</c:formatCode>
                <c:ptCount val="1"/>
                <c:pt idx="0">
                  <c:v>3.9000000000000004</c:v>
                </c:pt>
              </c:numCache>
            </c:numRef>
          </c:xVal>
          <c:yVal>
            <c:numRef>
              <c:f>'final analysis'!$R$50</c:f>
              <c:numCache>
                <c:formatCode>_(* #,##0.0_);_(* \(#,##0.0\);_(* "-"_);_(@_)</c:formatCode>
                <c:ptCount val="1"/>
                <c:pt idx="0">
                  <c:v>4</c:v>
                </c:pt>
              </c:numCache>
            </c:numRef>
          </c:yVal>
          <c:bubbleSize>
            <c:numRef>
              <c:f>'final analysis'!$S$50</c:f>
              <c:numCache>
                <c:formatCode>_(* #,##0_);_(* \(#,##0\);_(* "-"_);_(@_)</c:formatCode>
                <c:ptCount val="1"/>
                <c:pt idx="0">
                  <c:v>101670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B-FFBD-46E8-B878-932DCDDABB66}"/>
            </c:ext>
          </c:extLst>
        </c:ser>
        <c:ser>
          <c:idx val="11"/>
          <c:order val="11"/>
          <c:tx>
            <c:strRef>
              <c:f>'final analysis'!$T$51</c:f>
              <c:strCache>
                <c:ptCount val="1"/>
                <c:pt idx="0">
                  <c:v>DIAPERS</c:v>
                </c:pt>
              </c:strCache>
            </c:strRef>
          </c:tx>
          <c:spPr>
            <a:solidFill>
              <a:schemeClr val="accent6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86D93E83-DB5F-4694-9329-B58B96374CC2}" type="SERIESNAME">
                      <a:rPr lang="en-US" sz="1050" b="1"/>
                      <a:pPr/>
                      <a:t>[NOME SERIE]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764-439B-B79C-5E7BC4DA95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'final analysis'!$Q$51</c:f>
              <c:numCache>
                <c:formatCode>_(* #,##0.0_);_(* \(#,##0.0\);_(* "-"_);_(@_)</c:formatCode>
                <c:ptCount val="1"/>
                <c:pt idx="0">
                  <c:v>4.7</c:v>
                </c:pt>
              </c:numCache>
            </c:numRef>
          </c:xVal>
          <c:yVal>
            <c:numRef>
              <c:f>'final analysis'!$R$51</c:f>
              <c:numCache>
                <c:formatCode>_(* #,##0.0_);_(* \(#,##0.0\);_(* "-"_);_(@_)</c:formatCode>
                <c:ptCount val="1"/>
                <c:pt idx="0">
                  <c:v>3.4</c:v>
                </c:pt>
              </c:numCache>
            </c:numRef>
          </c:yVal>
          <c:bubbleSize>
            <c:numRef>
              <c:f>'final analysis'!$S$51</c:f>
              <c:numCache>
                <c:formatCode>_(* #,##0_);_(* \(#,##0\);_(* "-"_);_(@_)</c:formatCode>
                <c:ptCount val="1"/>
                <c:pt idx="0">
                  <c:v>76206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C-FFBD-46E8-B878-932DCDDABB66}"/>
            </c:ext>
          </c:extLst>
        </c:ser>
        <c:ser>
          <c:idx val="12"/>
          <c:order val="12"/>
          <c:tx>
            <c:strRef>
              <c:f>'final analysis'!$T$52</c:f>
              <c:strCache>
                <c:ptCount val="1"/>
                <c:pt idx="0">
                  <c:v>TISSUES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4.7392411263120465E-2"/>
                  <c:y val="2.5297011394753171E-5"/>
                </c:manualLayout>
              </c:layout>
              <c:tx>
                <c:rich>
                  <a:bodyPr/>
                  <a:lstStyle/>
                  <a:p>
                    <a:fld id="{2223E240-2ADB-496A-81D8-66D53B5B3BC2}" type="SERIESNAME">
                      <a:rPr lang="en-US" sz="1050" b="1"/>
                      <a:pPr/>
                      <a:t>[NOME SERIE]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E-FFBD-46E8-B878-932DCDDABB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'final analysis'!$Q$52</c:f>
              <c:numCache>
                <c:formatCode>_(* #,##0.0_);_(* \(#,##0.0\);_(* "-"_);_(@_)</c:formatCode>
                <c:ptCount val="1"/>
                <c:pt idx="0">
                  <c:v>3.7</c:v>
                </c:pt>
              </c:numCache>
            </c:numRef>
          </c:xVal>
          <c:yVal>
            <c:numRef>
              <c:f>'final analysis'!$R$52</c:f>
              <c:numCache>
                <c:formatCode>_(* #,##0.0_);_(* \(#,##0.0\);_(* "-"_);_(@_)</c:formatCode>
                <c:ptCount val="1"/>
                <c:pt idx="0">
                  <c:v>3.6</c:v>
                </c:pt>
              </c:numCache>
            </c:numRef>
          </c:yVal>
          <c:bubbleSize>
            <c:numRef>
              <c:f>'final analysis'!$S$52</c:f>
              <c:numCache>
                <c:formatCode>_(* #,##0_);_(* \(#,##0\);_(* "-"_);_(@_)</c:formatCode>
                <c:ptCount val="1"/>
                <c:pt idx="0">
                  <c:v>68592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D-FFBD-46E8-B878-932DCDDABB66}"/>
            </c:ext>
          </c:extLst>
        </c:ser>
        <c:ser>
          <c:idx val="13"/>
          <c:order val="13"/>
          <c:tx>
            <c:strRef>
              <c:f>'final analysis'!$T$53</c:f>
              <c:strCache>
                <c:ptCount val="1"/>
                <c:pt idx="0">
                  <c:v>SOAP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1609738617119452E-2"/>
                  <c:y val="3.9381734513251228E-2"/>
                </c:manualLayout>
              </c:layout>
              <c:tx>
                <c:rich>
                  <a:bodyPr/>
                  <a:lstStyle/>
                  <a:p>
                    <a:fld id="{8FD4144E-19D7-4ED5-9BC2-7E2A1F9F5320}" type="SERIESNAME">
                      <a:rPr lang="en-US" sz="1050" b="1"/>
                      <a:pPr/>
                      <a:t>[NOME SERIE]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6-FFBD-46E8-B878-932DCDDABB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'final analysis'!$Q$53</c:f>
              <c:numCache>
                <c:formatCode>_(* #,##0.0_);_(* \(#,##0.0\);_(* "-"_);_(@_)</c:formatCode>
                <c:ptCount val="1"/>
                <c:pt idx="0">
                  <c:v>4.3</c:v>
                </c:pt>
              </c:numCache>
            </c:numRef>
          </c:xVal>
          <c:yVal>
            <c:numRef>
              <c:f>'final analysis'!$R$53</c:f>
              <c:numCache>
                <c:formatCode>_(* #,##0.0_);_(* \(#,##0.0\);_(* "-"_);_(@_)</c:formatCode>
                <c:ptCount val="1"/>
                <c:pt idx="0">
                  <c:v>3.2</c:v>
                </c:pt>
              </c:numCache>
            </c:numRef>
          </c:yVal>
          <c:bubbleSize>
            <c:numRef>
              <c:f>'final analysis'!$S$53</c:f>
              <c:numCache>
                <c:formatCode>_(* #,##0_);_(* \(#,##0\);_(* "-"_);_(@_)</c:formatCode>
                <c:ptCount val="1"/>
                <c:pt idx="0">
                  <c:v>62640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E-FFBD-46E8-B878-932DCDDABB66}"/>
            </c:ext>
          </c:extLst>
        </c:ser>
        <c:ser>
          <c:idx val="14"/>
          <c:order val="14"/>
          <c:tx>
            <c:strRef>
              <c:f>'final analysis'!$T$54</c:f>
              <c:strCache>
                <c:ptCount val="1"/>
                <c:pt idx="0">
                  <c:v>CLEANS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3.398247172221408E-2"/>
                  <c:y val="-3.7064038649916531E-2"/>
                </c:manualLayout>
              </c:layout>
              <c:tx>
                <c:rich>
                  <a:bodyPr/>
                  <a:lstStyle/>
                  <a:p>
                    <a:fld id="{DA16080B-4417-4581-860D-A65EB8D6F545}" type="SERIESNAME">
                      <a:rPr lang="en-US" sz="1050" b="1"/>
                      <a:pPr/>
                      <a:t>[NOME SERIE]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7-FFBD-46E8-B878-932DCDDABB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'final analysis'!$Q$54</c:f>
              <c:numCache>
                <c:formatCode>_(* #,##0.0_);_(* \(#,##0.0\);_(* "-"_);_(@_)</c:formatCode>
                <c:ptCount val="1"/>
                <c:pt idx="0">
                  <c:v>4.2</c:v>
                </c:pt>
              </c:numCache>
            </c:numRef>
          </c:xVal>
          <c:yVal>
            <c:numRef>
              <c:f>'final analysis'!$R$54</c:f>
              <c:numCache>
                <c:formatCode>_(* #,##0.0_);_(* \(#,##0.0\);_(* "-"_);_(@_)</c:formatCode>
                <c:ptCount val="1"/>
                <c:pt idx="0">
                  <c:v>3</c:v>
                </c:pt>
              </c:numCache>
            </c:numRef>
          </c:yVal>
          <c:bubbleSize>
            <c:numRef>
              <c:f>'final analysis'!$S$54</c:f>
              <c:numCache>
                <c:formatCode>_(* #,##0_);_(* \(#,##0\);_(* "-"_);_(@_)</c:formatCode>
                <c:ptCount val="1"/>
                <c:pt idx="0">
                  <c:v>27935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F-FFBD-46E8-B878-932DCDDABB66}"/>
            </c:ext>
          </c:extLst>
        </c:ser>
        <c:ser>
          <c:idx val="15"/>
          <c:order val="15"/>
          <c:tx>
            <c:strRef>
              <c:f>'final analysis'!$T$55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3.8685321367814475E-2"/>
                  <c:y val="8.8523219229123349E-3"/>
                </c:manualLayout>
              </c:layout>
              <c:tx>
                <c:rich>
                  <a:bodyPr/>
                  <a:lstStyle/>
                  <a:p>
                    <a:fld id="{D66CF7AF-C0EA-4B80-BC1E-2E1B893D999A}" type="SERIESNAME">
                      <a:rPr lang="en-US" sz="1050" b="1"/>
                      <a:pPr/>
                      <a:t>[NOME SERIE]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D-FFBD-46E8-B878-932DCDDABB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'final analysis'!$Q$55</c:f>
              <c:numCache>
                <c:formatCode>_(* #,##0.0_);_(* \(#,##0.0\);_(* "-"_);_(@_)</c:formatCode>
                <c:ptCount val="1"/>
                <c:pt idx="0">
                  <c:v>4</c:v>
                </c:pt>
              </c:numCache>
            </c:numRef>
          </c:xVal>
          <c:yVal>
            <c:numRef>
              <c:f>'final analysis'!$R$54</c:f>
              <c:numCache>
                <c:formatCode>_(* #,##0.0_);_(* \(#,##0.0\);_(* "-"_);_(@_)</c:formatCode>
                <c:ptCount val="1"/>
                <c:pt idx="0">
                  <c:v>3</c:v>
                </c:pt>
              </c:numCache>
            </c:numRef>
          </c:yVal>
          <c:bubbleSize>
            <c:numRef>
              <c:f>'final analysis'!$S$55</c:f>
              <c:numCache>
                <c:formatCode>_(* #,##0_);_(* \(#,##0\);_(* "-"_);_(@_)</c:formatCode>
                <c:ptCount val="1"/>
                <c:pt idx="0">
                  <c:v>12666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0-FFBD-46E8-B878-932DCDDABB66}"/>
            </c:ext>
          </c:extLst>
        </c:ser>
        <c:ser>
          <c:idx val="16"/>
          <c:order val="16"/>
          <c:tx>
            <c:strRef>
              <c:f>'final analysis'!$T$56</c:f>
              <c:strCache>
                <c:ptCount val="1"/>
                <c:pt idx="0">
                  <c:v>LATEX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4770107283438403E-4"/>
                  <c:y val="2.2922375451182742E-3"/>
                </c:manualLayout>
              </c:layout>
              <c:tx>
                <c:rich>
                  <a:bodyPr/>
                  <a:lstStyle/>
                  <a:p>
                    <a:fld id="{5E5FE401-3416-47C8-AC04-63F570815F5A}" type="SERIESNAME">
                      <a:rPr lang="en-US" sz="1050" b="1"/>
                      <a:pPr/>
                      <a:t>[NOME SERIE]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C-FFBD-46E8-B878-932DCDDABB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'final analysis'!$Q$56</c:f>
              <c:numCache>
                <c:formatCode>_(* #,##0.0_);_(* \(#,##0.0\);_(* "-"_);_(@_)</c:formatCode>
                <c:ptCount val="1"/>
                <c:pt idx="0">
                  <c:v>4.6000000000000005</c:v>
                </c:pt>
              </c:numCache>
            </c:numRef>
          </c:xVal>
          <c:yVal>
            <c:numRef>
              <c:f>'final analysis'!$R$56</c:f>
              <c:numCache>
                <c:formatCode>_(* #,##0.0_);_(* \(#,##0.0\);_(* "-"_);_(@_)</c:formatCode>
                <c:ptCount val="1"/>
                <c:pt idx="0">
                  <c:v>2</c:v>
                </c:pt>
              </c:numCache>
            </c:numRef>
          </c:yVal>
          <c:bubbleSize>
            <c:numRef>
              <c:f>'final analysis'!$S$56</c:f>
              <c:numCache>
                <c:formatCode>_(* #,##0_);_(* \(#,##0\);_(* "-"_);_(@_)</c:formatCode>
                <c:ptCount val="1"/>
                <c:pt idx="0">
                  <c:v>10874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1-FFBD-46E8-B878-932DCDDABB66}"/>
            </c:ext>
          </c:extLst>
        </c:ser>
        <c:ser>
          <c:idx val="17"/>
          <c:order val="17"/>
          <c:tx>
            <c:strRef>
              <c:f>'final analysis'!$T$57</c:f>
              <c:strCache>
                <c:ptCount val="1"/>
                <c:pt idx="0">
                  <c:v>LACTITUYAS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4.9047688466662083E-2"/>
                  <c:y val="7.4381373826830693E-3"/>
                </c:manualLayout>
              </c:layout>
              <c:tx>
                <c:rich>
                  <a:bodyPr/>
                  <a:lstStyle/>
                  <a:p>
                    <a:fld id="{91D14688-F308-4C87-A176-EC6CE2F026AA}" type="SERIESNAME">
                      <a:rPr lang="en-US" sz="1050" b="1"/>
                      <a:pPr/>
                      <a:t>[NOME SERIE]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B-FFBD-46E8-B878-932DCDDABB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'final analysis'!$Q$57</c:f>
              <c:numCache>
                <c:formatCode>_(* #,##0.0_);_(* \(#,##0.0\);_(* "-"_);_(@_)</c:formatCode>
                <c:ptCount val="1"/>
                <c:pt idx="0">
                  <c:v>4.0999999999999996</c:v>
                </c:pt>
              </c:numCache>
            </c:numRef>
          </c:xVal>
          <c:yVal>
            <c:numRef>
              <c:f>'final analysis'!$R$56</c:f>
              <c:numCache>
                <c:formatCode>_(* #,##0.0_);_(* \(#,##0.0\);_(* "-"_);_(@_)</c:formatCode>
                <c:ptCount val="1"/>
                <c:pt idx="0">
                  <c:v>2</c:v>
                </c:pt>
              </c:numCache>
            </c:numRef>
          </c:yVal>
          <c:bubbleSize>
            <c:numRef>
              <c:f>'final analysis'!$S$57</c:f>
              <c:numCache>
                <c:formatCode>_(* #,##0_);_(* \(#,##0\);_(* "-"_);_(@_)</c:formatCode>
                <c:ptCount val="1"/>
                <c:pt idx="0">
                  <c:v>9964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2-FFBD-46E8-B878-932DCDDABB66}"/>
            </c:ext>
          </c:extLst>
        </c:ser>
        <c:ser>
          <c:idx val="18"/>
          <c:order val="18"/>
          <c:tx>
            <c:strRef>
              <c:f>'final analysis'!$T$58</c:f>
              <c:strCache>
                <c:ptCount val="1"/>
                <c:pt idx="0">
                  <c:v>SOAP DISPENSER</c:v>
                </c:pt>
              </c:strCache>
            </c:strRef>
          </c:tx>
          <c:spPr>
            <a:solidFill>
              <a:schemeClr val="accent1">
                <a:lumMod val="80000"/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0866768006237071E-2"/>
                  <c:y val="-2.3336084995347135E-2"/>
                </c:manualLayout>
              </c:layout>
              <c:tx>
                <c:rich>
                  <a:bodyPr/>
                  <a:lstStyle/>
                  <a:p>
                    <a:fld id="{2720C1AC-95FB-420A-9A00-BD0E3A0C8F55}" type="SERIESNAME">
                      <a:rPr lang="en-US" sz="1050" b="1"/>
                      <a:pPr/>
                      <a:t>[NOME SERIE]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9-FFBD-46E8-B878-932DCDDABB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'final analysis'!$Q$58</c:f>
              <c:numCache>
                <c:formatCode>_(* #,##0.0_);_(* \(#,##0.0\);_(* "-"_);_(@_)</c:formatCode>
                <c:ptCount val="1"/>
                <c:pt idx="0">
                  <c:v>6.6999999999999993</c:v>
                </c:pt>
              </c:numCache>
            </c:numRef>
          </c:xVal>
          <c:yVal>
            <c:numRef>
              <c:f>'final analysis'!$R$58</c:f>
              <c:numCache>
                <c:formatCode>_(* #,##0.0_);_(* \(#,##0.0\);_(* "-"_);_(@_)</c:formatCode>
                <c:ptCount val="1"/>
                <c:pt idx="0">
                  <c:v>1.5</c:v>
                </c:pt>
              </c:numCache>
            </c:numRef>
          </c:yVal>
          <c:bubbleSize>
            <c:numRef>
              <c:f>'final analysis'!$S$58</c:f>
              <c:numCache>
                <c:formatCode>_(* #,##0_);_(* \(#,##0\);_(* "-"_);_(@_)</c:formatCode>
                <c:ptCount val="1"/>
                <c:pt idx="0">
                  <c:v>8293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3-FFBD-46E8-B878-932DCDDABB66}"/>
            </c:ext>
          </c:extLst>
        </c:ser>
        <c:ser>
          <c:idx val="19"/>
          <c:order val="19"/>
          <c:tx>
            <c:strRef>
              <c:f>'final analysis'!$T$59</c:f>
              <c:strCache>
                <c:ptCount val="1"/>
                <c:pt idx="0">
                  <c:v>FERTILIZER</c:v>
                </c:pt>
              </c:strCache>
            </c:strRef>
          </c:tx>
          <c:spPr>
            <a:solidFill>
              <a:schemeClr val="accent2">
                <a:lumMod val="80000"/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3.3482624031264084E-2"/>
                  <c:y val="-3.326067378834674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FFBD-46E8-B878-932DCDDABB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'final analysis'!$Q$59</c:f>
              <c:numCache>
                <c:formatCode>_(* #,##0.0_);_(* \(#,##0.0\);_(* "-"_);_(@_)</c:formatCode>
                <c:ptCount val="1"/>
                <c:pt idx="0">
                  <c:v>4.2</c:v>
                </c:pt>
              </c:numCache>
            </c:numRef>
          </c:xVal>
          <c:yVal>
            <c:numRef>
              <c:f>'final analysis'!$R$59</c:f>
              <c:numCache>
                <c:formatCode>_(* #,##0.0_);_(* \(#,##0.0\);_(* "-"_);_(@_)</c:formatCode>
                <c:ptCount val="1"/>
                <c:pt idx="0">
                  <c:v>1</c:v>
                </c:pt>
              </c:numCache>
            </c:numRef>
          </c:yVal>
          <c:bubbleSize>
            <c:numRef>
              <c:f>'final analysis'!$S$59</c:f>
              <c:numCache>
                <c:formatCode>_(* #,##0_);_(* \(#,##0\);_(* "-"_);_(@_)</c:formatCode>
                <c:ptCount val="1"/>
                <c:pt idx="0">
                  <c:v>2341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4-FFBD-46E8-B878-932DCDDABB66}"/>
            </c:ext>
          </c:extLst>
        </c:ser>
        <c:ser>
          <c:idx val="20"/>
          <c:order val="20"/>
          <c:tx>
            <c:strRef>
              <c:f>'final analysis'!$T$41</c:f>
              <c:strCache>
                <c:ptCount val="1"/>
                <c:pt idx="0">
                  <c:v>TOWELS</c:v>
                </c:pt>
              </c:strCache>
            </c:strRef>
          </c:tx>
          <c:spPr>
            <a:solidFill>
              <a:schemeClr val="accent3">
                <a:lumMod val="80000"/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4D031074-895D-4D1C-8D07-B5A14BFB4083}" type="SERIESNAME">
                      <a:rPr lang="en-US" sz="1050" b="1"/>
                      <a:pPr/>
                      <a:t>[NOME SERIE]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8764-439B-B79C-5E7BC4DA95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'final analysis'!$Q$41</c:f>
              <c:numCache>
                <c:formatCode>_(* #,##0.0_);_(* \(#,##0.0\);_(* "-"_);_(@_)</c:formatCode>
                <c:ptCount val="1"/>
                <c:pt idx="0">
                  <c:v>6.0500000000000007</c:v>
                </c:pt>
              </c:numCache>
            </c:numRef>
          </c:xVal>
          <c:yVal>
            <c:numRef>
              <c:f>'final analysis'!$R$41</c:f>
              <c:numCache>
                <c:formatCode>_(* #,##0.0_);_(* \(#,##0.0\);_(* "-"_);_(@_)</c:formatCode>
                <c:ptCount val="1"/>
                <c:pt idx="0">
                  <c:v>9</c:v>
                </c:pt>
              </c:numCache>
            </c:numRef>
          </c:yVal>
          <c:bubbleSize>
            <c:numRef>
              <c:f>'final analysis'!$S$41</c:f>
              <c:numCache>
                <c:formatCode>_(* #,##0_);_(* \(#,##0\);_(* "-"_);_(@_)</c:formatCode>
                <c:ptCount val="1"/>
                <c:pt idx="0">
                  <c:v>990153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22-FFBD-46E8-B878-932DCDDAB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771229487"/>
        <c:axId val="1771231135"/>
      </c:bubbleChart>
      <c:valAx>
        <c:axId val="1771229487"/>
        <c:scaling>
          <c:orientation val="minMax"/>
          <c:max val="9"/>
          <c:min val="1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1"/>
                  <a:t>SUPPL</a:t>
                </a:r>
                <a:r>
                  <a:rPr lang="en-GB" sz="1600" b="1" baseline="0"/>
                  <a:t>Y RISK</a:t>
                </a:r>
                <a:endParaRPr lang="en-GB" sz="1600" b="1"/>
              </a:p>
            </c:rich>
          </c:tx>
          <c:layout>
            <c:manualLayout>
              <c:xMode val="edge"/>
              <c:yMode val="edge"/>
              <c:x val="0.42970054306792604"/>
              <c:y val="0.945497670553267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_);_(@_)" sourceLinked="1"/>
        <c:majorTickMark val="out"/>
        <c:minorTickMark val="none"/>
        <c:tickLblPos val="nextTo"/>
        <c:crossAx val="1771231135"/>
        <c:crosses val="autoZero"/>
        <c:crossBetween val="midCat"/>
      </c:valAx>
      <c:valAx>
        <c:axId val="1771231135"/>
        <c:scaling>
          <c:orientation val="minMax"/>
          <c:max val="10"/>
          <c:min val="1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1"/>
                  <a:t>FINANCIAL IMPACT</a:t>
                </a:r>
              </a:p>
            </c:rich>
          </c:tx>
          <c:layout>
            <c:manualLayout>
              <c:xMode val="edge"/>
              <c:yMode val="edge"/>
              <c:x val="0"/>
              <c:y val="0.364353671151255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_);_(@_)" sourceLinked="1"/>
        <c:majorTickMark val="out"/>
        <c:minorTickMark val="none"/>
        <c:tickLblPos val="nextTo"/>
        <c:crossAx val="1771229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2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1"/>
              <a:t>KRALJIC</a:t>
            </a:r>
            <a:r>
              <a:rPr lang="en-US" sz="1600" b="1" i="1" baseline="0"/>
              <a:t> MATRIX A CATEGORIES </a:t>
            </a:r>
            <a:endParaRPr lang="en-US" sz="1600" b="1" i="1"/>
          </a:p>
        </c:rich>
      </c:tx>
      <c:layout>
        <c:manualLayout>
          <c:xMode val="edge"/>
          <c:yMode val="edge"/>
          <c:x val="0.36666240270768724"/>
          <c:y val="1.72761054499727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2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'final analysis'!$T$95</c:f>
              <c:strCache>
                <c:ptCount val="1"/>
                <c:pt idx="0">
                  <c:v>HYGIENIC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E1588A19-9B37-4CBD-AADE-D9F66C86372E}" type="SERIESNAME">
                      <a:rPr lang="en-US" sz="1050" b="1"/>
                      <a:pPr/>
                      <a:t>[NOME SERIE]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53D-40B8-A0FA-761F9E25A1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'final analysis'!$R$95</c:f>
              <c:numCache>
                <c:formatCode>_(* #,##0.0_);_(* \(#,##0.0\);_(* "-"_);_(@_)</c:formatCode>
                <c:ptCount val="1"/>
                <c:pt idx="0">
                  <c:v>5.3500000000000005</c:v>
                </c:pt>
              </c:numCache>
            </c:numRef>
          </c:xVal>
          <c:yVal>
            <c:numRef>
              <c:f>'final analysis'!$Q$95</c:f>
              <c:numCache>
                <c:formatCode>_(* #,##0.0_);_(* \(#,##0.0\);_(* "-"_);_(@_)</c:formatCode>
                <c:ptCount val="1"/>
                <c:pt idx="0">
                  <c:v>7.5</c:v>
                </c:pt>
              </c:numCache>
            </c:numRef>
          </c:yVal>
          <c:bubbleSize>
            <c:numRef>
              <c:f>'final analysis'!$S$95</c:f>
              <c:numCache>
                <c:formatCode>_(* #,##0_);_(* \(#,##0\);_(* "-"_);_(@_)</c:formatCode>
                <c:ptCount val="1"/>
                <c:pt idx="0">
                  <c:v>1351353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7-FF10-4F8A-8881-1AA58F0DCDFB}"/>
            </c:ext>
          </c:extLst>
        </c:ser>
        <c:ser>
          <c:idx val="1"/>
          <c:order val="1"/>
          <c:tx>
            <c:strRef>
              <c:f>'final analysis'!$T$96</c:f>
              <c:strCache>
                <c:ptCount val="1"/>
                <c:pt idx="0">
                  <c:v>TOWELS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10564564120996928"/>
                  <c:y val="-1.0146068819535672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092CD51-B986-4242-B5FD-DAB1E0C8D8E0}" type="SERIESNAME">
                      <a:rPr lang="en-US" sz="1050" b="1"/>
                      <a:pPr>
                        <a:defRPr/>
                      </a:pPr>
                      <a:t>[NOME SERIE]</a:t>
                    </a:fld>
                    <a:endParaRPr lang="en-GB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8139569671055055E-2"/>
                      <c:h val="6.7288214183361908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FF10-4F8A-8881-1AA58F0DCDF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'final analysis'!$R$96</c:f>
              <c:numCache>
                <c:formatCode>_(* #,##0.0_);_(* \(#,##0.0\);_(* "-"_);_(@_)</c:formatCode>
                <c:ptCount val="1"/>
                <c:pt idx="0">
                  <c:v>6.0500000000000007</c:v>
                </c:pt>
              </c:numCache>
            </c:numRef>
          </c:xVal>
          <c:yVal>
            <c:numRef>
              <c:f>'final analysis'!$Q$96</c:f>
              <c:numCache>
                <c:formatCode>_(* #,##0.0_);_(* \(#,##0.0\);_(* "-"_);_(@_)</c:formatCode>
                <c:ptCount val="1"/>
                <c:pt idx="0">
                  <c:v>9</c:v>
                </c:pt>
              </c:numCache>
            </c:numRef>
          </c:yVal>
          <c:bubbleSize>
            <c:numRef>
              <c:f>'final analysis'!$S$96</c:f>
              <c:numCache>
                <c:formatCode>_(* #,##0_);_(* \(#,##0\);_(* "-"_);_(@_)</c:formatCode>
                <c:ptCount val="1"/>
                <c:pt idx="0">
                  <c:v>990153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8-FF10-4F8A-8881-1AA58F0DCDFB}"/>
            </c:ext>
          </c:extLst>
        </c:ser>
        <c:ser>
          <c:idx val="2"/>
          <c:order val="2"/>
          <c:tx>
            <c:strRef>
              <c:f>'final analysis'!$T$97</c:f>
              <c:strCache>
                <c:ptCount val="1"/>
                <c:pt idx="0">
                  <c:v>DETERGENT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88A81C26-E8E8-4638-97D7-E01DC9F52065}" type="SERIESNAME">
                      <a:rPr lang="en-US" sz="1050" b="1"/>
                      <a:pPr/>
                      <a:t>[NOME SERIE]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A-FF10-4F8A-8881-1AA58F0DCDF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'final analysis'!$R$97</c:f>
              <c:numCache>
                <c:formatCode>_(* #,##0.0_);_(* \(#,##0.0\);_(* "-"_);_(@_)</c:formatCode>
                <c:ptCount val="1"/>
                <c:pt idx="0">
                  <c:v>6.8000000000000007</c:v>
                </c:pt>
              </c:numCache>
            </c:numRef>
          </c:xVal>
          <c:yVal>
            <c:numRef>
              <c:f>'final analysis'!$Q$97</c:f>
              <c:numCache>
                <c:formatCode>_(* #,##0.0_);_(* \(#,##0.0\);_(* "-"_);_(@_)</c:formatCode>
                <c:ptCount val="1"/>
                <c:pt idx="0">
                  <c:v>7.2</c:v>
                </c:pt>
              </c:numCache>
            </c:numRef>
          </c:yVal>
          <c:bubbleSize>
            <c:numRef>
              <c:f>'final analysis'!$S$97</c:f>
              <c:numCache>
                <c:formatCode>_(* #,##0_);_(* \(#,##0\);_(* "-"_);_(@_)</c:formatCode>
                <c:ptCount val="1"/>
                <c:pt idx="0">
                  <c:v>322048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9-FF10-4F8A-8881-1AA58F0DCDFB}"/>
            </c:ext>
          </c:extLst>
        </c:ser>
        <c:ser>
          <c:idx val="3"/>
          <c:order val="3"/>
          <c:tx>
            <c:strRef>
              <c:f>'final analysis'!$T$98</c:f>
              <c:strCache>
                <c:ptCount val="1"/>
                <c:pt idx="0">
                  <c:v>NAPKINS</c:v>
                </c:pt>
              </c:strCache>
            </c:strRef>
          </c:tx>
          <c:spPr>
            <a:solidFill>
              <a:schemeClr val="accent4"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BC33F96F-8AA2-45E3-85E4-3891AEC45EC2}" type="SERIESNAME">
                      <a:rPr lang="en-US" sz="1050" b="1"/>
                      <a:pPr/>
                      <a:t>[NOME SERIE]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FF10-4F8A-8881-1AA58F0DCDF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'final analysis'!$R$98</c:f>
              <c:numCache>
                <c:formatCode>_(* #,##0.0_);_(* \(#,##0.0\);_(* "-"_);_(@_)</c:formatCode>
                <c:ptCount val="1"/>
                <c:pt idx="0">
                  <c:v>5.1499999999999995</c:v>
                </c:pt>
              </c:numCache>
            </c:numRef>
          </c:xVal>
          <c:yVal>
            <c:numRef>
              <c:f>'final analysis'!$Q$98</c:f>
              <c:numCache>
                <c:formatCode>_(* #,##0.0_);_(* \(#,##0.0\);_(* "-"_);_(@_)</c:formatCode>
                <c:ptCount val="1"/>
                <c:pt idx="0">
                  <c:v>7</c:v>
                </c:pt>
              </c:numCache>
            </c:numRef>
          </c:yVal>
          <c:bubbleSize>
            <c:numRef>
              <c:f>'final analysis'!$S$98</c:f>
              <c:numCache>
                <c:formatCode>_(* #,##0_);_(* \(#,##0\);_(* "-"_);_(@_)</c:formatCode>
                <c:ptCount val="1"/>
                <c:pt idx="0">
                  <c:v>319204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C-FF10-4F8A-8881-1AA58F0DC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772688127"/>
        <c:axId val="1772433375"/>
      </c:bubbleChart>
      <c:valAx>
        <c:axId val="1772688127"/>
        <c:scaling>
          <c:orientation val="minMax"/>
          <c:max val="8"/>
          <c:min val="2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600" b="1"/>
                  <a:t>SUPPLY</a:t>
                </a:r>
                <a:r>
                  <a:rPr lang="it-IT" sz="1600" b="1" baseline="0"/>
                  <a:t> RISK</a:t>
                </a:r>
              </a:p>
            </c:rich>
          </c:tx>
          <c:layout>
            <c:manualLayout>
              <c:xMode val="edge"/>
              <c:yMode val="edge"/>
              <c:x val="0.46122140566042497"/>
              <c:y val="0.949411005060343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_);_(@_)" sourceLinked="1"/>
        <c:majorTickMark val="none"/>
        <c:minorTickMark val="none"/>
        <c:tickLblPos val="nextTo"/>
        <c:crossAx val="1772433375"/>
        <c:crosses val="autoZero"/>
        <c:crossBetween val="midCat"/>
      </c:valAx>
      <c:valAx>
        <c:axId val="1772433375"/>
        <c:scaling>
          <c:orientation val="minMax"/>
          <c:max val="12"/>
          <c:min val="0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600" b="1"/>
                  <a:t>FINACIAL IMPACT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_);_(@_)" sourceLinked="1"/>
        <c:majorTickMark val="none"/>
        <c:minorTickMark val="none"/>
        <c:tickLblPos val="nextTo"/>
        <c:crossAx val="1772688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1" baseline="0">
                <a:effectLst/>
              </a:rPr>
              <a:t>KRALJIC MATRIX B CATEGORIES </a:t>
            </a:r>
            <a:endParaRPr lang="it-IT" sz="1200">
              <a:effectLst/>
            </a:endParaRPr>
          </a:p>
        </c:rich>
      </c:tx>
      <c:layout>
        <c:manualLayout>
          <c:xMode val="edge"/>
          <c:yMode val="edge"/>
          <c:x val="0.32084356434676919"/>
          <c:y val="1.18451387064238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380046244219471E-2"/>
          <c:y val="8.4575055187637971E-2"/>
          <c:w val="0.91143893471649373"/>
          <c:h val="0.84037453720602806"/>
        </c:manualLayout>
      </c:layout>
      <c:bubbleChart>
        <c:varyColors val="0"/>
        <c:ser>
          <c:idx val="0"/>
          <c:order val="0"/>
          <c:tx>
            <c:strRef>
              <c:f>'final analysis'!$W$127</c:f>
              <c:strCache>
                <c:ptCount val="1"/>
                <c:pt idx="0">
                  <c:v>ANTIBACTERIAL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C9531DA2-3C8F-4801-9B69-7FE163DF72B0}" type="SERIESNAME">
                      <a:rPr lang="en-US" sz="1050" b="1"/>
                      <a:pPr/>
                      <a:t>[NOME SERIE]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F2CD-47DE-8F80-793A5B96BC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'final analysis'!$U$127</c:f>
              <c:numCache>
                <c:formatCode>_(* #,##0.0_);_(* \(#,##0.0\);_(* "-"_);_(@_)</c:formatCode>
                <c:ptCount val="1"/>
                <c:pt idx="0">
                  <c:v>4.75</c:v>
                </c:pt>
              </c:numCache>
            </c:numRef>
          </c:xVal>
          <c:yVal>
            <c:numRef>
              <c:f>'final analysis'!$T$127</c:f>
              <c:numCache>
                <c:formatCode>_(* #,##0.0_);_(* \(#,##0.0\);_(* "-"_);_(@_)</c:formatCode>
                <c:ptCount val="1"/>
                <c:pt idx="0">
                  <c:v>6.3</c:v>
                </c:pt>
              </c:numCache>
            </c:numRef>
          </c:yVal>
          <c:bubbleSize>
            <c:numRef>
              <c:f>'final analysis'!$V$127</c:f>
              <c:numCache>
                <c:formatCode>_(* #,##0_);_(* \(#,##0\);_(* "-"_);_(@_)</c:formatCode>
                <c:ptCount val="1"/>
                <c:pt idx="0">
                  <c:v>235489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8-2429-4C33-BDA4-D99FFC2FB4BE}"/>
            </c:ext>
          </c:extLst>
        </c:ser>
        <c:ser>
          <c:idx val="1"/>
          <c:order val="1"/>
          <c:tx>
            <c:strRef>
              <c:f>'final analysis'!$W$128</c:f>
              <c:strCache>
                <c:ptCount val="1"/>
                <c:pt idx="0">
                  <c:v>PROTECTORS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'final analysis'!$U$128</c:f>
              <c:numCache>
                <c:formatCode>_(* #,##0.0_);_(* \(#,##0.0\);_(* "-"_);_(@_)</c:formatCode>
                <c:ptCount val="1"/>
                <c:pt idx="0">
                  <c:v>5.7</c:v>
                </c:pt>
              </c:numCache>
            </c:numRef>
          </c:xVal>
          <c:yVal>
            <c:numRef>
              <c:f>'final analysis'!$T$128</c:f>
              <c:numCache>
                <c:formatCode>_(* #,##0.0_);_(* \(#,##0.0\);_(* "-"_);_(@_)</c:formatCode>
                <c:ptCount val="1"/>
                <c:pt idx="0">
                  <c:v>5.2</c:v>
                </c:pt>
              </c:numCache>
            </c:numRef>
          </c:yVal>
          <c:bubbleSize>
            <c:numRef>
              <c:f>'final analysis'!$V$128</c:f>
              <c:numCache>
                <c:formatCode>_(* #,##0_);_(* \(#,##0\);_(* "-"_);_(@_)</c:formatCode>
                <c:ptCount val="1"/>
                <c:pt idx="0">
                  <c:v>217336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9-2429-4C33-BDA4-D99FFC2FB4BE}"/>
            </c:ext>
          </c:extLst>
        </c:ser>
        <c:ser>
          <c:idx val="2"/>
          <c:order val="2"/>
          <c:tx>
            <c:strRef>
              <c:f>'final analysis'!$W$129</c:f>
              <c:strCache>
                <c:ptCount val="1"/>
                <c:pt idx="0">
                  <c:v>CREAM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C5C56B5-4AA3-42A7-8DDB-759C84A37B16}" type="SERIESNAME">
                      <a:rPr lang="en-US" sz="1050" b="1"/>
                      <a:pPr/>
                      <a:t>[NOME SERIE]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F-2429-4C33-BDA4-D99FFC2FB4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'final analysis'!$U$129</c:f>
              <c:numCache>
                <c:formatCode>_(* #,##0.0_);_(* \(#,##0.0\);_(* "-"_);_(@_)</c:formatCode>
                <c:ptCount val="1"/>
                <c:pt idx="0">
                  <c:v>5.0500000000000007</c:v>
                </c:pt>
              </c:numCache>
            </c:numRef>
          </c:xVal>
          <c:yVal>
            <c:numRef>
              <c:f>'final analysis'!$T$129</c:f>
              <c:numCache>
                <c:formatCode>_(* #,##0.0_);_(* \(#,##0.0\);_(* "-"_);_(@_)</c:formatCode>
                <c:ptCount val="1"/>
                <c:pt idx="0">
                  <c:v>5.3</c:v>
                </c:pt>
              </c:numCache>
            </c:numRef>
          </c:yVal>
          <c:bubbleSize>
            <c:numRef>
              <c:f>'final analysis'!$V$129</c:f>
              <c:numCache>
                <c:formatCode>_(* #,##0_);_(* \(#,##0\);_(* "-"_);_(@_)</c:formatCode>
                <c:ptCount val="1"/>
                <c:pt idx="0">
                  <c:v>180260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A-2429-4C33-BDA4-D99FFC2FB4BE}"/>
            </c:ext>
          </c:extLst>
        </c:ser>
        <c:ser>
          <c:idx val="3"/>
          <c:order val="3"/>
          <c:tx>
            <c:strRef>
              <c:f>'final analysis'!$W$130</c:f>
              <c:strCache>
                <c:ptCount val="1"/>
                <c:pt idx="0">
                  <c:v>WASHING CHEMICALS</c:v>
                </c:pt>
              </c:strCache>
            </c:strRef>
          </c:tx>
          <c:spPr>
            <a:solidFill>
              <a:schemeClr val="accent4"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390DB9EE-EF7D-4112-A902-D3FC1993BA27}" type="SERIESNAME">
                      <a:rPr lang="en-US" sz="1050" b="1"/>
                      <a:pPr/>
                      <a:t>[NOME SERIE]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F2CD-47DE-8F80-793A5B96BC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'final analysis'!$U$130</c:f>
              <c:numCache>
                <c:formatCode>_(* #,##0.0_);_(* \(#,##0.0\);_(* "-"_);_(@_)</c:formatCode>
                <c:ptCount val="1"/>
                <c:pt idx="0">
                  <c:v>6.6000000000000005</c:v>
                </c:pt>
              </c:numCache>
            </c:numRef>
          </c:xVal>
          <c:yVal>
            <c:numRef>
              <c:f>'final analysis'!$T$130</c:f>
              <c:numCache>
                <c:formatCode>_(* #,##0.0_);_(* \(#,##0.0\);_(* "-"_);_(@_)</c:formatCode>
                <c:ptCount val="1"/>
                <c:pt idx="0">
                  <c:v>6</c:v>
                </c:pt>
              </c:numCache>
            </c:numRef>
          </c:yVal>
          <c:bubbleSize>
            <c:numRef>
              <c:f>'final analysis'!$V$130</c:f>
              <c:numCache>
                <c:formatCode>_(* #,##0_);_(* \(#,##0\);_(* "-"_);_(@_)</c:formatCode>
                <c:ptCount val="1"/>
                <c:pt idx="0">
                  <c:v>166075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B-2429-4C33-BDA4-D99FFC2FB4BE}"/>
            </c:ext>
          </c:extLst>
        </c:ser>
        <c:ser>
          <c:idx val="4"/>
          <c:order val="4"/>
          <c:tx>
            <c:strRef>
              <c:f>'final analysis'!$W$131</c:f>
              <c:strCache>
                <c:ptCount val="1"/>
                <c:pt idx="0">
                  <c:v>MULTIPURPOSE</c:v>
                </c:pt>
              </c:strCache>
            </c:strRef>
          </c:tx>
          <c:spPr>
            <a:solidFill>
              <a:schemeClr val="accent5"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8E6CD444-4ECB-4863-AF29-78C2C4B8704B}" type="SERIESNAME">
                      <a:rPr lang="en-US" b="1"/>
                      <a:pPr/>
                      <a:t>[NOME SERIE]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F2CD-47DE-8F80-793A5B96BC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'final analysis'!$U$131</c:f>
              <c:numCache>
                <c:formatCode>_(* #,##0.0_);_(* \(#,##0.0\);_(* "-"_);_(@_)</c:formatCode>
                <c:ptCount val="1"/>
                <c:pt idx="0">
                  <c:v>5.5</c:v>
                </c:pt>
              </c:numCache>
            </c:numRef>
          </c:xVal>
          <c:yVal>
            <c:numRef>
              <c:f>'final analysis'!$T$131</c:f>
              <c:numCache>
                <c:formatCode>_(* #,##0.0_);_(* \(#,##0.0\);_(* "-"_);_(@_)</c:formatCode>
                <c:ptCount val="1"/>
                <c:pt idx="0">
                  <c:v>4.5999999999999996</c:v>
                </c:pt>
              </c:numCache>
            </c:numRef>
          </c:yVal>
          <c:bubbleSize>
            <c:numRef>
              <c:f>'final analysis'!$V$131</c:f>
              <c:numCache>
                <c:formatCode>_(* #,##0_);_(* \(#,##0\);_(* "-"_);_(@_)</c:formatCode>
                <c:ptCount val="1"/>
                <c:pt idx="0">
                  <c:v>152114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C-2429-4C33-BDA4-D99FFC2FB4BE}"/>
            </c:ext>
          </c:extLst>
        </c:ser>
        <c:ser>
          <c:idx val="5"/>
          <c:order val="5"/>
          <c:tx>
            <c:strRef>
              <c:f>'final analysis'!$W$132</c:f>
              <c:strCache>
                <c:ptCount val="1"/>
                <c:pt idx="0">
                  <c:v>T. HANDS</c:v>
                </c:pt>
              </c:strCache>
            </c:strRef>
          </c:tx>
          <c:spPr>
            <a:solidFill>
              <a:schemeClr val="accent6"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6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2429-4C33-BDA4-D99FFC2FB4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'final analysis'!$U$132</c:f>
              <c:numCache>
                <c:formatCode>_(* #,##0.0_);_(* \(#,##0.0\);_(* "-"_);_(@_)</c:formatCode>
                <c:ptCount val="1"/>
                <c:pt idx="0">
                  <c:v>4.6500000000000004</c:v>
                </c:pt>
              </c:numCache>
            </c:numRef>
          </c:xVal>
          <c:yVal>
            <c:numRef>
              <c:f>'final analysis'!$T$132</c:f>
              <c:numCache>
                <c:formatCode>_(* #,##0.0_);_(* \(#,##0.0\);_(* "-"_);_(@_)</c:formatCode>
                <c:ptCount val="1"/>
                <c:pt idx="0">
                  <c:v>5.4</c:v>
                </c:pt>
              </c:numCache>
            </c:numRef>
          </c:yVal>
          <c:bubbleSize>
            <c:numRef>
              <c:f>'final analysis'!$V$132</c:f>
              <c:numCache>
                <c:formatCode>_(* #,##0_);_(* \(#,##0\);_(* "-"_);_(@_)</c:formatCode>
                <c:ptCount val="1"/>
                <c:pt idx="0">
                  <c:v>132850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D-2429-4C33-BDA4-D99FFC2FB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772688127"/>
        <c:axId val="1772433375"/>
      </c:bubbleChart>
      <c:valAx>
        <c:axId val="1772688127"/>
        <c:scaling>
          <c:orientation val="minMax"/>
          <c:max val="8"/>
          <c:min val="2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800" b="1" i="0" baseline="0">
                    <a:effectLst/>
                  </a:rPr>
                  <a:t>SUPPLY RISK</a:t>
                </a:r>
                <a:endParaRPr lang="it-IT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_);_(@_)" sourceLinked="1"/>
        <c:majorTickMark val="none"/>
        <c:minorTickMark val="none"/>
        <c:tickLblPos val="nextTo"/>
        <c:crossAx val="1772433375"/>
        <c:crosses val="autoZero"/>
        <c:crossBetween val="midCat"/>
      </c:valAx>
      <c:valAx>
        <c:axId val="1772433375"/>
        <c:scaling>
          <c:orientation val="minMax"/>
          <c:max val="14"/>
          <c:min val="0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800" b="1" i="0" baseline="0">
                    <a:effectLst/>
                  </a:rPr>
                  <a:t>FINACIAL IMPACT</a:t>
                </a:r>
                <a:endParaRPr lang="it-IT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_);_(@_)" sourceLinked="1"/>
        <c:majorTickMark val="none"/>
        <c:minorTickMark val="none"/>
        <c:tickLblPos val="nextTo"/>
        <c:crossAx val="1772688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1" baseline="0">
                <a:effectLst/>
              </a:rPr>
              <a:t>KRALJIC MATRIX C CATEGORIES </a:t>
            </a:r>
            <a:endParaRPr lang="it-IT" sz="1200">
              <a:effectLst/>
            </a:endParaRPr>
          </a:p>
        </c:rich>
      </c:tx>
      <c:layout>
        <c:manualLayout>
          <c:xMode val="edge"/>
          <c:yMode val="edge"/>
          <c:x val="0.33877502284919098"/>
          <c:y val="2.00550209001652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380046244219471E-2"/>
          <c:y val="8.4575055187637971E-2"/>
          <c:w val="0.91143893471649373"/>
          <c:h val="0.84037453720602806"/>
        </c:manualLayout>
      </c:layout>
      <c:bubbleChart>
        <c:varyColors val="0"/>
        <c:ser>
          <c:idx val="0"/>
          <c:order val="0"/>
          <c:tx>
            <c:strRef>
              <c:f>'final analysis'!$W$175</c:f>
              <c:strCache>
                <c:ptCount val="1"/>
                <c:pt idx="0">
                  <c:v>CLOTHS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A7C3-407D-81E8-FC93A0E41E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'final analysis'!$U$175</c:f>
              <c:numCache>
                <c:formatCode>_(* #,##0.0_);_(* \(#,##0.0\);_(* "-"_);_(@_)</c:formatCode>
                <c:ptCount val="1"/>
                <c:pt idx="0">
                  <c:v>3.9000000000000004</c:v>
                </c:pt>
              </c:numCache>
            </c:numRef>
          </c:xVal>
          <c:yVal>
            <c:numRef>
              <c:f>'final analysis'!$T$175</c:f>
              <c:numCache>
                <c:formatCode>_(* #,##0.0_);_(* \(#,##0.0\);_(* "-"_);_(@_)</c:formatCode>
                <c:ptCount val="1"/>
                <c:pt idx="0">
                  <c:v>4</c:v>
                </c:pt>
              </c:numCache>
            </c:numRef>
          </c:yVal>
          <c:bubbleSize>
            <c:numRef>
              <c:f>'final analysis'!$V$175</c:f>
              <c:numCache>
                <c:formatCode>_(* #,##0_);_(* \(#,##0\);_(* "-"_);_(@_)</c:formatCode>
                <c:ptCount val="1"/>
                <c:pt idx="0">
                  <c:v>101670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9-A7C3-407D-81E8-FC93A0E41E36}"/>
            </c:ext>
          </c:extLst>
        </c:ser>
        <c:ser>
          <c:idx val="1"/>
          <c:order val="1"/>
          <c:tx>
            <c:strRef>
              <c:f>'final analysis'!$W$176</c:f>
              <c:strCache>
                <c:ptCount val="1"/>
                <c:pt idx="0">
                  <c:v>DIAPERS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D09D-44E9-A569-4E1C5E3126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'final analysis'!$U$176</c:f>
              <c:numCache>
                <c:formatCode>_(* #,##0.0_);_(* \(#,##0.0\);_(* "-"_);_(@_)</c:formatCode>
                <c:ptCount val="1"/>
                <c:pt idx="0">
                  <c:v>4.7</c:v>
                </c:pt>
              </c:numCache>
            </c:numRef>
          </c:xVal>
          <c:yVal>
            <c:numRef>
              <c:f>'final analysis'!$T$176</c:f>
              <c:numCache>
                <c:formatCode>_(* #,##0.0_);_(* \(#,##0.0\);_(* "-"_);_(@_)</c:formatCode>
                <c:ptCount val="1"/>
                <c:pt idx="0">
                  <c:v>3.4</c:v>
                </c:pt>
              </c:numCache>
            </c:numRef>
          </c:yVal>
          <c:bubbleSize>
            <c:numRef>
              <c:f>'final analysis'!$V$176</c:f>
              <c:numCache>
                <c:formatCode>_(* #,##0_);_(* \(#,##0\);_(* "-"_);_(@_)</c:formatCode>
                <c:ptCount val="1"/>
                <c:pt idx="0">
                  <c:v>76206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B-A7C3-407D-81E8-FC93A0E41E36}"/>
            </c:ext>
          </c:extLst>
        </c:ser>
        <c:ser>
          <c:idx val="2"/>
          <c:order val="2"/>
          <c:tx>
            <c:strRef>
              <c:f>'final analysis'!$W$177</c:f>
              <c:strCache>
                <c:ptCount val="1"/>
                <c:pt idx="0">
                  <c:v>HANDKERCHIEFS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'final analysis'!$U$177</c:f>
              <c:numCache>
                <c:formatCode>_(* #,##0.0_);_(* \(#,##0.0\);_(* "-"_);_(@_)</c:formatCode>
                <c:ptCount val="1"/>
                <c:pt idx="0">
                  <c:v>3.7</c:v>
                </c:pt>
              </c:numCache>
            </c:numRef>
          </c:xVal>
          <c:yVal>
            <c:numRef>
              <c:f>'final analysis'!$T$177</c:f>
              <c:numCache>
                <c:formatCode>_(* #,##0.0_);_(* \(#,##0.0\);_(* "-"_);_(@_)</c:formatCode>
                <c:ptCount val="1"/>
                <c:pt idx="0">
                  <c:v>3.6</c:v>
                </c:pt>
              </c:numCache>
            </c:numRef>
          </c:yVal>
          <c:bubbleSize>
            <c:numRef>
              <c:f>'final analysis'!$V$177</c:f>
              <c:numCache>
                <c:formatCode>_(* #,##0_);_(* \(#,##0\);_(* "-"_);_(@_)</c:formatCode>
                <c:ptCount val="1"/>
                <c:pt idx="0">
                  <c:v>68592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C-A7C3-407D-81E8-FC93A0E41E36}"/>
            </c:ext>
          </c:extLst>
        </c:ser>
        <c:ser>
          <c:idx val="3"/>
          <c:order val="3"/>
          <c:tx>
            <c:strRef>
              <c:f>'final analysis'!$W$178</c:f>
              <c:strCache>
                <c:ptCount val="1"/>
                <c:pt idx="0">
                  <c:v>SOAP</c:v>
                </c:pt>
              </c:strCache>
            </c:strRef>
          </c:tx>
          <c:spPr>
            <a:solidFill>
              <a:schemeClr val="accent4">
                <a:alpha val="75000"/>
              </a:schemeClr>
            </a:solidFill>
            <a:ln w="25400"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alpha val="75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86A-4008-BD26-61E4B6DEE61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'final analysis'!$U$178</c:f>
              <c:numCache>
                <c:formatCode>_(* #,##0.0_);_(* \(#,##0.0\);_(* "-"_);_(@_)</c:formatCode>
                <c:ptCount val="1"/>
                <c:pt idx="0">
                  <c:v>4.3</c:v>
                </c:pt>
              </c:numCache>
            </c:numRef>
          </c:xVal>
          <c:yVal>
            <c:numRef>
              <c:f>'final analysis'!$T$178</c:f>
              <c:numCache>
                <c:formatCode>_(* #,##0.0_);_(* \(#,##0.0\);_(* "-"_);_(@_)</c:formatCode>
                <c:ptCount val="1"/>
                <c:pt idx="0">
                  <c:v>3.2</c:v>
                </c:pt>
              </c:numCache>
            </c:numRef>
          </c:yVal>
          <c:bubbleSize>
            <c:numRef>
              <c:f>'final analysis'!$V$178</c:f>
              <c:numCache>
                <c:formatCode>_(* #,##0_);_(* \(#,##0\);_(* "-"_);_(@_)</c:formatCode>
                <c:ptCount val="1"/>
                <c:pt idx="0">
                  <c:v>62640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D-A7C3-407D-81E8-FC93A0E41E36}"/>
            </c:ext>
          </c:extLst>
        </c:ser>
        <c:ser>
          <c:idx val="4"/>
          <c:order val="4"/>
          <c:tx>
            <c:strRef>
              <c:f>'final analysis'!$W$179</c:f>
              <c:strCache>
                <c:ptCount val="1"/>
                <c:pt idx="0">
                  <c:v>CLEANS</c:v>
                </c:pt>
              </c:strCache>
            </c:strRef>
          </c:tx>
          <c:spPr>
            <a:solidFill>
              <a:schemeClr val="accent5"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A7C3-407D-81E8-FC93A0E41E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'final analysis'!$U$179</c:f>
              <c:numCache>
                <c:formatCode>_(* #,##0.0_);_(* \(#,##0.0\);_(* "-"_);_(@_)</c:formatCode>
                <c:ptCount val="1"/>
                <c:pt idx="0">
                  <c:v>4.2</c:v>
                </c:pt>
              </c:numCache>
            </c:numRef>
          </c:xVal>
          <c:yVal>
            <c:numRef>
              <c:f>'final analysis'!$T$179</c:f>
              <c:numCache>
                <c:formatCode>_(* #,##0.0_);_(* \(#,##0.0\);_(* "-"_);_(@_)</c:formatCode>
                <c:ptCount val="1"/>
                <c:pt idx="0">
                  <c:v>3</c:v>
                </c:pt>
              </c:numCache>
            </c:numRef>
          </c:yVal>
          <c:bubbleSize>
            <c:numRef>
              <c:f>'final analysis'!$V$179</c:f>
              <c:numCache>
                <c:formatCode>_(* #,##0_);_(* \(#,##0\);_(* "-"_);_(@_)</c:formatCode>
                <c:ptCount val="1"/>
                <c:pt idx="0">
                  <c:v>27935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E-A7C3-407D-81E8-FC93A0E41E36}"/>
            </c:ext>
          </c:extLst>
        </c:ser>
        <c:ser>
          <c:idx val="5"/>
          <c:order val="5"/>
          <c:tx>
            <c:strRef>
              <c:f>'final analysis'!$W$180</c:f>
              <c:strCache>
                <c:ptCount val="1"/>
                <c:pt idx="0">
                  <c:v>OTHER INST</c:v>
                </c:pt>
              </c:strCache>
            </c:strRef>
          </c:tx>
          <c:spPr>
            <a:solidFill>
              <a:schemeClr val="accent6"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A7C3-407D-81E8-FC93A0E41E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'final analysis'!$U$180</c:f>
              <c:numCache>
                <c:formatCode>_(* #,##0.0_);_(* \(#,##0.0\);_(* "-"_);_(@_)</c:formatCode>
                <c:ptCount val="1"/>
                <c:pt idx="0">
                  <c:v>4</c:v>
                </c:pt>
              </c:numCache>
            </c:numRef>
          </c:xVal>
          <c:yVal>
            <c:numRef>
              <c:f>'final analysis'!$T$180</c:f>
              <c:numCache>
                <c:formatCode>_(* #,##0.0_);_(* \(#,##0.0\);_(* "-"_);_(@_)</c:formatCode>
                <c:ptCount val="1"/>
                <c:pt idx="0">
                  <c:v>2.2000000000000002</c:v>
                </c:pt>
              </c:numCache>
            </c:numRef>
          </c:yVal>
          <c:bubbleSize>
            <c:numRef>
              <c:f>'final analysis'!$V$180</c:f>
              <c:numCache>
                <c:formatCode>_(* #,##0_);_(* \(#,##0\);_(* "-"_);_(@_)</c:formatCode>
                <c:ptCount val="1"/>
                <c:pt idx="0">
                  <c:v>12666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F-A7C3-407D-81E8-FC93A0E41E36}"/>
            </c:ext>
          </c:extLst>
        </c:ser>
        <c:ser>
          <c:idx val="6"/>
          <c:order val="6"/>
          <c:tx>
            <c:strRef>
              <c:f>'final analysis'!$W$181</c:f>
              <c:strCache>
                <c:ptCount val="1"/>
                <c:pt idx="0">
                  <c:v>LATEX</c:v>
                </c:pt>
              </c:strCache>
            </c:strRef>
          </c:tx>
          <c:spPr>
            <a:solidFill>
              <a:schemeClr val="accent1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alpha val="75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86A-4008-BD26-61E4B6DEE61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'final analysis'!$U$181</c:f>
              <c:numCache>
                <c:formatCode>_(* #,##0.0_);_(* \(#,##0.0\);_(* "-"_);_(@_)</c:formatCode>
                <c:ptCount val="1"/>
                <c:pt idx="0">
                  <c:v>4.6000000000000005</c:v>
                </c:pt>
              </c:numCache>
            </c:numRef>
          </c:xVal>
          <c:yVal>
            <c:numRef>
              <c:f>'final analysis'!$T$181</c:f>
              <c:numCache>
                <c:formatCode>_(* #,##0.0_);_(* \(#,##0.0\);_(* "-"_);_(@_)</c:formatCode>
                <c:ptCount val="1"/>
                <c:pt idx="0">
                  <c:v>2</c:v>
                </c:pt>
              </c:numCache>
            </c:numRef>
          </c:yVal>
          <c:bubbleSize>
            <c:numRef>
              <c:f>'final analysis'!$V$181</c:f>
              <c:numCache>
                <c:formatCode>_(* #,##0_);_(* \(#,##0\);_(* "-"_);_(@_)</c:formatCode>
                <c:ptCount val="1"/>
                <c:pt idx="0">
                  <c:v>10874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0-A7C3-407D-81E8-FC93A0E41E36}"/>
            </c:ext>
          </c:extLst>
        </c:ser>
        <c:ser>
          <c:idx val="7"/>
          <c:order val="7"/>
          <c:tx>
            <c:strRef>
              <c:f>'final analysis'!$W$182</c:f>
              <c:strCache>
                <c:ptCount val="1"/>
                <c:pt idx="0">
                  <c:v>LACTITUYAS</c:v>
                </c:pt>
              </c:strCache>
            </c:strRef>
          </c:tx>
          <c:spPr>
            <a:solidFill>
              <a:schemeClr val="accent2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'final analysis'!$U$182</c:f>
              <c:numCache>
                <c:formatCode>_(* #,##0.0_);_(* \(#,##0.0\);_(* "-"_);_(@_)</c:formatCode>
                <c:ptCount val="1"/>
                <c:pt idx="0">
                  <c:v>4.0999999999999996</c:v>
                </c:pt>
              </c:numCache>
            </c:numRef>
          </c:xVal>
          <c:yVal>
            <c:numRef>
              <c:f>'final analysis'!$T$182</c:f>
              <c:numCache>
                <c:formatCode>_(* #,##0.0_);_(* \(#,##0.0\);_(* "-"_);_(@_)</c:formatCode>
                <c:ptCount val="1"/>
                <c:pt idx="0">
                  <c:v>1.8</c:v>
                </c:pt>
              </c:numCache>
            </c:numRef>
          </c:yVal>
          <c:bubbleSize>
            <c:numRef>
              <c:f>'final analysis'!$V$182</c:f>
              <c:numCache>
                <c:formatCode>_(* #,##0_);_(* \(#,##0\);_(* "-"_);_(@_)</c:formatCode>
                <c:ptCount val="1"/>
                <c:pt idx="0">
                  <c:v>9964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2-A7C3-407D-81E8-FC93A0E41E36}"/>
            </c:ext>
          </c:extLst>
        </c:ser>
        <c:ser>
          <c:idx val="8"/>
          <c:order val="8"/>
          <c:tx>
            <c:strRef>
              <c:f>'final analysis'!$W$183</c:f>
              <c:strCache>
                <c:ptCount val="1"/>
                <c:pt idx="0">
                  <c:v>DISP. SOAP</c:v>
                </c:pt>
              </c:strCache>
            </c:strRef>
          </c:tx>
          <c:spPr>
            <a:solidFill>
              <a:schemeClr val="accent3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'final analysis'!$U$183</c:f>
              <c:numCache>
                <c:formatCode>_(* #,##0.0_);_(* \(#,##0.0\);_(* "-"_);_(@_)</c:formatCode>
                <c:ptCount val="1"/>
                <c:pt idx="0">
                  <c:v>6.6999999999999993</c:v>
                </c:pt>
              </c:numCache>
            </c:numRef>
          </c:xVal>
          <c:yVal>
            <c:numRef>
              <c:f>'final analysis'!$T$183</c:f>
              <c:numCache>
                <c:formatCode>_(* #,##0.0_);_(* \(#,##0.0\);_(* "-"_);_(@_)</c:formatCode>
                <c:ptCount val="1"/>
                <c:pt idx="0">
                  <c:v>1.5</c:v>
                </c:pt>
              </c:numCache>
            </c:numRef>
          </c:yVal>
          <c:bubbleSize>
            <c:numRef>
              <c:f>'final analysis'!$V$183</c:f>
              <c:numCache>
                <c:formatCode>_(* #,##0_);_(* \(#,##0\);_(* "-"_);_(@_)</c:formatCode>
                <c:ptCount val="1"/>
                <c:pt idx="0">
                  <c:v>8293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3-A7C3-407D-81E8-FC93A0E41E36}"/>
            </c:ext>
          </c:extLst>
        </c:ser>
        <c:ser>
          <c:idx val="9"/>
          <c:order val="9"/>
          <c:tx>
            <c:strRef>
              <c:f>'final analysis'!$W$184</c:f>
              <c:strCache>
                <c:ptCount val="1"/>
                <c:pt idx="0">
                  <c:v>MULTISHEETS</c:v>
                </c:pt>
              </c:strCache>
            </c:strRef>
          </c:tx>
          <c:spPr>
            <a:solidFill>
              <a:schemeClr val="accent4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'final analysis'!$U$184</c:f>
              <c:numCache>
                <c:formatCode>_(* #,##0.0_);_(* \(#,##0.0\);_(* "-"_);_(@_)</c:formatCode>
                <c:ptCount val="1"/>
                <c:pt idx="0">
                  <c:v>4.2</c:v>
                </c:pt>
              </c:numCache>
            </c:numRef>
          </c:xVal>
          <c:yVal>
            <c:numRef>
              <c:f>'final analysis'!$T$184</c:f>
              <c:numCache>
                <c:formatCode>_(* #,##0.0_);_(* \(#,##0.0\);_(* "-"_);_(@_)</c:formatCode>
                <c:ptCount val="1"/>
                <c:pt idx="0">
                  <c:v>1</c:v>
                </c:pt>
              </c:numCache>
            </c:numRef>
          </c:yVal>
          <c:bubbleSize>
            <c:numRef>
              <c:f>'final analysis'!$V$184</c:f>
              <c:numCache>
                <c:formatCode>_(* #,##0_);_(* \(#,##0\);_(* "-"_);_(@_)</c:formatCode>
                <c:ptCount val="1"/>
                <c:pt idx="0">
                  <c:v>2341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4-A7C3-407D-81E8-FC93A0E41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772688127"/>
        <c:axId val="1772433375"/>
      </c:bubbleChart>
      <c:valAx>
        <c:axId val="1772688127"/>
        <c:scaling>
          <c:orientation val="minMax"/>
          <c:max val="8"/>
          <c:min val="2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800" b="1" i="0" baseline="0">
                    <a:effectLst/>
                  </a:rPr>
                  <a:t>SUPPLY RISK</a:t>
                </a:r>
                <a:endParaRPr lang="it-IT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_);_(@_)" sourceLinked="1"/>
        <c:majorTickMark val="out"/>
        <c:minorTickMark val="none"/>
        <c:tickLblPos val="nextTo"/>
        <c:crossAx val="1772433375"/>
        <c:crosses val="autoZero"/>
        <c:crossBetween val="midCat"/>
      </c:valAx>
      <c:valAx>
        <c:axId val="1772433375"/>
        <c:scaling>
          <c:orientation val="minMax"/>
          <c:max val="15"/>
          <c:min val="0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800" b="1" i="0" baseline="0">
                    <a:effectLst/>
                  </a:rPr>
                  <a:t>FINACIAL IMPACT</a:t>
                </a:r>
                <a:endParaRPr lang="it-IT">
                  <a:effectLst/>
                </a:endParaRPr>
              </a:p>
            </c:rich>
          </c:tx>
          <c:layout>
            <c:manualLayout>
              <c:xMode val="edge"/>
              <c:yMode val="edge"/>
              <c:x val="1.4815068091674644E-2"/>
              <c:y val="0.336083211820744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_);_(@_)" sourceLinked="1"/>
        <c:majorTickMark val="out"/>
        <c:minorTickMark val="none"/>
        <c:tickLblPos val="nextTo"/>
        <c:crossAx val="1772688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808463</xdr:colOff>
      <xdr:row>16</xdr:row>
      <xdr:rowOff>176561</xdr:rowOff>
    </xdr:from>
    <xdr:to>
      <xdr:col>18</xdr:col>
      <xdr:colOff>566854</xdr:colOff>
      <xdr:row>24</xdr:row>
      <xdr:rowOff>167268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93900026-F333-43C7-891D-D943CA1DA0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464634</xdr:colOff>
      <xdr:row>35</xdr:row>
      <xdr:rowOff>166338</xdr:rowOff>
    </xdr:from>
    <xdr:to>
      <xdr:col>19</xdr:col>
      <xdr:colOff>232317</xdr:colOff>
      <xdr:row>45</xdr:row>
      <xdr:rowOff>55756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70A15CC0-6BDC-4558-B691-077FF1C914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548267</xdr:colOff>
      <xdr:row>25</xdr:row>
      <xdr:rowOff>18586</xdr:rowOff>
    </xdr:from>
    <xdr:to>
      <xdr:col>23</xdr:col>
      <xdr:colOff>492511</xdr:colOff>
      <xdr:row>34</xdr:row>
      <xdr:rowOff>131027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99EFE4BE-78EA-423A-9829-BDEC93D465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641195</xdr:colOff>
      <xdr:row>43</xdr:row>
      <xdr:rowOff>176561</xdr:rowOff>
    </xdr:from>
    <xdr:to>
      <xdr:col>24</xdr:col>
      <xdr:colOff>46463</xdr:colOff>
      <xdr:row>54</xdr:row>
      <xdr:rowOff>103149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D21021E3-0634-484C-9006-D809FE2FF1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582698</xdr:colOff>
      <xdr:row>18</xdr:row>
      <xdr:rowOff>34288</xdr:rowOff>
    </xdr:from>
    <xdr:to>
      <xdr:col>12</xdr:col>
      <xdr:colOff>678180</xdr:colOff>
      <xdr:row>34</xdr:row>
      <xdr:rowOff>91440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88801916-F4D6-46C9-A256-A00699C958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876300</xdr:colOff>
      <xdr:row>22</xdr:row>
      <xdr:rowOff>190500</xdr:rowOff>
    </xdr:from>
    <xdr:to>
      <xdr:col>17</xdr:col>
      <xdr:colOff>177800</xdr:colOff>
      <xdr:row>36</xdr:row>
      <xdr:rowOff>127000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94E921B1-BA95-4C44-9CB5-C24227B0E9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837474</xdr:colOff>
      <xdr:row>6</xdr:row>
      <xdr:rowOff>171994</xdr:rowOff>
    </xdr:from>
    <xdr:to>
      <xdr:col>29</xdr:col>
      <xdr:colOff>147320</xdr:colOff>
      <xdr:row>37</xdr:row>
      <xdr:rowOff>0</xdr:rowOff>
    </xdr:to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4EF006F-2183-47AA-BE58-1877079D98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162850</xdr:colOff>
      <xdr:row>99</xdr:row>
      <xdr:rowOff>116057</xdr:rowOff>
    </xdr:from>
    <xdr:to>
      <xdr:col>19</xdr:col>
      <xdr:colOff>261619</xdr:colOff>
      <xdr:row>122</xdr:row>
      <xdr:rowOff>12700</xdr:rowOff>
    </xdr:to>
    <xdr:graphicFrame macro="">
      <xdr:nvGraphicFramePr>
        <xdr:cNvPr id="5" name="Chart 6">
          <a:extLst>
            <a:ext uri="{FF2B5EF4-FFF2-40B4-BE49-F238E27FC236}">
              <a16:creationId xmlns:a16="http://schemas.microsoft.com/office/drawing/2014/main" id="{75189B86-F1B6-462B-919D-C4025484A5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635000</xdr:colOff>
      <xdr:row>135</xdr:row>
      <xdr:rowOff>177800</xdr:rowOff>
    </xdr:from>
    <xdr:to>
      <xdr:col>22</xdr:col>
      <xdr:colOff>1323340</xdr:colOff>
      <xdr:row>157</xdr:row>
      <xdr:rowOff>50800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1A3A4D9-B82F-4A20-8CD0-33CCFCB228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25400</xdr:colOff>
      <xdr:row>190</xdr:row>
      <xdr:rowOff>88900</xdr:rowOff>
    </xdr:from>
    <xdr:to>
      <xdr:col>20</xdr:col>
      <xdr:colOff>990600</xdr:colOff>
      <xdr:row>213</xdr:row>
      <xdr:rowOff>38100</xdr:rowOff>
    </xdr:to>
    <xdr:graphicFrame macro="">
      <xdr:nvGraphicFramePr>
        <xdr:cNvPr id="8" name="Chart 6">
          <a:extLst>
            <a:ext uri="{FF2B5EF4-FFF2-40B4-BE49-F238E27FC236}">
              <a16:creationId xmlns:a16="http://schemas.microsoft.com/office/drawing/2014/main" id="{B4BEB7E3-CF1C-4656-8BFF-D1629A7D3E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1206500</xdr:colOff>
      <xdr:row>9</xdr:row>
      <xdr:rowOff>38100</xdr:rowOff>
    </xdr:from>
    <xdr:to>
      <xdr:col>19</xdr:col>
      <xdr:colOff>1206500</xdr:colOff>
      <xdr:row>34</xdr:row>
      <xdr:rowOff>165100</xdr:rowOff>
    </xdr:to>
    <xdr:cxnSp macro="">
      <xdr:nvCxnSpPr>
        <xdr:cNvPr id="9" name="Connettore 2 8">
          <a:extLst>
            <a:ext uri="{FF2B5EF4-FFF2-40B4-BE49-F238E27FC236}">
              <a16:creationId xmlns:a16="http://schemas.microsoft.com/office/drawing/2014/main" id="{A47F4AEA-6F31-4002-B8AD-B532CC0ABFF9}"/>
            </a:ext>
          </a:extLst>
        </xdr:cNvPr>
        <xdr:cNvCxnSpPr/>
      </xdr:nvCxnSpPr>
      <xdr:spPr>
        <a:xfrm>
          <a:off x="29603700" y="1930400"/>
          <a:ext cx="0" cy="5207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88900</xdr:colOff>
      <xdr:row>35</xdr:row>
      <xdr:rowOff>101600</xdr:rowOff>
    </xdr:from>
    <xdr:ext cx="462884" cy="264560"/>
    <xdr:sp macro="" textlink="">
      <xdr:nvSpPr>
        <xdr:cNvPr id="10" name="CasellaDiTesto 9">
          <a:extLst>
            <a:ext uri="{FF2B5EF4-FFF2-40B4-BE49-F238E27FC236}">
              <a16:creationId xmlns:a16="http://schemas.microsoft.com/office/drawing/2014/main" id="{0D8BDC42-6F6A-4B7A-9516-B419256274D0}"/>
            </a:ext>
          </a:extLst>
        </xdr:cNvPr>
        <xdr:cNvSpPr txBox="1"/>
      </xdr:nvSpPr>
      <xdr:spPr>
        <a:xfrm>
          <a:off x="29781500" y="7277100"/>
          <a:ext cx="4628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LOW</a:t>
          </a:r>
        </a:p>
      </xdr:txBody>
    </xdr:sp>
    <xdr:clientData/>
  </xdr:oneCellAnchor>
  <xdr:oneCellAnchor>
    <xdr:from>
      <xdr:col>28</xdr:col>
      <xdr:colOff>215900</xdr:colOff>
      <xdr:row>35</xdr:row>
      <xdr:rowOff>76200</xdr:rowOff>
    </xdr:from>
    <xdr:ext cx="485005" cy="264560"/>
    <xdr:sp macro="" textlink="">
      <xdr:nvSpPr>
        <xdr:cNvPr id="11" name="CasellaDiTesto 10">
          <a:extLst>
            <a:ext uri="{FF2B5EF4-FFF2-40B4-BE49-F238E27FC236}">
              <a16:creationId xmlns:a16="http://schemas.microsoft.com/office/drawing/2014/main" id="{73BDCE87-E6AA-4905-A130-36AB4A0AAAF5}"/>
            </a:ext>
          </a:extLst>
        </xdr:cNvPr>
        <xdr:cNvSpPr txBox="1"/>
      </xdr:nvSpPr>
      <xdr:spPr>
        <a:xfrm>
          <a:off x="37795200" y="7251700"/>
          <a:ext cx="485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HIGH</a:t>
          </a:r>
        </a:p>
      </xdr:txBody>
    </xdr:sp>
    <xdr:clientData/>
  </xdr:oneCellAnchor>
  <xdr:oneCellAnchor>
    <xdr:from>
      <xdr:col>19</xdr:col>
      <xdr:colOff>973824</xdr:colOff>
      <xdr:row>8</xdr:row>
      <xdr:rowOff>194577</xdr:rowOff>
    </xdr:from>
    <xdr:ext cx="264560" cy="485005"/>
    <xdr:sp macro="" textlink="">
      <xdr:nvSpPr>
        <xdr:cNvPr id="12" name="CasellaDiTesto 11">
          <a:extLst>
            <a:ext uri="{FF2B5EF4-FFF2-40B4-BE49-F238E27FC236}">
              <a16:creationId xmlns:a16="http://schemas.microsoft.com/office/drawing/2014/main" id="{A9286A0A-95F8-4819-8CB1-27480954495C}"/>
            </a:ext>
          </a:extLst>
        </xdr:cNvPr>
        <xdr:cNvSpPr txBox="1"/>
      </xdr:nvSpPr>
      <xdr:spPr>
        <a:xfrm rot="16200000">
          <a:off x="29260801" y="1993900"/>
          <a:ext cx="485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HIGH</a:t>
          </a:r>
        </a:p>
      </xdr:txBody>
    </xdr:sp>
    <xdr:clientData/>
  </xdr:oneCellAnchor>
  <xdr:oneCellAnchor>
    <xdr:from>
      <xdr:col>19</xdr:col>
      <xdr:colOff>962762</xdr:colOff>
      <xdr:row>32</xdr:row>
      <xdr:rowOff>53238</xdr:rowOff>
    </xdr:from>
    <xdr:ext cx="264560" cy="462884"/>
    <xdr:sp macro="" textlink="">
      <xdr:nvSpPr>
        <xdr:cNvPr id="13" name="CasellaDiTesto 12">
          <a:extLst>
            <a:ext uri="{FF2B5EF4-FFF2-40B4-BE49-F238E27FC236}">
              <a16:creationId xmlns:a16="http://schemas.microsoft.com/office/drawing/2014/main" id="{3B73522A-00A3-40A6-A942-456C8B66C9FC}"/>
            </a:ext>
          </a:extLst>
        </xdr:cNvPr>
        <xdr:cNvSpPr txBox="1"/>
      </xdr:nvSpPr>
      <xdr:spPr>
        <a:xfrm rot="16200000">
          <a:off x="29260800" y="6718300"/>
          <a:ext cx="4628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LOW</a:t>
          </a:r>
        </a:p>
      </xdr:txBody>
    </xdr:sp>
    <xdr:clientData/>
  </xdr:one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0.13677</cdr:x>
      <cdr:y>0.13551</cdr:y>
    </cdr:from>
    <cdr:to>
      <cdr:x>0.34328</cdr:x>
      <cdr:y>0.75739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05AF0F42-D3B4-FB42-84A6-B47497CDF400}"/>
            </a:ext>
          </a:extLst>
        </cdr:cNvPr>
        <cdr:cNvSpPr/>
      </cdr:nvSpPr>
      <cdr:spPr>
        <a:xfrm xmlns:a="http://schemas.openxmlformats.org/drawingml/2006/main">
          <a:off x="921530" y="448312"/>
          <a:ext cx="1391378" cy="205738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60000"/>
            <a:lumOff val="40000"/>
            <a:alpha val="3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CO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0.04641</cdr:x>
      <cdr:y>0.07142</cdr:y>
    </cdr:from>
    <cdr:to>
      <cdr:x>0.51119</cdr:x>
      <cdr:y>0.52949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79C1EFA3-F8A7-D145-B8F9-7934A2D982A7}"/>
            </a:ext>
          </a:extLst>
        </cdr:cNvPr>
        <cdr:cNvSpPr/>
      </cdr:nvSpPr>
      <cdr:spPr>
        <a:xfrm xmlns:a="http://schemas.openxmlformats.org/drawingml/2006/main">
          <a:off x="433609" y="437606"/>
          <a:ext cx="4342317" cy="280670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60000"/>
            <a:lumOff val="40000"/>
            <a:alpha val="3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it-IT" sz="1400" b="1">
              <a:solidFill>
                <a:schemeClr val="bg2">
                  <a:lumMod val="50000"/>
                </a:schemeClr>
              </a:solidFill>
            </a:rPr>
            <a:t>Leverage</a:t>
          </a:r>
          <a:r>
            <a:rPr lang="it-IT" sz="1400" b="1" baseline="0">
              <a:solidFill>
                <a:schemeClr val="bg2">
                  <a:lumMod val="50000"/>
                </a:schemeClr>
              </a:solidFill>
            </a:rPr>
            <a:t> items</a:t>
          </a:r>
          <a:endParaRPr lang="en-CO" sz="1400" b="1">
            <a:solidFill>
              <a:schemeClr val="bg2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0.51254</cdr:x>
      <cdr:y>0.07142</cdr:y>
    </cdr:from>
    <cdr:to>
      <cdr:x>0.97747</cdr:x>
      <cdr:y>0.5212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C06F444F-261F-3340-A215-7AFBD7F547C5}"/>
            </a:ext>
          </a:extLst>
        </cdr:cNvPr>
        <cdr:cNvSpPr/>
      </cdr:nvSpPr>
      <cdr:spPr>
        <a:xfrm xmlns:a="http://schemas.openxmlformats.org/drawingml/2006/main">
          <a:off x="4788626" y="437606"/>
          <a:ext cx="4343719" cy="27559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2">
            <a:lumMod val="75000"/>
            <a:alpha val="3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it-IT" sz="1400" b="1">
              <a:solidFill>
                <a:schemeClr val="bg2">
                  <a:lumMod val="50000"/>
                </a:schemeClr>
              </a:solidFill>
            </a:rPr>
            <a:t>Strategic</a:t>
          </a:r>
          <a:r>
            <a:rPr lang="it-IT" sz="1400" b="1" baseline="0">
              <a:solidFill>
                <a:schemeClr val="bg2">
                  <a:lumMod val="50000"/>
                </a:schemeClr>
              </a:solidFill>
            </a:rPr>
            <a:t> items</a:t>
          </a:r>
          <a:endParaRPr lang="en-CO" sz="1400" b="1">
            <a:solidFill>
              <a:schemeClr val="bg2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0.05037</cdr:x>
      <cdr:y>0.52949</cdr:y>
    </cdr:from>
    <cdr:to>
      <cdr:x>0.50983</cdr:x>
      <cdr:y>0.92538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6DCB8F7B-8A91-B743-9696-18638301CF62}"/>
            </a:ext>
          </a:extLst>
        </cdr:cNvPr>
        <cdr:cNvSpPr/>
      </cdr:nvSpPr>
      <cdr:spPr>
        <a:xfrm xmlns:a="http://schemas.openxmlformats.org/drawingml/2006/main">
          <a:off x="470626" y="3244306"/>
          <a:ext cx="4292600" cy="242570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4">
            <a:lumMod val="60000"/>
            <a:lumOff val="40000"/>
            <a:alpha val="3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400" b="1">
              <a:solidFill>
                <a:schemeClr val="bg2">
                  <a:lumMod val="50000"/>
                </a:schemeClr>
              </a:solidFill>
            </a:rPr>
            <a:t>Non</a:t>
          </a:r>
          <a:r>
            <a:rPr lang="it-IT" sz="1400" b="1" baseline="0">
              <a:solidFill>
                <a:schemeClr val="bg2">
                  <a:lumMod val="50000"/>
                </a:schemeClr>
              </a:solidFill>
            </a:rPr>
            <a:t> critical items</a:t>
          </a:r>
          <a:endParaRPr lang="en-CO" sz="1400" b="1">
            <a:solidFill>
              <a:schemeClr val="bg2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0.50983</cdr:x>
      <cdr:y>0.52327</cdr:y>
    </cdr:from>
    <cdr:to>
      <cdr:x>0.97726</cdr:x>
      <cdr:y>0.92769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E6063D7B-631D-7D4C-BB57-4268FF7992F5}"/>
            </a:ext>
          </a:extLst>
        </cdr:cNvPr>
        <cdr:cNvSpPr/>
      </cdr:nvSpPr>
      <cdr:spPr>
        <a:xfrm xmlns:a="http://schemas.openxmlformats.org/drawingml/2006/main">
          <a:off x="4763226" y="3206206"/>
          <a:ext cx="4367164" cy="2477942"/>
        </a:xfrm>
        <a:prstGeom xmlns:a="http://schemas.openxmlformats.org/drawingml/2006/main" prst="rect">
          <a:avLst/>
        </a:prstGeom>
        <a:solidFill xmlns:a="http://schemas.openxmlformats.org/drawingml/2006/main">
          <a:srgbClr val="C00000">
            <a:alpha val="3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it-IT" sz="1400" b="1">
              <a:solidFill>
                <a:schemeClr val="bg2">
                  <a:lumMod val="50000"/>
                </a:schemeClr>
              </a:solidFill>
            </a:rPr>
            <a:t>Bottleneck</a:t>
          </a:r>
          <a:r>
            <a:rPr lang="it-IT" sz="1400" b="1" baseline="0">
              <a:solidFill>
                <a:schemeClr val="bg2">
                  <a:lumMod val="50000"/>
                </a:schemeClr>
              </a:solidFill>
            </a:rPr>
            <a:t> items</a:t>
          </a:r>
          <a:endParaRPr lang="en-CO" sz="1400" b="1">
            <a:solidFill>
              <a:schemeClr val="bg2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0.05037</cdr:x>
      <cdr:y>0.93989</cdr:y>
    </cdr:from>
    <cdr:to>
      <cdr:x>0.97064</cdr:x>
      <cdr:y>0.94196</cdr:y>
    </cdr:to>
    <cdr:cxnSp macro="">
      <cdr:nvCxnSpPr>
        <cdr:cNvPr id="7" name="Connettore 2 6">
          <a:extLst xmlns:a="http://schemas.openxmlformats.org/drawingml/2006/main">
            <a:ext uri="{FF2B5EF4-FFF2-40B4-BE49-F238E27FC236}">
              <a16:creationId xmlns:a16="http://schemas.microsoft.com/office/drawing/2014/main" id="{CFF0CB31-3B6A-4253-9848-62B2ED2FD216}"/>
            </a:ext>
          </a:extLst>
        </cdr:cNvPr>
        <cdr:cNvCxnSpPr/>
      </cdr:nvCxnSpPr>
      <cdr:spPr>
        <a:xfrm xmlns:a="http://schemas.openxmlformats.org/drawingml/2006/main">
          <a:off x="470626" y="5758906"/>
          <a:ext cx="8597900" cy="12700"/>
        </a:xfrm>
        <a:prstGeom xmlns:a="http://schemas.openxmlformats.org/drawingml/2006/main" prst="straightConnector1">
          <a:avLst/>
        </a:prstGeom>
        <a:ln xmlns:a="http://schemas.openxmlformats.org/drawingml/2006/main">
          <a:headEnd type="triangle"/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0.05749</cdr:x>
      <cdr:y>0.07312</cdr:y>
    </cdr:from>
    <cdr:to>
      <cdr:x>0.51089</cdr:x>
      <cdr:y>0.48616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B0BEB863-F3C0-F143-9CA3-274DDE135AD7}"/>
            </a:ext>
          </a:extLst>
        </cdr:cNvPr>
        <cdr:cNvSpPr/>
      </cdr:nvSpPr>
      <cdr:spPr>
        <a:xfrm xmlns:a="http://schemas.openxmlformats.org/drawingml/2006/main">
          <a:off x="444500" y="334167"/>
          <a:ext cx="3505448" cy="1887694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60000"/>
            <a:lumOff val="40000"/>
            <a:alpha val="3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it-IT" sz="1200" b="1" i="1" u="none">
              <a:solidFill>
                <a:schemeClr val="bg2">
                  <a:lumMod val="50000"/>
                </a:schemeClr>
              </a:solidFill>
            </a:rPr>
            <a:t>Leverage</a:t>
          </a:r>
          <a:r>
            <a:rPr lang="it-IT" sz="1200" b="1" i="1" u="none" baseline="0">
              <a:solidFill>
                <a:schemeClr val="bg2">
                  <a:lumMod val="50000"/>
                </a:schemeClr>
              </a:solidFill>
            </a:rPr>
            <a:t> items</a:t>
          </a:r>
          <a:endParaRPr lang="en-CO" sz="1200" b="1" i="1" u="none">
            <a:solidFill>
              <a:schemeClr val="bg2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0.51785</cdr:x>
      <cdr:y>0.07464</cdr:y>
    </cdr:from>
    <cdr:to>
      <cdr:x>0.94152</cdr:x>
      <cdr:y>0.49522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13E13022-0F25-3241-B343-26E39FEE94B8}"/>
            </a:ext>
          </a:extLst>
        </cdr:cNvPr>
        <cdr:cNvSpPr/>
      </cdr:nvSpPr>
      <cdr:spPr>
        <a:xfrm xmlns:a="http://schemas.openxmlformats.org/drawingml/2006/main">
          <a:off x="4003729" y="341143"/>
          <a:ext cx="3275621" cy="1922129"/>
        </a:xfrm>
        <a:prstGeom xmlns:a="http://schemas.openxmlformats.org/drawingml/2006/main" prst="rect">
          <a:avLst/>
        </a:prstGeom>
        <a:solidFill xmlns:a="http://schemas.openxmlformats.org/drawingml/2006/main">
          <a:schemeClr val="bg2">
            <a:lumMod val="75000"/>
            <a:alpha val="3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200" b="1" i="1" u="none">
              <a:solidFill>
                <a:schemeClr val="bg2">
                  <a:lumMod val="50000"/>
                </a:schemeClr>
              </a:solidFill>
            </a:rPr>
            <a:t>Strategic</a:t>
          </a:r>
          <a:r>
            <a:rPr lang="it-IT" sz="1200" b="1" i="1" u="none" baseline="0">
              <a:solidFill>
                <a:schemeClr val="bg2">
                  <a:lumMod val="50000"/>
                </a:schemeClr>
              </a:solidFill>
            </a:rPr>
            <a:t> items</a:t>
          </a:r>
          <a:endParaRPr lang="en-CO" sz="1200" b="1" i="1" u="none">
            <a:solidFill>
              <a:schemeClr val="bg2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0.05996</cdr:x>
      <cdr:y>0.49755</cdr:y>
    </cdr:from>
    <cdr:to>
      <cdr:x>0.50951</cdr:x>
      <cdr:y>0.89996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FE2E5DF7-F8CD-5B46-B74A-BE7CB9D350C5}"/>
            </a:ext>
          </a:extLst>
        </cdr:cNvPr>
        <cdr:cNvSpPr/>
      </cdr:nvSpPr>
      <cdr:spPr>
        <a:xfrm xmlns:a="http://schemas.openxmlformats.org/drawingml/2006/main">
          <a:off x="463567" y="2273946"/>
          <a:ext cx="3475683" cy="1839097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4">
            <a:lumMod val="60000"/>
            <a:lumOff val="40000"/>
            <a:alpha val="3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200" b="1" i="1" u="none">
              <a:solidFill>
                <a:schemeClr val="bg2">
                  <a:lumMod val="50000"/>
                </a:schemeClr>
              </a:solidFill>
            </a:rPr>
            <a:t>Non</a:t>
          </a:r>
          <a:r>
            <a:rPr lang="it-IT" sz="1200" b="1" i="1" u="none" baseline="0">
              <a:solidFill>
                <a:schemeClr val="bg2">
                  <a:lumMod val="50000"/>
                </a:schemeClr>
              </a:solidFill>
            </a:rPr>
            <a:t> critical items</a:t>
          </a:r>
          <a:endParaRPr lang="en-CO" sz="1200" b="1" i="1" u="none">
            <a:solidFill>
              <a:schemeClr val="bg2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0.51854</cdr:x>
      <cdr:y>0.50377</cdr:y>
    </cdr:from>
    <cdr:to>
      <cdr:x>0.93824</cdr:x>
      <cdr:y>0.90552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054B9FB4-0A6F-5C40-9015-AA1A604FED7C}"/>
            </a:ext>
          </a:extLst>
        </cdr:cNvPr>
        <cdr:cNvSpPr/>
      </cdr:nvSpPr>
      <cdr:spPr>
        <a:xfrm xmlns:a="http://schemas.openxmlformats.org/drawingml/2006/main">
          <a:off x="4009087" y="2302358"/>
          <a:ext cx="3244863" cy="1836085"/>
        </a:xfrm>
        <a:prstGeom xmlns:a="http://schemas.openxmlformats.org/drawingml/2006/main" prst="rect">
          <a:avLst/>
        </a:prstGeom>
        <a:solidFill xmlns:a="http://schemas.openxmlformats.org/drawingml/2006/main">
          <a:srgbClr val="C00000">
            <a:alpha val="3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200" b="1" i="1" u="none">
              <a:solidFill>
                <a:schemeClr val="bg2">
                  <a:lumMod val="50000"/>
                </a:schemeClr>
              </a:solidFill>
            </a:rPr>
            <a:t>Bottleneck</a:t>
          </a:r>
          <a:r>
            <a:rPr lang="it-IT" sz="1200" b="1" i="1" u="none" baseline="0">
              <a:solidFill>
                <a:schemeClr val="bg2">
                  <a:lumMod val="50000"/>
                </a:schemeClr>
              </a:solidFill>
            </a:rPr>
            <a:t> items</a:t>
          </a:r>
          <a:endParaRPr lang="en-CO" sz="1200" b="1" i="1" u="none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0.04876</cdr:x>
      <cdr:y>0.52748</cdr:y>
    </cdr:from>
    <cdr:to>
      <cdr:x>0.50843</cdr:x>
      <cdr:y>0.9269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FE2E5DF7-F8CD-5B46-B74A-BE7CB9D350C5}"/>
            </a:ext>
          </a:extLst>
        </cdr:cNvPr>
        <cdr:cNvSpPr/>
      </cdr:nvSpPr>
      <cdr:spPr>
        <a:xfrm xmlns:a="http://schemas.openxmlformats.org/drawingml/2006/main">
          <a:off x="355601" y="2291042"/>
          <a:ext cx="3352058" cy="1734858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4">
            <a:lumMod val="60000"/>
            <a:lumOff val="40000"/>
            <a:alpha val="3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200" b="1" i="1" u="none">
              <a:solidFill>
                <a:schemeClr val="bg2">
                  <a:lumMod val="50000"/>
                </a:schemeClr>
              </a:solidFill>
            </a:rPr>
            <a:t>Non</a:t>
          </a:r>
          <a:r>
            <a:rPr lang="it-IT" sz="1200" b="1" i="1" u="none" baseline="0">
              <a:solidFill>
                <a:schemeClr val="bg2">
                  <a:lumMod val="50000"/>
                </a:schemeClr>
              </a:solidFill>
            </a:rPr>
            <a:t> critical items</a:t>
          </a:r>
          <a:endParaRPr lang="en-CO" sz="1200" b="1" i="1" u="none">
            <a:solidFill>
              <a:schemeClr val="bg2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0.05225</cdr:x>
      <cdr:y>0.10018</cdr:y>
    </cdr:from>
    <cdr:to>
      <cdr:x>0.50565</cdr:x>
      <cdr:y>0.51322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B0BEB863-F3C0-F143-9CA3-274DDE135AD7}"/>
            </a:ext>
          </a:extLst>
        </cdr:cNvPr>
        <cdr:cNvSpPr/>
      </cdr:nvSpPr>
      <cdr:spPr>
        <a:xfrm xmlns:a="http://schemas.openxmlformats.org/drawingml/2006/main">
          <a:off x="381000" y="435128"/>
          <a:ext cx="3306347" cy="1793998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60000"/>
            <a:lumOff val="40000"/>
            <a:alpha val="3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it-IT" sz="1200" b="1" i="1" u="none">
              <a:solidFill>
                <a:schemeClr val="bg2">
                  <a:lumMod val="50000"/>
                </a:schemeClr>
              </a:solidFill>
            </a:rPr>
            <a:t>Levergae</a:t>
          </a:r>
          <a:r>
            <a:rPr lang="it-IT" sz="1200" b="1" i="1" u="none" baseline="0">
              <a:solidFill>
                <a:schemeClr val="bg2">
                  <a:lumMod val="50000"/>
                </a:schemeClr>
              </a:solidFill>
            </a:rPr>
            <a:t> items</a:t>
          </a:r>
          <a:endParaRPr lang="en-CO" sz="1200" b="1" i="1" u="none">
            <a:solidFill>
              <a:schemeClr val="bg2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0.51655</cdr:x>
      <cdr:y>0.10819</cdr:y>
    </cdr:from>
    <cdr:to>
      <cdr:x>0.98224</cdr:x>
      <cdr:y>0.51588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13E13022-0F25-3241-B343-26E39FEE94B8}"/>
            </a:ext>
          </a:extLst>
        </cdr:cNvPr>
        <cdr:cNvSpPr/>
      </cdr:nvSpPr>
      <cdr:spPr>
        <a:xfrm xmlns:a="http://schemas.openxmlformats.org/drawingml/2006/main">
          <a:off x="3766836" y="469912"/>
          <a:ext cx="3395969" cy="1770761"/>
        </a:xfrm>
        <a:prstGeom xmlns:a="http://schemas.openxmlformats.org/drawingml/2006/main" prst="rect">
          <a:avLst/>
        </a:prstGeom>
        <a:solidFill xmlns:a="http://schemas.openxmlformats.org/drawingml/2006/main">
          <a:schemeClr val="bg2">
            <a:lumMod val="75000"/>
            <a:alpha val="3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200" b="1" i="1" u="none">
              <a:solidFill>
                <a:schemeClr val="bg2">
                  <a:lumMod val="50000"/>
                </a:schemeClr>
              </a:solidFill>
            </a:rPr>
            <a:t>Strategic</a:t>
          </a:r>
          <a:r>
            <a:rPr lang="it-IT" sz="1200" b="1" i="1" u="none" baseline="0">
              <a:solidFill>
                <a:schemeClr val="bg2">
                  <a:lumMod val="50000"/>
                </a:schemeClr>
              </a:solidFill>
            </a:rPr>
            <a:t> items</a:t>
          </a:r>
          <a:endParaRPr lang="en-CO" sz="1200" b="1" i="1" u="none">
            <a:solidFill>
              <a:schemeClr val="bg2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0.5116</cdr:x>
      <cdr:y>0.52229</cdr:y>
    </cdr:from>
    <cdr:to>
      <cdr:x>0.98398</cdr:x>
      <cdr:y>0.92983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054B9FB4-0A6F-5C40-9015-AA1A604FED7C}"/>
            </a:ext>
          </a:extLst>
        </cdr:cNvPr>
        <cdr:cNvSpPr/>
      </cdr:nvSpPr>
      <cdr:spPr>
        <a:xfrm xmlns:a="http://schemas.openxmlformats.org/drawingml/2006/main">
          <a:off x="3730761" y="2268497"/>
          <a:ext cx="3444756" cy="1770109"/>
        </a:xfrm>
        <a:prstGeom xmlns:a="http://schemas.openxmlformats.org/drawingml/2006/main" prst="rect">
          <a:avLst/>
        </a:prstGeom>
        <a:solidFill xmlns:a="http://schemas.openxmlformats.org/drawingml/2006/main">
          <a:srgbClr val="C00000">
            <a:alpha val="3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200" b="1" i="1" u="none">
              <a:solidFill>
                <a:schemeClr val="bg2">
                  <a:lumMod val="50000"/>
                </a:schemeClr>
              </a:solidFill>
            </a:rPr>
            <a:t>Bottleneck items</a:t>
          </a:r>
          <a:endParaRPr lang="en-CO" sz="1200" b="1" i="1" u="none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0.05652</cdr:x>
      <cdr:y>0.52346</cdr:y>
    </cdr:from>
    <cdr:to>
      <cdr:x>0.50041</cdr:x>
      <cdr:y>0.91852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FE2E5DF7-F8CD-5B46-B74A-BE7CB9D350C5}"/>
            </a:ext>
          </a:extLst>
        </cdr:cNvPr>
        <cdr:cNvSpPr/>
      </cdr:nvSpPr>
      <cdr:spPr>
        <a:xfrm xmlns:a="http://schemas.openxmlformats.org/drawingml/2006/main">
          <a:off x="520700" y="2692400"/>
          <a:ext cx="4089400" cy="203200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4">
            <a:lumMod val="60000"/>
            <a:lumOff val="40000"/>
            <a:alpha val="3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200" b="1" i="1" u="none">
              <a:solidFill>
                <a:schemeClr val="bg2">
                  <a:lumMod val="50000"/>
                </a:schemeClr>
              </a:solidFill>
            </a:rPr>
            <a:t>Non</a:t>
          </a:r>
          <a:r>
            <a:rPr lang="it-IT" sz="1200" b="1" i="1" u="none" baseline="0">
              <a:solidFill>
                <a:schemeClr val="bg2">
                  <a:lumMod val="50000"/>
                </a:schemeClr>
              </a:solidFill>
            </a:rPr>
            <a:t> critical items</a:t>
          </a:r>
          <a:endParaRPr lang="en-CO" sz="1200" b="1" i="1" u="none">
            <a:solidFill>
              <a:schemeClr val="bg2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0.05565</cdr:x>
      <cdr:y>0.09941</cdr:y>
    </cdr:from>
    <cdr:to>
      <cdr:x>0.50905</cdr:x>
      <cdr:y>0.51245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B0BEB863-F3C0-F143-9CA3-274DDE135AD7}"/>
            </a:ext>
          </a:extLst>
        </cdr:cNvPr>
        <cdr:cNvSpPr/>
      </cdr:nvSpPr>
      <cdr:spPr>
        <a:xfrm xmlns:a="http://schemas.openxmlformats.org/drawingml/2006/main">
          <a:off x="512667" y="511329"/>
          <a:ext cx="4176983" cy="2124471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60000"/>
            <a:lumOff val="40000"/>
            <a:alpha val="3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it-IT" sz="1200" b="1" i="1" u="none">
              <a:solidFill>
                <a:schemeClr val="bg2">
                  <a:lumMod val="50000"/>
                </a:schemeClr>
              </a:solidFill>
            </a:rPr>
            <a:t>Leverage</a:t>
          </a:r>
          <a:r>
            <a:rPr lang="it-IT" sz="1200" b="1" i="1" u="none" baseline="0">
              <a:solidFill>
                <a:schemeClr val="bg2">
                  <a:lumMod val="50000"/>
                </a:schemeClr>
              </a:solidFill>
            </a:rPr>
            <a:t> items</a:t>
          </a:r>
          <a:endParaRPr lang="en-CO" sz="1200" b="1" i="1" u="none">
            <a:solidFill>
              <a:schemeClr val="bg2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0.5144</cdr:x>
      <cdr:y>0.10009</cdr:y>
    </cdr:from>
    <cdr:to>
      <cdr:x>0.96629</cdr:x>
      <cdr:y>0.51313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13E13022-0F25-3241-B343-26E39FEE94B8}"/>
            </a:ext>
          </a:extLst>
        </cdr:cNvPr>
        <cdr:cNvSpPr/>
      </cdr:nvSpPr>
      <cdr:spPr>
        <a:xfrm xmlns:a="http://schemas.openxmlformats.org/drawingml/2006/main">
          <a:off x="4738976" y="514831"/>
          <a:ext cx="4163073" cy="2124471"/>
        </a:xfrm>
        <a:prstGeom xmlns:a="http://schemas.openxmlformats.org/drawingml/2006/main" prst="rect">
          <a:avLst/>
        </a:prstGeom>
        <a:solidFill xmlns:a="http://schemas.openxmlformats.org/drawingml/2006/main">
          <a:schemeClr val="bg2">
            <a:lumMod val="75000"/>
            <a:alpha val="3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200" b="1" i="1" u="none">
              <a:solidFill>
                <a:schemeClr val="bg2">
                  <a:lumMod val="50000"/>
                </a:schemeClr>
              </a:solidFill>
            </a:rPr>
            <a:t>Strategi</a:t>
          </a:r>
          <a:r>
            <a:rPr lang="it-IT" sz="1200" b="1" i="1" u="none" baseline="0">
              <a:solidFill>
                <a:schemeClr val="bg2">
                  <a:lumMod val="50000"/>
                </a:schemeClr>
              </a:solidFill>
            </a:rPr>
            <a:t>c items</a:t>
          </a:r>
          <a:endParaRPr lang="en-CO" sz="1200" b="1" i="1" u="none">
            <a:solidFill>
              <a:schemeClr val="bg2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0.51238</cdr:x>
      <cdr:y>0.53127</cdr:y>
    </cdr:from>
    <cdr:to>
      <cdr:x>0.97074</cdr:x>
      <cdr:y>0.92636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054B9FB4-0A6F-5C40-9015-AA1A604FED7C}"/>
            </a:ext>
          </a:extLst>
        </cdr:cNvPr>
        <cdr:cNvSpPr/>
      </cdr:nvSpPr>
      <cdr:spPr>
        <a:xfrm xmlns:a="http://schemas.openxmlformats.org/drawingml/2006/main">
          <a:off x="4720302" y="2732578"/>
          <a:ext cx="4222678" cy="2032146"/>
        </a:xfrm>
        <a:prstGeom xmlns:a="http://schemas.openxmlformats.org/drawingml/2006/main" prst="rect">
          <a:avLst/>
        </a:prstGeom>
        <a:solidFill xmlns:a="http://schemas.openxmlformats.org/drawingml/2006/main">
          <a:srgbClr val="C00000">
            <a:alpha val="3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200" b="1" i="1" u="none">
              <a:solidFill>
                <a:schemeClr val="bg2">
                  <a:lumMod val="50000"/>
                </a:schemeClr>
              </a:solidFill>
            </a:rPr>
            <a:t>Bottleneck items</a:t>
          </a:r>
          <a:endParaRPr lang="en-CO" sz="1200" b="1" i="1" u="none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povedag\MEGA\1.%20UNIVERSIDAD\9.%20EXTERNADO\2.%20POSTGRADO%20MAESTRIA\1.%20Compras,%20suministros%20e%20Inventarios\2.%20DIAPOSITIVAS\BD%20CAS2021%20Finale%202.0%20(Categorias).xlsm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van Poveda G" refreshedDate="44266.744859259263" createdVersion="6" refreshedVersion="6" minRefreshableVersion="3" recordCount="391" xr:uid="{A798E31F-9F1C-4B1A-BC5D-504B11FE6DA8}">
  <cacheSource type="worksheet">
    <worksheetSource ref="A4:AW395" sheet="BD2" r:id="rId2"/>
  </cacheSource>
  <cacheFields count="49">
    <cacheField name="REF" numFmtId="0">
      <sharedItems containsSemiMixedTypes="0" containsString="0" containsNumber="1" containsInteger="1" minValue="12010" maxValue="81090"/>
    </cacheField>
    <cacheField name="DESCRIPCION" numFmtId="0">
      <sharedItems/>
    </cacheField>
    <cacheField name="GRUPO" numFmtId="0">
      <sharedItems count="20">
        <s v="HIGIENICOS"/>
        <s v="TOALLAS"/>
        <s v="DETERGENTE"/>
        <s v="T. MANOS"/>
        <s v="PROTECTORES"/>
        <s v="JABON"/>
        <s v="SERVILLETAS"/>
        <s v="QUIMICOS LAVADO"/>
        <s v="MULTIUSOS"/>
        <s v="CREMA"/>
        <s v="PAÑALES"/>
        <s v="ANTIBACTERIAL"/>
        <s v="PAÑOS"/>
        <s v="LIMPIONES"/>
        <s v="PAÑUELOS"/>
        <s v="LACTITUYAS"/>
        <s v="DISP. JABON"/>
        <s v="OTROS INST"/>
        <s v="LATEX"/>
        <s v="MULTIHOJAS"/>
      </sharedItems>
    </cacheField>
    <cacheField name="PROVEEDOR" numFmtId="0">
      <sharedItems count="15">
        <s v="SOMBRILLA"/>
        <s v="LA CASA DE LA TOALLA"/>
        <s v="FURIPANTOS"/>
        <s v="GRAPU"/>
        <s v="TOALLAS EL PAISA"/>
        <s v="CLARITA"/>
        <s v="CANGURO"/>
        <s v="SERVICENTRO"/>
        <s v="FABRITOALLAS"/>
        <s v="CONGRESO"/>
        <s v="LA PATRONA"/>
        <s v="DISTRISERVICIOS"/>
        <s v="LA SUPERIOR"/>
        <s v="SMITH CLO"/>
        <s v="PAQUITA"/>
      </sharedItems>
    </cacheField>
    <cacheField name="LEAD TIME" numFmtId="0">
      <sharedItems containsSemiMixedTypes="0" containsString="0" containsNumber="1" containsInteger="1" minValue="3" maxValue="60"/>
    </cacheField>
    <cacheField name="CALIFICACION" numFmtId="165">
      <sharedItems containsSemiMixedTypes="0" containsString="0" containsNumber="1" minValue="90.17763157894737" maxValue="97.094696969696969"/>
    </cacheField>
    <cacheField name="DESVEST_LT" numFmtId="0">
      <sharedItems containsSemiMixedTypes="0" containsString="0" containsNumber="1" minValue="0.1" maxValue="3.6" count="12">
        <n v="0.8"/>
        <n v="0.6"/>
        <n v="2.9"/>
        <n v="0.7"/>
        <n v="2.2999999999999998"/>
        <n v="3.6"/>
        <n v="1.9"/>
        <n v="0.4"/>
        <n v="2.5"/>
        <n v="1.1000000000000001"/>
        <n v="0.1"/>
        <n v="1.2"/>
      </sharedItems>
    </cacheField>
    <cacheField name="INV.Inicial" numFmtId="164">
      <sharedItems containsSemiMixedTypes="0" containsString="0" containsNumber="1" minValue="0" maxValue="112677"/>
    </cacheField>
    <cacheField name="VALOR " numFmtId="171">
      <sharedItems containsSemiMixedTypes="0" containsString="0" containsNumber="1" minValue="1316.6" maxValue="13344.64"/>
    </cacheField>
    <cacheField name="COSTO UNIDAD" numFmtId="171">
      <sharedItems containsSemiMixedTypes="0" containsString="0" containsNumber="1" containsInteger="1" minValue="1135" maxValue="11504"/>
    </cacheField>
    <cacheField name="." numFmtId="0">
      <sharedItems/>
    </cacheField>
    <cacheField name="VENTENE" numFmtId="3">
      <sharedItems containsSemiMixedTypes="0" containsString="0" containsNumber="1" minValue="0" maxValue="37559"/>
    </cacheField>
    <cacheField name="VENTFEB" numFmtId="3">
      <sharedItems containsSemiMixedTypes="0" containsString="0" containsNumber="1" minValue="0" maxValue="15350.634"/>
    </cacheField>
    <cacheField name="VENTMAR" numFmtId="3">
      <sharedItems containsSemiMixedTypes="0" containsString="0" containsNumber="1" minValue="0" maxValue="28159.812000000002"/>
    </cacheField>
    <cacheField name="VENTABR" numFmtId="3">
      <sharedItems containsSemiMixedTypes="0" containsString="0" containsNumber="1" minValue="0" maxValue="17608.374"/>
    </cacheField>
    <cacheField name="VENTMAY" numFmtId="3">
      <sharedItems containsSemiMixedTypes="0" containsString="0" containsNumber="1" minValue="0" maxValue="28433.538"/>
    </cacheField>
    <cacheField name="VENTJUN" numFmtId="3">
      <sharedItems containsSemiMixedTypes="0" containsString="0" containsNumber="1" minValue="-378" maxValue="14069.915999999999"/>
    </cacheField>
    <cacheField name=".2" numFmtId="0">
      <sharedItems/>
    </cacheField>
    <cacheField name="COMPRASENE" numFmtId="3">
      <sharedItems containsSemiMixedTypes="0" containsString="0" containsNumber="1" containsInteger="1" minValue="0" maxValue="21347"/>
    </cacheField>
    <cacheField name="COMPRASFEB" numFmtId="3">
      <sharedItems containsSemiMixedTypes="0" containsString="0" containsNumber="1" containsInteger="1" minValue="0" maxValue="20443"/>
    </cacheField>
    <cacheField name="COMPRASMAR" numFmtId="3">
      <sharedItems containsSemiMixedTypes="0" containsString="0" containsNumber="1" containsInteger="1" minValue="0" maxValue="17096"/>
    </cacheField>
    <cacheField name="COMPRASABR" numFmtId="3">
      <sharedItems containsSemiMixedTypes="0" containsString="0" containsNumber="1" containsInteger="1" minValue="0" maxValue="20197"/>
    </cacheField>
    <cacheField name="COMPRASMAY" numFmtId="3">
      <sharedItems containsSemiMixedTypes="0" containsString="0" containsNumber="1" containsInteger="1" minValue="0" maxValue="20660"/>
    </cacheField>
    <cacheField name="COMPRASJUN" numFmtId="3">
      <sharedItems containsSemiMixedTypes="0" containsString="0" containsNumber="1" containsInteger="1" minValue="0" maxValue="31718"/>
    </cacheField>
    <cacheField name=".3" numFmtId="3">
      <sharedItems/>
    </cacheField>
    <cacheField name="TOTALVENT" numFmtId="164">
      <sharedItems containsSemiMixedTypes="0" containsString="0" containsNumber="1" minValue="0" maxValue="102346"/>
    </cacheField>
    <cacheField name="PROMVENT" numFmtId="164">
      <sharedItems containsSemiMixedTypes="0" containsString="0" containsNumber="1" minValue="0" maxValue="17057.666666666668"/>
    </cacheField>
    <cacheField name="DEVESTVETAS" numFmtId="164">
      <sharedItems containsSemiMixedTypes="0" containsString="0" containsNumber="1" minValue="0" maxValue="12707.532800141287"/>
    </cacheField>
    <cacheField name="%DESVESTVENTAS" numFmtId="10">
      <sharedItems containsSemiMixedTypes="0" containsString="0" containsNumber="1" minValue="0" maxValue="2.4494897427831783"/>
    </cacheField>
    <cacheField name="VALORVEN" numFmtId="164">
      <sharedItems containsSemiMixedTypes="0" containsString="0" containsNumber="1" minValue="0" maxValue="746807729.86924553"/>
    </cacheField>
    <cacheField name="TOTCOMP" numFmtId="164">
      <sharedItems containsSemiMixedTypes="0" containsString="0" containsNumber="1" containsInteger="1" minValue="0" maxValue="116735" count="359">
        <n v="116735"/>
        <n v="99169"/>
        <n v="82958"/>
        <n v="92747"/>
        <n v="98659"/>
        <n v="86964"/>
        <n v="75669"/>
        <n v="61901"/>
        <n v="68716"/>
        <n v="65563"/>
        <n v="71675"/>
        <n v="60514"/>
        <n v="59551"/>
        <n v="66740"/>
        <n v="60474"/>
        <n v="60358"/>
        <n v="57575"/>
        <n v="51804"/>
        <n v="57706"/>
        <n v="56956"/>
        <n v="45760"/>
        <n v="36845"/>
        <n v="62109"/>
        <n v="40605"/>
        <n v="44565"/>
        <n v="47453"/>
        <n v="43114"/>
        <n v="37293"/>
        <n v="37696"/>
        <n v="43029"/>
        <n v="43260"/>
        <n v="47695"/>
        <n v="46694"/>
        <n v="40081"/>
        <n v="35151"/>
        <n v="39754"/>
        <n v="36235"/>
        <n v="44177"/>
        <n v="38720"/>
        <n v="35346"/>
        <n v="34482"/>
        <n v="32206"/>
        <n v="31124"/>
        <n v="33388"/>
        <n v="33895"/>
        <n v="35257"/>
        <n v="39459"/>
        <n v="31388"/>
        <n v="33440"/>
        <n v="34593"/>
        <n v="35641"/>
        <n v="30310"/>
        <n v="25939"/>
        <n v="32169"/>
        <n v="33585"/>
        <n v="31269"/>
        <n v="26447"/>
        <n v="28959"/>
        <n v="27934"/>
        <n v="31319"/>
        <n v="26022"/>
        <n v="29970"/>
        <n v="26173"/>
        <n v="26571"/>
        <n v="28785"/>
        <n v="28277"/>
        <n v="25136"/>
        <n v="25031"/>
        <n v="27996"/>
        <n v="27066"/>
        <n v="28073"/>
        <n v="25472"/>
        <n v="25755"/>
        <n v="22468"/>
        <n v="19781"/>
        <n v="22568"/>
        <n v="22288"/>
        <n v="20059"/>
        <n v="20369"/>
        <n v="18493"/>
        <n v="18167"/>
        <n v="16539"/>
        <n v="18348"/>
        <n v="12259"/>
        <n v="15049"/>
        <n v="16005"/>
        <n v="16311"/>
        <n v="15455"/>
        <n v="15661"/>
        <n v="14866"/>
        <n v="18452"/>
        <n v="13713"/>
        <n v="16437"/>
        <n v="15263"/>
        <n v="14122"/>
        <n v="13954"/>
        <n v="14839"/>
        <n v="12962"/>
        <n v="11651"/>
        <n v="14772"/>
        <n v="13371"/>
        <n v="12698"/>
        <n v="9905"/>
        <n v="12841"/>
        <n v="11308"/>
        <n v="12220"/>
        <n v="12221"/>
        <n v="12598"/>
        <n v="10573"/>
        <n v="9943"/>
        <n v="11514"/>
        <n v="10087"/>
        <n v="10445"/>
        <n v="10844"/>
        <n v="9765"/>
        <n v="10684"/>
        <n v="9055"/>
        <n v="9080"/>
        <n v="11720"/>
        <n v="9170"/>
        <n v="7984"/>
        <n v="7937"/>
        <n v="9111"/>
        <n v="7198"/>
        <n v="9297"/>
        <n v="8684"/>
        <n v="7195"/>
        <n v="7266"/>
        <n v="8314"/>
        <n v="7596"/>
        <n v="7786"/>
        <n v="7865"/>
        <n v="7591"/>
        <n v="5383"/>
        <n v="6893"/>
        <n v="6399"/>
        <n v="6350"/>
        <n v="6378"/>
        <n v="6583"/>
        <n v="6845"/>
        <n v="5580"/>
        <n v="5738"/>
        <n v="5603"/>
        <n v="5835"/>
        <n v="4590"/>
        <n v="5445"/>
        <n v="5768"/>
        <n v="5121"/>
        <n v="5010"/>
        <n v="5670"/>
        <n v="4192"/>
        <n v="4803"/>
        <n v="4346"/>
        <n v="4645"/>
        <n v="4367"/>
        <n v="4123"/>
        <n v="4880"/>
        <n v="4218"/>
        <n v="5466"/>
        <n v="4027"/>
        <n v="4191"/>
        <n v="4891"/>
        <n v="3941"/>
        <n v="4405"/>
        <n v="4096"/>
        <n v="3729"/>
        <n v="4321"/>
        <n v="3799"/>
        <n v="3283"/>
        <n v="3763"/>
        <n v="4039"/>
        <n v="4023"/>
        <n v="4420"/>
        <n v="3290"/>
        <n v="3556"/>
        <n v="3024"/>
        <n v="3435"/>
        <n v="3244"/>
        <n v="3858"/>
        <n v="3308"/>
        <n v="3601"/>
        <n v="2893"/>
        <n v="3141"/>
        <n v="2697"/>
        <n v="3110"/>
        <n v="3018"/>
        <n v="3089"/>
        <n v="3205"/>
        <n v="2357"/>
        <n v="2387"/>
        <n v="2823"/>
        <n v="2992"/>
        <n v="3282"/>
        <n v="2734"/>
        <n v="3180"/>
        <n v="3061"/>
        <n v="3033"/>
        <n v="2816"/>
        <n v="2363"/>
        <n v="2763"/>
        <n v="2458"/>
        <n v="2328"/>
        <n v="2934"/>
        <n v="2633"/>
        <n v="2198"/>
        <n v="2264"/>
        <n v="2131"/>
        <n v="2341"/>
        <n v="2414"/>
        <n v="2203"/>
        <n v="2195"/>
        <n v="1906"/>
        <n v="1948"/>
        <n v="1697"/>
        <n v="1511"/>
        <n v="1858"/>
        <n v="1692"/>
        <n v="2019"/>
        <n v="1621"/>
        <n v="1656"/>
        <n v="1770"/>
        <n v="1792"/>
        <n v="1491"/>
        <n v="1596"/>
        <n v="1460"/>
        <n v="1214"/>
        <n v="1185"/>
        <n v="1495"/>
        <n v="1096"/>
        <n v="1348"/>
        <n v="929"/>
        <n v="1098"/>
        <n v="1167"/>
        <n v="1071"/>
        <n v="938"/>
        <n v="1095"/>
        <n v="1021"/>
        <n v="1085"/>
        <n v="1154"/>
        <n v="838"/>
        <n v="952"/>
        <n v="1008"/>
        <n v="1058"/>
        <n v="989"/>
        <n v="898"/>
        <n v="885"/>
        <n v="942"/>
        <n v="735"/>
        <n v="789"/>
        <n v="583"/>
        <n v="743"/>
        <n v="667"/>
        <n v="661"/>
        <n v="688"/>
        <n v="685"/>
        <n v="604"/>
        <n v="615"/>
        <n v="648"/>
        <n v="569"/>
        <n v="483"/>
        <n v="599"/>
        <n v="647"/>
        <n v="602"/>
        <n v="510"/>
        <n v="584"/>
        <n v="549"/>
        <n v="427"/>
        <n v="502"/>
        <n v="527"/>
        <n v="464"/>
        <n v="477"/>
        <n v="395"/>
        <n v="448"/>
        <n v="403"/>
        <n v="337"/>
        <n v="353"/>
        <n v="361"/>
        <n v="388"/>
        <n v="350"/>
        <n v="345"/>
        <n v="330"/>
        <n v="355"/>
        <n v="374"/>
        <n v="389"/>
        <n v="315"/>
        <n v="318"/>
        <n v="349"/>
        <n v="326"/>
        <n v="362"/>
        <n v="228"/>
        <n v="319"/>
        <n v="294"/>
        <n v="209"/>
        <n v="289"/>
        <n v="284"/>
        <n v="249"/>
        <n v="217"/>
        <n v="213"/>
        <n v="203"/>
        <n v="222"/>
        <n v="224"/>
        <n v="195"/>
        <n v="210"/>
        <n v="132"/>
        <n v="178"/>
        <n v="163"/>
        <n v="120"/>
        <n v="125"/>
        <n v="150"/>
        <n v="109"/>
        <n v="140"/>
        <n v="116"/>
        <n v="107"/>
        <n v="136"/>
        <n v="102"/>
        <n v="96"/>
        <n v="105"/>
        <n v="98"/>
        <n v="93"/>
        <n v="92"/>
        <n v="85"/>
        <n v="94"/>
        <n v="89"/>
        <n v="115"/>
        <n v="74"/>
        <n v="76"/>
        <n v="78"/>
        <n v="90"/>
        <n v="88"/>
        <n v="68"/>
        <n v="61"/>
        <n v="63"/>
        <n v="64"/>
        <n v="65"/>
        <n v="44"/>
        <n v="48"/>
        <n v="37"/>
        <n v="34"/>
        <n v="32"/>
        <n v="36"/>
        <n v="29"/>
        <n v="33"/>
        <n v="31"/>
        <n v="23"/>
        <n v="27"/>
        <n v="24"/>
        <n v="20"/>
        <n v="25"/>
        <n v="22"/>
        <n v="21"/>
        <n v="17"/>
        <n v="16"/>
        <n v="15"/>
        <n v="14"/>
        <n v="12"/>
        <n v="11"/>
        <n v="8"/>
        <n v="6"/>
        <n v="0"/>
      </sharedItems>
    </cacheField>
    <cacheField name="PROMCOM" numFmtId="164">
      <sharedItems containsSemiMixedTypes="0" containsString="0" containsNumber="1" minValue="0" maxValue="19455.833333333332"/>
    </cacheField>
    <cacheField name="DESVECOM" numFmtId="164">
      <sharedItems containsSemiMixedTypes="0" containsString="0" containsNumber="1" minValue="0" maxValue="6593.7357064616035"/>
    </cacheField>
    <cacheField name="%DESVCOMP" numFmtId="10">
      <sharedItems containsSemiMixedTypes="0" containsString="0" containsNumber="1" minValue="0" maxValue="0.38729833462074176"/>
    </cacheField>
    <cacheField name="VALORCOMPRAS" numFmtId="164">
      <sharedItems containsSemiMixedTypes="0" containsString="0" containsNumber="1" containsInteger="1" minValue="0" maxValue="785861134"/>
    </cacheField>
    <cacheField name="FR" numFmtId="10">
      <sharedItems containsSemiMixedTypes="0" containsString="0" containsNumber="1" minValue="0" maxValue="3.0881559827206209E-2"/>
    </cacheField>
    <cacheField name="FRA" numFmtId="10">
      <sharedItems containsSemiMixedTypes="0" containsString="0" containsNumber="1" minValue="3.0881559827206209E-2" maxValue="1.0000000000000002"/>
    </cacheField>
    <cacheField name="Cp" numFmtId="164">
      <sharedItems containsSemiMixedTypes="0" containsString="0" containsNumber="1" containsInteger="1" minValue="30000" maxValue="30000"/>
    </cacheField>
    <cacheField name="Ca" numFmtId="9">
      <sharedItems containsSemiMixedTypes="0" containsString="0" containsNumber="1" minValue="0.35" maxValue="0.35"/>
    </cacheField>
    <cacheField name="MOQ" numFmtId="164">
      <sharedItems containsSemiMixedTypes="0" containsString="0" containsNumber="1" minValue="0" maxValue="3931.6885625390655"/>
    </cacheField>
    <cacheField name="CPD" numFmtId="170">
      <sharedItems containsSemiMixedTypes="0" containsString="0" containsNumber="1" minValue="0" maxValue="565.44751381215474"/>
    </cacheField>
    <cacheField name="IS1" numFmtId="172">
      <sharedItems containsSemiMixedTypes="0" containsString="0" containsNumber="1" minValue="0" maxValue="35791.940947357609"/>
    </cacheField>
    <cacheField name="IS2" numFmtId="164">
      <sharedItems containsSemiMixedTypes="0" containsString="0" containsNumber="1" minValue="0" maxValue="147712.95840100144"/>
    </cacheField>
    <cacheField name="ROP" numFmtId="172">
      <sharedItems containsSemiMixedTypes="0" containsString="0" containsNumber="1" minValue="0" maxValue="173590.87685404011"/>
    </cacheField>
    <cacheField name="QMAX" numFmtId="0">
      <sharedItems containsSemiMixedTypes="0" containsString="0" containsNumber="1" minValue="0" maxValue="454231.05513140478"/>
    </cacheField>
    <cacheField name="Q/2" numFmtId="164">
      <sharedItems containsSemiMixedTypes="0" containsString="0" containsNumber="1" minValue="0" maxValue="51173"/>
    </cacheField>
    <cacheField name="IR" numFmtId="170">
      <sharedItems containsMixedTypes="1" containsNumber="1" minValue="0.11864161720632999" maxValue="61.282123344282475"/>
    </cacheField>
    <cacheField name="NE" numFmtId="170">
      <sharedItems containsMixedTypes="1" containsNumber="1" minValue="69.683369716310381" maxValue="16485.481315739253"/>
    </cacheField>
    <cacheField name=".4" numFmtId="3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" refreshedDate="44719.706607523149" createdVersion="7" refreshedVersion="7" minRefreshableVersion="3" recordCount="391" xr:uid="{70F36605-736E-45C5-9A9D-F8708C96DB86}">
  <cacheSource type="worksheet">
    <worksheetSource name="Tabella1"/>
  </cacheSource>
  <cacheFields count="50">
    <cacheField name="ID" numFmtId="0">
      <sharedItems containsSemiMixedTypes="0" containsString="0" containsNumber="1" containsInteger="1" minValue="12010" maxValue="81090"/>
    </cacheField>
    <cacheField name="DESCRIPCION" numFmtId="0">
      <sharedItems/>
    </cacheField>
    <cacheField name="GRUPO" numFmtId="0">
      <sharedItems count="20">
        <s v="ANTIBACTERIAL"/>
        <s v="CREMA"/>
        <s v="DETERGENTE"/>
        <s v="DISP. JABON"/>
        <s v="HIGIENICOS"/>
        <s v="JABON"/>
        <s v="LACTITUYAS"/>
        <s v="LATEX"/>
        <s v="LIMPIONES"/>
        <s v="MULTIHOJAS"/>
        <s v="MULTIUSOS"/>
        <s v="OTROS INST"/>
        <s v="PAÑALES"/>
        <s v="PAÑOS"/>
        <s v="PAÑUELOS"/>
        <s v="PROTECTORES"/>
        <s v="QUIMICOS LAVADO"/>
        <s v="SERVILLETAS"/>
        <s v="T. MANOS"/>
        <s v="TOALLAS"/>
      </sharedItems>
    </cacheField>
    <cacheField name="PROVEEDOR" numFmtId="0">
      <sharedItems/>
    </cacheField>
    <cacheField name="LEAD TIME" numFmtId="0">
      <sharedItems containsSemiMixedTypes="0" containsString="0" containsNumber="1" containsInteger="1" minValue="3" maxValue="60"/>
    </cacheField>
    <cacheField name="CALIFICACION" numFmtId="0">
      <sharedItems containsSemiMixedTypes="0" containsString="0" containsNumber="1" minValue="90.17763157894737" maxValue="97.094696969696969"/>
    </cacheField>
    <cacheField name="DESVEST_LT" numFmtId="0">
      <sharedItems containsSemiMixedTypes="0" containsString="0" containsNumber="1" minValue="0.1" maxValue="3.6"/>
    </cacheField>
    <cacheField name="INV.Inicial" numFmtId="0">
      <sharedItems containsSemiMixedTypes="0" containsString="0" containsNumber="1" minValue="0" maxValue="112677"/>
    </cacheField>
    <cacheField name="VALOR " numFmtId="0">
      <sharedItems containsSemiMixedTypes="0" containsString="0" containsNumber="1" minValue="1316.6" maxValue="13344.64"/>
    </cacheField>
    <cacheField name="COSTO UNIDAD" numFmtId="0">
      <sharedItems containsSemiMixedTypes="0" containsString="0" containsNumber="1" containsInteger="1" minValue="1135" maxValue="11504"/>
    </cacheField>
    <cacheField name="." numFmtId="0">
      <sharedItems/>
    </cacheField>
    <cacheField name="VENTENE" numFmtId="0">
      <sharedItems containsSemiMixedTypes="0" containsString="0" containsNumber="1" minValue="0" maxValue="37559"/>
    </cacheField>
    <cacheField name="VENTFEB" numFmtId="0">
      <sharedItems containsSemiMixedTypes="0" containsString="0" containsNumber="1" minValue="0" maxValue="15350.634"/>
    </cacheField>
    <cacheField name="VENTMAR" numFmtId="0">
      <sharedItems containsSemiMixedTypes="0" containsString="0" containsNumber="1" minValue="0" maxValue="28159.812000000002"/>
    </cacheField>
    <cacheField name="VENTABR" numFmtId="0">
      <sharedItems containsSemiMixedTypes="0" containsString="0" containsNumber="1" minValue="0" maxValue="17608.374"/>
    </cacheField>
    <cacheField name="VENTMAY" numFmtId="0">
      <sharedItems containsSemiMixedTypes="0" containsString="0" containsNumber="1" minValue="0" maxValue="28433.538"/>
    </cacheField>
    <cacheField name="VENTJUN" numFmtId="0">
      <sharedItems containsSemiMixedTypes="0" containsString="0" containsNumber="1" minValue="-378" maxValue="14069.915999999999"/>
    </cacheField>
    <cacheField name=".2" numFmtId="0">
      <sharedItems/>
    </cacheField>
    <cacheField name="COMPRASENE" numFmtId="0">
      <sharedItems containsSemiMixedTypes="0" containsString="0" containsNumber="1" containsInteger="1" minValue="0" maxValue="21347"/>
    </cacheField>
    <cacheField name="COMPRASFEB" numFmtId="0">
      <sharedItems containsSemiMixedTypes="0" containsString="0" containsNumber="1" containsInteger="1" minValue="0" maxValue="20443"/>
    </cacheField>
    <cacheField name="COMPRASMAR" numFmtId="0">
      <sharedItems containsSemiMixedTypes="0" containsString="0" containsNumber="1" containsInteger="1" minValue="0" maxValue="17096"/>
    </cacheField>
    <cacheField name="COMPRASABR" numFmtId="0">
      <sharedItems containsSemiMixedTypes="0" containsString="0" containsNumber="1" containsInteger="1" minValue="0" maxValue="20197"/>
    </cacheField>
    <cacheField name="COMPRASMAY" numFmtId="0">
      <sharedItems containsSemiMixedTypes="0" containsString="0" containsNumber="1" containsInteger="1" minValue="0" maxValue="20660"/>
    </cacheField>
    <cacheField name="COMPRASJUN" numFmtId="0">
      <sharedItems containsSemiMixedTypes="0" containsString="0" containsNumber="1" containsInteger="1" minValue="0" maxValue="31718"/>
    </cacheField>
    <cacheField name=".3" numFmtId="0">
      <sharedItems/>
    </cacheField>
    <cacheField name="TOTALVENT" numFmtId="0">
      <sharedItems containsSemiMixedTypes="0" containsString="0" containsNumber="1" minValue="0" maxValue="102346"/>
    </cacheField>
    <cacheField name="PROMVENT" numFmtId="0">
      <sharedItems containsSemiMixedTypes="0" containsString="0" containsNumber="1" minValue="0" maxValue="17057.666666666668"/>
    </cacheField>
    <cacheField name="DEVESTVETAS" numFmtId="0">
      <sharedItems containsSemiMixedTypes="0" containsString="0" containsNumber="1" minValue="0" maxValue="12707.532800141287"/>
    </cacheField>
    <cacheField name="%DESVESTVENTAS" numFmtId="0">
      <sharedItems containsSemiMixedTypes="0" containsString="0" containsNumber="1" minValue="0" maxValue="2.4494897427831783"/>
    </cacheField>
    <cacheField name="VALORVEN" numFmtId="0">
      <sharedItems containsSemiMixedTypes="0" containsString="0" containsNumber="1" minValue="0" maxValue="746807729.86924553"/>
    </cacheField>
    <cacheField name="TOTCOMP" numFmtId="0">
      <sharedItems containsSemiMixedTypes="0" containsString="0" containsNumber="1" containsInteger="1" minValue="0" maxValue="116735"/>
    </cacheField>
    <cacheField name="PROMCOM" numFmtId="0">
      <sharedItems containsSemiMixedTypes="0" containsString="0" containsNumber="1" minValue="0" maxValue="19455.833333333332"/>
    </cacheField>
    <cacheField name="DESVECOM" numFmtId="0">
      <sharedItems containsSemiMixedTypes="0" containsString="0" containsNumber="1" minValue="0" maxValue="6593.7357064616035"/>
    </cacheField>
    <cacheField name="%DESVCOMP" numFmtId="0">
      <sharedItems containsSemiMixedTypes="0" containsString="0" containsNumber="1" minValue="0" maxValue="0.38729833462074176"/>
    </cacheField>
    <cacheField name="VALORCOMPRAS" numFmtId="0">
      <sharedItems containsSemiMixedTypes="0" containsString="0" containsNumber="1" containsInteger="1" minValue="0" maxValue="785861134"/>
    </cacheField>
    <cacheField name="FR" numFmtId="0">
      <sharedItems containsSemiMixedTypes="0" containsString="0" containsNumber="1" minValue="0" maxValue="3.0881559827206209E-2"/>
    </cacheField>
    <cacheField name="FRA" numFmtId="0">
      <sharedItems containsSemiMixedTypes="0" containsString="0" containsNumber="1" minValue="3.0881559827206209E-2" maxValue="1.0000000000000002"/>
    </cacheField>
    <cacheField name="Cp" numFmtId="0">
      <sharedItems containsSemiMixedTypes="0" containsString="0" containsNumber="1" containsInteger="1" minValue="30000" maxValue="30000"/>
    </cacheField>
    <cacheField name="Ca" numFmtId="0">
      <sharedItems containsSemiMixedTypes="0" containsString="0" containsNumber="1" minValue="0.35" maxValue="0.35"/>
    </cacheField>
    <cacheField name="MOQ" numFmtId="0">
      <sharedItems containsSemiMixedTypes="0" containsString="0" containsNumber="1" minValue="0" maxValue="3931.6885625390655"/>
    </cacheField>
    <cacheField name="CPD" numFmtId="0">
      <sharedItems containsSemiMixedTypes="0" containsString="0" containsNumber="1" minValue="0" maxValue="565.44751381215474"/>
    </cacheField>
    <cacheField name="IS1" numFmtId="0">
      <sharedItems containsSemiMixedTypes="0" containsString="0" containsNumber="1" minValue="0" maxValue="35791.940947357609"/>
    </cacheField>
    <cacheField name="IS2" numFmtId="0">
      <sharedItems containsSemiMixedTypes="0" containsString="0" containsNumber="1" minValue="0" maxValue="147712.95840100144"/>
    </cacheField>
    <cacheField name="ROP" numFmtId="0">
      <sharedItems containsSemiMixedTypes="0" containsString="0" containsNumber="1" minValue="0" maxValue="173590.87685404011"/>
    </cacheField>
    <cacheField name="QMAX" numFmtId="0">
      <sharedItems containsSemiMixedTypes="0" containsString="0" containsNumber="1" minValue="0" maxValue="454231.05513140478"/>
    </cacheField>
    <cacheField name="Q/2" numFmtId="0">
      <sharedItems containsSemiMixedTypes="0" containsString="0" containsNumber="1" minValue="0" maxValue="51173"/>
    </cacheField>
    <cacheField name="IR" numFmtId="0">
      <sharedItems containsString="0" containsBlank="1" containsNumber="1" minValue="0.11864161720632999" maxValue="61.282123344282475"/>
    </cacheField>
    <cacheField name="NE" numFmtId="0">
      <sharedItems containsString="0" containsBlank="1" containsNumber="1" minValue="69.683369716310381" maxValue="16485.481315739253"/>
    </cacheField>
    <cacheField name=".4" numFmtId="0">
      <sharedItems/>
    </cacheField>
    <cacheField name="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" refreshedDate="44721.462439814815" createdVersion="7" refreshedVersion="7" minRefreshableVersion="3" recordCount="391" xr:uid="{326BD423-D0C7-44CB-BD5E-B934AEF72993}">
  <cacheSource type="worksheet">
    <worksheetSource name="Tabella7"/>
  </cacheSource>
  <cacheFields count="52">
    <cacheField name="ID" numFmtId="0">
      <sharedItems containsSemiMixedTypes="0" containsString="0" containsNumber="1" containsInteger="1" minValue="12010" maxValue="81090"/>
    </cacheField>
    <cacheField name="DESCRIPCION" numFmtId="0">
      <sharedItems/>
    </cacheField>
    <cacheField name="GRUPO" numFmtId="0">
      <sharedItems count="20">
        <s v="ANTIBACTERIAL"/>
        <s v="CREMA"/>
        <s v="DETERGENTE"/>
        <s v="DISP. JABON"/>
        <s v="HIGIENICOS"/>
        <s v="JABON"/>
        <s v="LACTITUYAS"/>
        <s v="LATEX"/>
        <s v="LIMPIONES"/>
        <s v="MULTIHOJAS"/>
        <s v="MULTIUSOS"/>
        <s v="OTROS INST"/>
        <s v="PAÑALES"/>
        <s v="PAÑOS"/>
        <s v="PAÑUELOS"/>
        <s v="PROTECTORES"/>
        <s v="QUIMICOS LAVADO"/>
        <s v="SERVILLETAS"/>
        <s v="T. MANOS"/>
        <s v="TOALLAS"/>
      </sharedItems>
    </cacheField>
    <cacheField name="PROVEEDOR" numFmtId="0">
      <sharedItems/>
    </cacheField>
    <cacheField name="LEAD TIME" numFmtId="0">
      <sharedItems containsSemiMixedTypes="0" containsString="0" containsNumber="1" containsInteger="1" minValue="3" maxValue="60"/>
    </cacheField>
    <cacheField name="CALIFICACION" numFmtId="0">
      <sharedItems containsSemiMixedTypes="0" containsString="0" containsNumber="1" minValue="90.17763157894737" maxValue="97.094696969696969"/>
    </cacheField>
    <cacheField name="DESVEST_LT" numFmtId="0">
      <sharedItems containsSemiMixedTypes="0" containsString="0" containsNumber="1" minValue="0.1" maxValue="3.6"/>
    </cacheField>
    <cacheField name="INV.Inicial" numFmtId="0">
      <sharedItems containsSemiMixedTypes="0" containsString="0" containsNumber="1" minValue="0" maxValue="112677"/>
    </cacheField>
    <cacheField name="VALOR " numFmtId="0">
      <sharedItems containsSemiMixedTypes="0" containsString="0" containsNumber="1" minValue="1316.6" maxValue="13344.64"/>
    </cacheField>
    <cacheField name="COSTO UNIDAD" numFmtId="0">
      <sharedItems containsSemiMixedTypes="0" containsString="0" containsNumber="1" containsInteger="1" minValue="1135" maxValue="11504"/>
    </cacheField>
    <cacheField name="." numFmtId="0">
      <sharedItems/>
    </cacheField>
    <cacheField name="VENTENE" numFmtId="0">
      <sharedItems containsSemiMixedTypes="0" containsString="0" containsNumber="1" minValue="0" maxValue="37559"/>
    </cacheField>
    <cacheField name="VENTFEB" numFmtId="0">
      <sharedItems containsSemiMixedTypes="0" containsString="0" containsNumber="1" minValue="0" maxValue="15350.634"/>
    </cacheField>
    <cacheField name="VENTMAR" numFmtId="0">
      <sharedItems containsSemiMixedTypes="0" containsString="0" containsNumber="1" minValue="0" maxValue="28159.812000000002"/>
    </cacheField>
    <cacheField name="VENTABR" numFmtId="0">
      <sharedItems containsSemiMixedTypes="0" containsString="0" containsNumber="1" minValue="0" maxValue="17608.374"/>
    </cacheField>
    <cacheField name="VENTMAY" numFmtId="0">
      <sharedItems containsSemiMixedTypes="0" containsString="0" containsNumber="1" minValue="0" maxValue="28433.538"/>
    </cacheField>
    <cacheField name="VENTJUN" numFmtId="0">
      <sharedItems containsSemiMixedTypes="0" containsString="0" containsNumber="1" minValue="-378" maxValue="14069.915999999999"/>
    </cacheField>
    <cacheField name=".2" numFmtId="0">
      <sharedItems/>
    </cacheField>
    <cacheField name="COMPRASENE" numFmtId="0">
      <sharedItems containsSemiMixedTypes="0" containsString="0" containsNumber="1" containsInteger="1" minValue="0" maxValue="21347"/>
    </cacheField>
    <cacheField name="COMPRASFEB" numFmtId="0">
      <sharedItems containsSemiMixedTypes="0" containsString="0" containsNumber="1" containsInteger="1" minValue="0" maxValue="20443"/>
    </cacheField>
    <cacheField name="COMPRASMAR" numFmtId="0">
      <sharedItems containsSemiMixedTypes="0" containsString="0" containsNumber="1" containsInteger="1" minValue="0" maxValue="17096"/>
    </cacheField>
    <cacheField name="COMPRASABR" numFmtId="0">
      <sharedItems containsSemiMixedTypes="0" containsString="0" containsNumber="1" containsInteger="1" minValue="0" maxValue="20197"/>
    </cacheField>
    <cacheField name="COMPRASMAY" numFmtId="0">
      <sharedItems containsSemiMixedTypes="0" containsString="0" containsNumber="1" containsInteger="1" minValue="0" maxValue="20660"/>
    </cacheField>
    <cacheField name="COMPRASJUN" numFmtId="0">
      <sharedItems containsSemiMixedTypes="0" containsString="0" containsNumber="1" containsInteger="1" minValue="0" maxValue="31718"/>
    </cacheField>
    <cacheField name=".3" numFmtId="0">
      <sharedItems/>
    </cacheField>
    <cacheField name="TOTALVENT" numFmtId="0">
      <sharedItems containsSemiMixedTypes="0" containsString="0" containsNumber="1" minValue="0" maxValue="102346"/>
    </cacheField>
    <cacheField name="PROMVENT" numFmtId="0">
      <sharedItems containsSemiMixedTypes="0" containsString="0" containsNumber="1" minValue="0" maxValue="17057.666666666668"/>
    </cacheField>
    <cacheField name="DEVESTVETAS" numFmtId="0">
      <sharedItems containsSemiMixedTypes="0" containsString="0" containsNumber="1" minValue="0" maxValue="12707.532800141287"/>
    </cacheField>
    <cacheField name="%DESVESTVENTAS" numFmtId="0">
      <sharedItems containsSemiMixedTypes="0" containsString="0" containsNumber="1" minValue="0" maxValue="2.4494897427831783"/>
    </cacheField>
    <cacheField name="VALORVEN" numFmtId="0">
      <sharedItems containsSemiMixedTypes="0" containsString="0" containsNumber="1" minValue="0" maxValue="746807729.86924553"/>
    </cacheField>
    <cacheField name="TOTCOMP" numFmtId="0">
      <sharedItems containsSemiMixedTypes="0" containsString="0" containsNumber="1" containsInteger="1" minValue="0" maxValue="116735"/>
    </cacheField>
    <cacheField name="PROMCOM" numFmtId="0">
      <sharedItems containsSemiMixedTypes="0" containsString="0" containsNumber="1" minValue="0" maxValue="19455.833333333332"/>
    </cacheField>
    <cacheField name="DESVECOM" numFmtId="0">
      <sharedItems containsSemiMixedTypes="0" containsString="0" containsNumber="1" minValue="0" maxValue="6593.7357064616035"/>
    </cacheField>
    <cacheField name="%DESVCOMP" numFmtId="0">
      <sharedItems containsSemiMixedTypes="0" containsString="0" containsNumber="1" minValue="0" maxValue="0.38729833462074176"/>
    </cacheField>
    <cacheField name="VALORCOMPRAS" numFmtId="0">
      <sharedItems containsSemiMixedTypes="0" containsString="0" containsNumber="1" containsInteger="1" minValue="0" maxValue="785861134"/>
    </cacheField>
    <cacheField name="FR" numFmtId="0">
      <sharedItems containsSemiMixedTypes="0" containsString="0" containsNumber="1" minValue="0" maxValue="3.0881559827206209E-2"/>
    </cacheField>
    <cacheField name="FRA" numFmtId="0">
      <sharedItems containsSemiMixedTypes="0" containsString="0" containsNumber="1" minValue="3.0881559827206209E-2" maxValue="1.0000000000000002"/>
    </cacheField>
    <cacheField name="Cp" numFmtId="0">
      <sharedItems containsSemiMixedTypes="0" containsString="0" containsNumber="1" containsInteger="1" minValue="30000" maxValue="30000"/>
    </cacheField>
    <cacheField name="Ca" numFmtId="0">
      <sharedItems containsSemiMixedTypes="0" containsString="0" containsNumber="1" minValue="0.35" maxValue="0.35"/>
    </cacheField>
    <cacheField name="MOQ" numFmtId="0">
      <sharedItems containsSemiMixedTypes="0" containsString="0" containsNumber="1" minValue="0" maxValue="3931.6885625390655"/>
    </cacheField>
    <cacheField name="CPD" numFmtId="0">
      <sharedItems containsSemiMixedTypes="0" containsString="0" containsNumber="1" minValue="0" maxValue="565.44751381215474"/>
    </cacheField>
    <cacheField name="IS1" numFmtId="0">
      <sharedItems containsSemiMixedTypes="0" containsString="0" containsNumber="1" minValue="0" maxValue="35791.940947357609"/>
    </cacheField>
    <cacheField name="IS2" numFmtId="0">
      <sharedItems containsSemiMixedTypes="0" containsString="0" containsNumber="1" minValue="0" maxValue="147712.95840100144"/>
    </cacheField>
    <cacheField name="ROP" numFmtId="0">
      <sharedItems containsSemiMixedTypes="0" containsString="0" containsNumber="1" minValue="0" maxValue="173590.87685404011"/>
    </cacheField>
    <cacheField name="QMAX" numFmtId="0">
      <sharedItems containsSemiMixedTypes="0" containsString="0" containsNumber="1" minValue="0" maxValue="454231.05513140478"/>
    </cacheField>
    <cacheField name="Q/2" numFmtId="0">
      <sharedItems containsSemiMixedTypes="0" containsString="0" containsNumber="1" minValue="0" maxValue="51173"/>
    </cacheField>
    <cacheField name="IR" numFmtId="0">
      <sharedItems containsString="0" containsBlank="1" containsNumber="1" minValue="0.11864161720632999" maxValue="61.282123344282475"/>
    </cacheField>
    <cacheField name="NE" numFmtId="0">
      <sharedItems containsString="0" containsBlank="1" containsNumber="1" minValue="69.683369716310381" maxValue="16485.481315739253"/>
    </cacheField>
    <cacheField name=".4" numFmtId="0">
      <sharedItems/>
    </cacheField>
    <cacheField name="Location" numFmtId="0">
      <sharedItems/>
    </cacheField>
    <cacheField name="Suppliers" numFmtId="0">
      <sharedItems containsSemiMixedTypes="0" containsString="0" containsNumber="1" containsInteger="1" minValue="1" maxValue="3"/>
    </cacheField>
    <cacheField name="Logistics complexity" numFmtId="0">
      <sharedItems containsSemiMixedTypes="0" containsString="0" containsNumber="1" minValue="2" maxValue="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" refreshedDate="44721.689732523148" createdVersion="7" refreshedVersion="7" minRefreshableVersion="3" recordCount="1173" xr:uid="{EFAADB22-DC0F-4633-A2B7-0F9B4BEAE60C}">
  <cacheSource type="worksheet">
    <worksheetSource ref="A1:M1174" sheet=" BD SUPPLIERS"/>
  </cacheSource>
  <cacheFields count="13">
    <cacheField name="ODC" numFmtId="0">
      <sharedItems containsSemiMixedTypes="0" containsString="0" containsNumber="1" containsInteger="1" minValue="100001" maxValue="101180"/>
    </cacheField>
    <cacheField name="REF" numFmtId="0">
      <sharedItems containsSemiMixedTypes="0" containsString="0" containsNumber="1" containsInteger="1" minValue="12010" maxValue="81090"/>
    </cacheField>
    <cacheField name="DESCRIPTION" numFmtId="0">
      <sharedItems/>
    </cacheField>
    <cacheField name="CATEGRY" numFmtId="0">
      <sharedItems/>
    </cacheField>
    <cacheField name="SUPPLIER" numFmtId="0">
      <sharedItems count="15">
        <s v="THE TOWEL HOUSE"/>
        <s v="CLAIRE"/>
        <s v="CONGRESS"/>
        <s v="DISTRISERVICES"/>
        <s v="TOWELS MANUFACTURER"/>
        <s v="THE COUNTRY TOWELS"/>
        <s v="PARASOL"/>
        <s v="GRAPU"/>
        <s v="SERVICENTRO"/>
        <s v="THE PATRON"/>
        <s v="FURIPANTOS"/>
        <s v="KANGAROO"/>
        <s v="THE TOP"/>
        <s v="SMITH CLO"/>
        <s v="PAQUITA"/>
      </sharedItems>
    </cacheField>
    <cacheField name="LEAD TIME" numFmtId="0">
      <sharedItems containsSemiMixedTypes="0" containsString="0" containsNumber="1" containsInteger="1" minValue="3" maxValue="60"/>
    </cacheField>
    <cacheField name="Date. Source. CO" numFmtId="14">
      <sharedItems containsSemiMixedTypes="0" containsNonDate="0" containsDate="1" containsString="0" minDate="2020-01-05T00:00:00" maxDate="2020-03-28T00:00:00"/>
    </cacheField>
    <cacheField name="Expected Delivery Date" numFmtId="14">
      <sharedItems containsSemiMixedTypes="0" containsNonDate="0" containsDate="1" containsString="0" minDate="2020-01-08T00:00:00" maxDate="2020-05-16T00:00:00"/>
    </cacheField>
    <cacheField name="Actual Delivery Date" numFmtId="14">
      <sharedItems containsSemiMixedTypes="0" containsNonDate="0" containsDate="1" containsString="0" minDate="2020-01-08T00:00:00" maxDate="2020-05-16T00:00:00"/>
    </cacheField>
    <cacheField name="Quantity" numFmtId="0">
      <sharedItems containsSemiMixedTypes="0" containsString="0" containsNumber="1" containsInteger="1" minValue="0" maxValue="21347"/>
    </cacheField>
    <cacheField name="Qty Received" numFmtId="0">
      <sharedItems containsSemiMixedTypes="0" containsString="0" containsNumber="1" containsInteger="1" minValue="0" maxValue="21347"/>
    </cacheField>
    <cacheField name="returns" numFmtId="0">
      <sharedItems containsSemiMixedTypes="0" containsString="0" containsNumber="1" containsInteger="1" minValue="0" maxValue="19"/>
    </cacheField>
    <cacheField name="Incidental days" numFmtId="0">
      <sharedItems containsSemiMixedTypes="0" containsString="0" containsNumber="1" containsInteger="1" minValue="0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1">
  <r>
    <n v="13300"/>
    <s v="PH CANGURITOS ECO 220H DOBLE 48/1"/>
    <x v="0"/>
    <x v="0"/>
    <n v="10"/>
    <n v="97.094696969696969"/>
    <x v="0"/>
    <n v="112677"/>
    <n v="1316.6"/>
    <n v="1135"/>
    <s v="."/>
    <n v="37559"/>
    <n v="8886"/>
    <n v="8742"/>
    <n v="5944"/>
    <n v="27765"/>
    <n v="13450"/>
    <s v="."/>
    <n v="21347"/>
    <n v="16937"/>
    <n v="13971"/>
    <n v="14367"/>
    <n v="18395"/>
    <n v="31718"/>
    <s v="."/>
    <n v="102346"/>
    <n v="17057.666666666668"/>
    <n v="12707.532800141287"/>
    <n v="0.7449748578434694"/>
    <n v="134748743.59999999"/>
    <x v="0"/>
    <n v="19455.833333333332"/>
    <n v="6593.7357064616035"/>
    <n v="0.33890790455964043"/>
    <n v="132494225"/>
    <n v="3.0881559827206209E-2"/>
    <n v="3.0881559827206209E-2"/>
    <n v="30000"/>
    <n v="0.35"/>
    <n v="3931.6885625390655"/>
    <n v="565.44751381215474"/>
    <n v="18362.007938262836"/>
    <n v="22684.170527592665"/>
    <n v="24016.483076384382"/>
    <n v="184754.22156506637"/>
    <n v="51173"/>
    <n v="26.031054691144064"/>
    <n v="326.73982474426953"/>
    <s v="."/>
  </r>
  <r>
    <n v="40016"/>
    <s v="NNORMAL 4(12NNX10)+IRX10+PNX10"/>
    <x v="1"/>
    <x v="1"/>
    <n v="60"/>
    <n v="91.898148148148152"/>
    <x v="1"/>
    <n v="85300.614000000001"/>
    <n v="7527.24"/>
    <n v="6489"/>
    <s v="."/>
    <n v="17525.456999999999"/>
    <n v="4893.1019999999999"/>
    <n v="7190"/>
    <n v="17608.374"/>
    <n v="28433.538"/>
    <n v="2414.5830000000001"/>
    <s v="."/>
    <n v="14860"/>
    <n v="17622"/>
    <n v="11252"/>
    <n v="11816"/>
    <n v="20660"/>
    <n v="22959"/>
    <s v="."/>
    <n v="78065.053999999989"/>
    <n v="13010.842333333332"/>
    <n v="9914.0224943189405"/>
    <n v="0.76198160275292515"/>
    <n v="587614397.07095993"/>
    <x v="1"/>
    <n v="16528.166666666668"/>
    <n v="4742.348887067109"/>
    <n v="0.28692528232010661"/>
    <n v="643507641"/>
    <n v="2.355510362412877E-2"/>
    <n v="5.443666345133498E-2"/>
    <n v="30000"/>
    <n v="0.35"/>
    <n v="1436.0879832359656"/>
    <n v="431.29864088397784"/>
    <n v="35791.940947357609"/>
    <n v="147712.95840100144"/>
    <n v="173590.87685404011"/>
    <n v="233878.23739515938"/>
    <n v="39032.526999999995"/>
    <n v="54.359520385439374"/>
    <n v="542.26518524567791"/>
    <s v="."/>
  </r>
  <r>
    <n v="71350"/>
    <s v="DETERGENTE SUPER ECO H.S 4X400"/>
    <x v="2"/>
    <x v="2"/>
    <n v="20"/>
    <n v="90.17763157894737"/>
    <x v="1"/>
    <n v="38851.849260000003"/>
    <n v="10988.679999999998"/>
    <n v="9473"/>
    <s v="."/>
    <n v="8255.7360000000008"/>
    <n v="10252.736999999999"/>
    <n v="11285.703"/>
    <n v="12643.343999999999"/>
    <n v="12573.414000000001"/>
    <n v="12950.61642"/>
    <s v="."/>
    <n v="9706"/>
    <n v="10414"/>
    <n v="11343"/>
    <n v="16440"/>
    <n v="15069"/>
    <n v="19986"/>
    <s v="."/>
    <n v="67961.55042"/>
    <n v="11326.925069999999"/>
    <n v="1817.1873114466023"/>
    <n v="0.16043077006481887"/>
    <n v="746807729.86924553"/>
    <x v="2"/>
    <n v="13826.333333333334"/>
    <n v="4027.5321807114901"/>
    <n v="0.29129430656800959"/>
    <n v="785861134"/>
    <n v="2.0506504262452086E-2"/>
    <n v="7.4943167713787062E-2"/>
    <n v="30000"/>
    <n v="0.35"/>
    <n v="1108.994706958709"/>
    <n v="375.47817911602209"/>
    <n v="9326.7508937670445"/>
    <n v="10130.96652613148"/>
    <n v="17640.530108451923"/>
    <n v="68654.606894237702"/>
    <n v="33980.77521"/>
    <n v="61.282123344282475"/>
    <n v="182.84579694050223"/>
    <s v="."/>
  </r>
  <r>
    <n v="13320"/>
    <s v="PH CANGURITOS ECO 220H DOBLE 48/6"/>
    <x v="0"/>
    <x v="2"/>
    <n v="20"/>
    <n v="90.17763157894737"/>
    <x v="1"/>
    <n v="42443.513999999996"/>
    <n v="1356.04"/>
    <n v="1169"/>
    <s v="."/>
    <n v="5782"/>
    <n v="13788.198"/>
    <n v="10374.615"/>
    <n v="14147.838"/>
    <n v="11419.569"/>
    <n v="11762.156070000001"/>
    <s v="."/>
    <n v="13128"/>
    <n v="15611"/>
    <n v="12891"/>
    <n v="20197"/>
    <n v="19280"/>
    <n v="11640"/>
    <s v="."/>
    <n v="67274.376069999998"/>
    <n v="11212.396011666666"/>
    <n v="3026.1464004849627"/>
    <n v="0.2698929289811216"/>
    <n v="91226744.925962791"/>
    <x v="3"/>
    <n v="15457.833333333334"/>
    <n v="3568.8857318029463"/>
    <n v="0.2308787819640277"/>
    <n v="108421243"/>
    <n v="2.0299158437493157E-2"/>
    <n v="9.5242326151280227E-2"/>
    <n v="30000"/>
    <n v="0.35"/>
    <n v="3140.9367195132731"/>
    <n v="371.68163574585634"/>
    <n v="10459.779115402089"/>
    <n v="15736.882454641516"/>
    <n v="23170.515169558643"/>
    <n v="139078.54485460624"/>
    <n v="33637.188034999999"/>
    <n v="21.418570979814263"/>
    <n v="374.18729223873618"/>
    <s v="."/>
  </r>
  <r>
    <n v="15120"/>
    <s v="P.H. CANGURITOS BLANCO 48/8"/>
    <x v="0"/>
    <x v="3"/>
    <n v="20"/>
    <n v="93.775000000000006"/>
    <x v="2"/>
    <n v="42614.343000000001"/>
    <n v="2036.9599999999998"/>
    <n v="1756"/>
    <s v="."/>
    <n v="6909"/>
    <n v="14204.781000000001"/>
    <n v="11929.058999999999"/>
    <n v="10922.066999999999"/>
    <n v="10785.204"/>
    <n v="11108.760120000001"/>
    <s v="."/>
    <n v="9706"/>
    <n v="20443"/>
    <n v="17096"/>
    <n v="14652"/>
    <n v="20486"/>
    <n v="16276"/>
    <s v="."/>
    <n v="65858.871120000011"/>
    <n v="10976.478520000002"/>
    <n v="2363.5047265076855"/>
    <n v="0.21532449794359776"/>
    <n v="134151886.11659521"/>
    <x v="4"/>
    <n v="16443.166666666668"/>
    <n v="4034.7241995787831"/>
    <n v="0.24537391619084623"/>
    <n v="173245204"/>
    <n v="1.987204843027127E-2"/>
    <n v="0.11511437458155149"/>
    <n v="30000"/>
    <n v="0.35"/>
    <n v="2535.6335435094697"/>
    <n v="363.86116640883984"/>
    <n v="9640.7280546844813"/>
    <n v="12619.947650840586"/>
    <n v="19897.170979017385"/>
    <n v="110602.7130511837"/>
    <n v="32929.435560000005"/>
    <n v="25.973339597348662"/>
    <n v="303.9695446007251"/>
    <s v="."/>
  </r>
  <r>
    <n v="13400"/>
    <s v="PH CANGURITOS ECO 220HDOBLE 48/12"/>
    <x v="0"/>
    <x v="2"/>
    <n v="20"/>
    <n v="90.17763157894737"/>
    <x v="1"/>
    <n v="38865.095999999998"/>
    <n v="1530.04"/>
    <n v="1319"/>
    <s v="."/>
    <n v="12955.031999999999"/>
    <n v="9133.857"/>
    <n v="7730.2619999999997"/>
    <n v="10824.165000000001"/>
    <n v="8896.0949999999993"/>
    <n v="9162.9778499999993"/>
    <s v="."/>
    <n v="8241"/>
    <n v="18341"/>
    <n v="15926"/>
    <n v="12653"/>
    <n v="17308"/>
    <n v="14495"/>
    <s v="."/>
    <n v="58702.388850000003"/>
    <n v="9783.7314750000005"/>
    <n v="1841.301508853096"/>
    <n v="0.1882003316994241"/>
    <n v="89817003.036054"/>
    <x v="5"/>
    <n v="14494"/>
    <n v="3667.6401132063106"/>
    <n v="0.25304540590632751"/>
    <n v="114705516"/>
    <n v="1.7712674000656573E-2"/>
    <n v="0.13282704858220806"/>
    <n v="30000"/>
    <n v="0.35"/>
    <n v="2762.1489392679414"/>
    <n v="324.32259033149171"/>
    <n v="8327.7533154829307"/>
    <n v="10014.347426246446"/>
    <n v="16500.799232876281"/>
    <n v="102083.35638866719"/>
    <n v="29351.194425000002"/>
    <n v="21.25243429688409"/>
    <n v="314.75869838214874"/>
    <s v="."/>
  </r>
  <r>
    <n v="71100"/>
    <s v="DETERGENTE ECONOMICO H.S 4X400"/>
    <x v="2"/>
    <x v="2"/>
    <n v="20"/>
    <n v="90.17763157894737"/>
    <x v="1"/>
    <n v="35712.461790000001"/>
    <n v="9966.7199999999993"/>
    <n v="8592"/>
    <s v="."/>
    <n v="7567.4250000000002"/>
    <n v="7992"/>
    <n v="10402.587"/>
    <n v="9059.9310000000005"/>
    <n v="11557.431"/>
    <n v="11904.15393"/>
    <s v="."/>
    <n v="16054"/>
    <n v="16832"/>
    <n v="11008"/>
    <n v="8889"/>
    <n v="10954"/>
    <n v="11932"/>
    <s v="."/>
    <n v="58483.527929999997"/>
    <n v="9747.2546549999988"/>
    <n v="1825.5631131426571"/>
    <n v="0.18728997833315122"/>
    <n v="582888947.49048948"/>
    <x v="6"/>
    <n v="12611.5"/>
    <n v="3140.0850784652316"/>
    <n v="0.24898585247315796"/>
    <n v="650148048"/>
    <n v="1.764663559568894E-2"/>
    <n v="0.150473684177897"/>
    <n v="30000"/>
    <n v="0.35"/>
    <n v="1080.2176032776756"/>
    <n v="323.11341397790051"/>
    <n v="8287.8313927006675"/>
    <n v="9935.7402100557247"/>
    <n v="16398.008489613734"/>
    <n v="68051.354538462387"/>
    <n v="29241.763964999998"/>
    <n v="54.140506276277094"/>
    <n v="210.61135686281594"/>
    <s v="."/>
  </r>
  <r>
    <n v="73600"/>
    <s v="TOALLA MANOS EN ROLLO"/>
    <x v="3"/>
    <x v="4"/>
    <n v="10"/>
    <n v="96.052083333333329"/>
    <x v="3"/>
    <n v="32928.06897"/>
    <n v="11184.72"/>
    <n v="9642"/>
    <s v="."/>
    <n v="7538.4539999999997"/>
    <n v="8407.5840000000007"/>
    <n v="7993.9979999999996"/>
    <n v="9264.7260000000006"/>
    <n v="10656.333000000001"/>
    <n v="10976.022989999999"/>
    <s v="."/>
    <n v="9015"/>
    <n v="7927"/>
    <n v="14624"/>
    <n v="7912"/>
    <n v="7324"/>
    <n v="15099"/>
    <s v="."/>
    <n v="54837.117989999999"/>
    <n v="9139.5196649999998"/>
    <n v="1421.3025539004184"/>
    <n v="0.15551173431392998"/>
    <n v="613337810.3251127"/>
    <x v="7"/>
    <n v="10316.833333333334"/>
    <n v="3565.5897361680122"/>
    <n v="0.3456089306636092"/>
    <n v="596849442"/>
    <n v="1.6546379340274666E-2"/>
    <n v="0.16702006351817167"/>
    <n v="30000"/>
    <n v="0.35"/>
    <n v="987.40506454540241"/>
    <n v="302.96750270718229"/>
    <n v="4450.9775809722414"/>
    <n v="3295.2350891284955"/>
    <n v="7480.6526080440644"/>
    <n v="28538.05376543045"/>
    <n v="27418.558994999999"/>
    <n v="55.536597855356149"/>
    <n v="94.195098518577566"/>
    <s v="."/>
  </r>
  <r>
    <n v="13330"/>
    <s v="PH CANGURITOS ECO 220H DOBLE 48/8"/>
    <x v="0"/>
    <x v="2"/>
    <n v="20"/>
    <n v="90.17763157894737"/>
    <x v="1"/>
    <n v="37033.929000000004"/>
    <n v="2788.64"/>
    <n v="2404"/>
    <s v="."/>
    <n v="12344.643"/>
    <n v="9191.7990000000009"/>
    <n v="7057.9350000000004"/>
    <n v="8606.3850000000002"/>
    <n v="8075.9160000000002"/>
    <n v="8318.1934799999999"/>
    <s v="."/>
    <n v="8905"/>
    <n v="9464"/>
    <n v="14493"/>
    <n v="12654"/>
    <n v="7502"/>
    <n v="15698"/>
    <s v="."/>
    <n v="53594.871480000002"/>
    <n v="8932.4785800000009"/>
    <n v="1813.3620379349325"/>
    <n v="0.20300771187910671"/>
    <n v="149456802.4039872"/>
    <x v="8"/>
    <n v="11452.666666666666"/>
    <n v="3309.4667647019323"/>
    <n v="0.28896909872826698"/>
    <n v="165193264"/>
    <n v="1.6171547789274109E-2"/>
    <n v="0.18319161130744577"/>
    <n v="30000"/>
    <n v="0.35"/>
    <n v="1954.9515032554691"/>
    <n v="296.10426232044199"/>
    <n v="7735.4472843437725"/>
    <n v="9758.2041500032046"/>
    <n v="15680.289396412045"/>
    <n v="85124.47497381123"/>
    <n v="26797.435740000001"/>
    <n v="27.414936580652522"/>
    <n v="287.48142396440784"/>
    <s v="."/>
  </r>
  <r>
    <n v="15460"/>
    <s v="CANGU BLANCO 48/12 PAGUE 10X12"/>
    <x v="0"/>
    <x v="2"/>
    <n v="20"/>
    <n v="90.17763157894737"/>
    <x v="1"/>
    <n v="36644.708610000001"/>
    <n v="2469.64"/>
    <n v="2129"/>
    <s v="."/>
    <n v="2872.125"/>
    <n v="4562.433"/>
    <n v="8346.6450000000004"/>
    <n v="10432.557000000001"/>
    <n v="11859.129000000001"/>
    <n v="12214.902870000002"/>
    <s v="."/>
    <n v="14313"/>
    <n v="9965"/>
    <n v="8049"/>
    <n v="14408"/>
    <n v="12095"/>
    <n v="6733"/>
    <s v="."/>
    <n v="50287.791870000001"/>
    <n v="8381.2986450000008"/>
    <n v="3897.0608440590277"/>
    <n v="0.4649710037935329"/>
    <n v="124192742.3138268"/>
    <x v="9"/>
    <n v="10927.166666666666"/>
    <n v="3216.9720183219924"/>
    <n v="0.29440129508918073"/>
    <n v="139583627"/>
    <n v="1.5173679999330692E-2"/>
    <n v="0.19836529130677646"/>
    <n v="30000"/>
    <n v="0.35"/>
    <n v="2012.264453168121"/>
    <n v="277.83310425414368"/>
    <n v="9453.7229291419007"/>
    <n v="19367.820771342987"/>
    <n v="24924.482856425861"/>
    <n v="137554.32671588595"/>
    <n v="25143.895935"/>
    <n v="24.990647621303754"/>
    <n v="495.09696508325442"/>
    <s v="."/>
  </r>
  <r>
    <n v="71300"/>
    <s v="DETERGENTE EXTRAFINO H.D 4X250"/>
    <x v="2"/>
    <x v="2"/>
    <n v="20"/>
    <n v="90.17763157894737"/>
    <x v="1"/>
    <n v="30362.607000000004"/>
    <n v="10631.4"/>
    <n v="9165"/>
    <s v="."/>
    <n v="4968.027"/>
    <n v="6725.268"/>
    <n v="8495.4959999999992"/>
    <n v="10120.869000000001"/>
    <n v="9461.5290000000005"/>
    <n v="9745.3748700000015"/>
    <s v="."/>
    <n v="8765"/>
    <n v="7764"/>
    <n v="11594"/>
    <n v="14380"/>
    <n v="14775"/>
    <n v="14397"/>
    <s v="."/>
    <n v="49516.563869999998"/>
    <n v="8252.7606450000003"/>
    <n v="2017.9433261830534"/>
    <n v="0.2445173697610678"/>
    <n v="526430397.12751794"/>
    <x v="10"/>
    <n v="11945.833333333334"/>
    <n v="3087.6135390729642"/>
    <n v="0.25846782329177237"/>
    <n v="656901375"/>
    <n v="1.4940972090644308E-2"/>
    <n v="0.21330626339742076"/>
    <n v="30000"/>
    <n v="0.35"/>
    <n v="962.38892877158469"/>
    <n v="273.57217607734805"/>
    <n v="7489.3868477300148"/>
    <n v="10608.949545264648"/>
    <n v="16080.393066811608"/>
    <n v="70215.594644357421"/>
    <n v="24758.281934999999"/>
    <n v="51.451718104450848"/>
    <n v="256.6620467444946"/>
    <s v="."/>
  </r>
  <r>
    <n v="43200"/>
    <s v="TOALLA DIARIA PROTECTOR 12X80"/>
    <x v="4"/>
    <x v="5"/>
    <n v="10"/>
    <n v="94.135802469135797"/>
    <x v="3"/>
    <n v="26868.105"/>
    <n v="5871.9199999999992"/>
    <n v="5062"/>
    <s v="."/>
    <n v="7102.89"/>
    <n v="8703.2880000000005"/>
    <n v="8295.6959999999999"/>
    <n v="8956.0349999999999"/>
    <n v="7651.3410000000003"/>
    <n v="5178.8159999999998"/>
    <s v="."/>
    <n v="13244"/>
    <n v="10340"/>
    <n v="11090"/>
    <n v="8318"/>
    <n v="6768"/>
    <n v="10754"/>
    <s v="."/>
    <n v="45888.065999999999"/>
    <n v="7648.0109999999995"/>
    <n v="1388.3892921004579"/>
    <n v="0.18153599571188614"/>
    <n v="269451052.50671995"/>
    <x v="11"/>
    <n v="10085.666666666666"/>
    <n v="2263.9199338021376"/>
    <n v="0.22446904192108977"/>
    <n v="306321868"/>
    <n v="1.3846120566839809E-2"/>
    <n v="0.22715238396426057"/>
    <n v="30000"/>
    <n v="0.35"/>
    <n v="1246.6094356079059"/>
    <n v="253.525226519337"/>
    <n v="3923.6415572938276"/>
    <n v="3084.7628299648868"/>
    <n v="6458.8938224871981"/>
    <n v="30273.628834377465"/>
    <n v="22944.032999999999"/>
    <n v="36.810298951108777"/>
    <n v="119.4107160459175"/>
    <s v="."/>
  </r>
  <r>
    <n v="80080"/>
    <s v="JABON CANGURITOS SPRAY"/>
    <x v="5"/>
    <x v="6"/>
    <n v="10"/>
    <n v="96.875"/>
    <x v="3"/>
    <n v="24306.329340000004"/>
    <n v="5765.2"/>
    <n v="4970"/>
    <s v="."/>
    <n v="7190.8019999999997"/>
    <n v="7576.4160000000002"/>
    <n v="6787.2060000000001"/>
    <n v="7346.6459999999997"/>
    <n v="7866.1260000000002"/>
    <n v="8102.1097800000007"/>
    <s v="."/>
    <n v="13218"/>
    <n v="7364"/>
    <n v="7010"/>
    <n v="9056"/>
    <n v="9375"/>
    <n v="13528"/>
    <s v="."/>
    <n v="44869.305779999995"/>
    <n v="7478.2176299999992"/>
    <n v="474.71531452076584"/>
    <n v="6.3479740495432188E-2"/>
    <n v="258680521.68285596"/>
    <x v="12"/>
    <n v="9925.1666666666661"/>
    <n v="2826.271920156777"/>
    <n v="0.28475813203708861"/>
    <n v="295968470"/>
    <n v="1.3538723065388772E-2"/>
    <n v="0.24069110702964935"/>
    <n v="30000"/>
    <n v="0.35"/>
    <n v="1244.0507108629536"/>
    <n v="247.89671701657457"/>
    <n v="2953.6824846865115"/>
    <n v="1564.5326999559848"/>
    <n v="5432.6496548522573"/>
    <n v="20141.342738523708"/>
    <n v="22434.652889999998"/>
    <n v="36.067103525768459"/>
    <n v="81.248928912507708"/>
    <s v="."/>
  </r>
  <r>
    <n v="15100"/>
    <s v="P.H. CANGURITOS BLANCO 48/2"/>
    <x v="0"/>
    <x v="2"/>
    <n v="20"/>
    <n v="90.17763157894737"/>
    <x v="1"/>
    <n v="28159.811999999998"/>
    <n v="1651.84"/>
    <n v="1424"/>
    <s v="."/>
    <n v="9386.6039999999994"/>
    <n v="7024.9679999999998"/>
    <n v="7010.982"/>
    <n v="6668.3249999999998"/>
    <n v="6743.25"/>
    <n v="6945.5474999999997"/>
    <s v="."/>
    <n v="9670"/>
    <n v="11111"/>
    <n v="12538"/>
    <n v="11979"/>
    <n v="7587"/>
    <n v="13855"/>
    <s v="."/>
    <n v="43779.676500000001"/>
    <n v="7296.6127500000002"/>
    <n v="1034.1800481801847"/>
    <n v="0.14173426542064804"/>
    <n v="72317020.82976"/>
    <x v="13"/>
    <n v="11123.333333333334"/>
    <n v="2227.7088379468883"/>
    <n v="0.20027349457119162"/>
    <n v="95037760"/>
    <n v="1.3209941756888239E-2"/>
    <n v="0.25390104878653758"/>
    <n v="30000"/>
    <n v="0.35"/>
    <n v="2295.7409577179696"/>
    <n v="241.87666574585637"/>
    <n v="5871.7133630973121"/>
    <n v="5891.698862063653"/>
    <n v="10729.23217698078"/>
    <n v="72490.118980026746"/>
    <n v="21889.838250000001"/>
    <n v="19.069954888777268"/>
    <n v="299.6986863387362"/>
    <s v="."/>
  </r>
  <r>
    <n v="40460"/>
    <s v="T.H TUYAS INVIS RAPIS 24X10"/>
    <x v="1"/>
    <x v="1"/>
    <n v="60"/>
    <n v="91.898148148148152"/>
    <x v="1"/>
    <n v="20000"/>
    <n v="6012.28"/>
    <n v="5183"/>
    <s v="."/>
    <n v="5681"/>
    <n v="2499"/>
    <n v="8318"/>
    <n v="9359.6309999999994"/>
    <n v="5367"/>
    <n v="11255"/>
    <s v="."/>
    <n v="13233"/>
    <n v="13168"/>
    <n v="6285"/>
    <n v="7454"/>
    <n v="10422"/>
    <n v="9912"/>
    <s v="."/>
    <n v="42479.631000000001"/>
    <n v="7079.9385000000002"/>
    <n v="3163.4511999861015"/>
    <n v="0.44681902250790756"/>
    <n v="255399435.86868"/>
    <x v="14"/>
    <n v="10079"/>
    <n v="2860.7773768680427"/>
    <n v="0.28383543772874714"/>
    <n v="313436742"/>
    <n v="1.2817670120611881E-2"/>
    <n v="0.26671871890714943"/>
    <n v="30000"/>
    <n v="0.35"/>
    <n v="1185.3357046064491"/>
    <n v="234.69409392265194"/>
    <n v="17245.096835345219"/>
    <n v="47885.429375394851"/>
    <n v="61967.075010753964"/>
    <n v="308812.6436509479"/>
    <n v="21239.815500000001"/>
    <n v="35.837637249022151"/>
    <n v="1315.8091816009787"/>
    <s v="."/>
  </r>
  <r>
    <n v="71150"/>
    <s v="DETERGENTE ECONOMICO H.D 4X250"/>
    <x v="2"/>
    <x v="2"/>
    <n v="20"/>
    <n v="90.17763157894737"/>
    <x v="1"/>
    <n v="25016.318640000001"/>
    <n v="10600.08"/>
    <n v="9138"/>
    <s v="."/>
    <n v="5212.7820000000002"/>
    <n v="6022.9709999999995"/>
    <n v="7159.8329999999996"/>
    <n v="7305.6869999999999"/>
    <n v="8095.8959999999997"/>
    <n v="8338.7728800000004"/>
    <s v="."/>
    <n v="8777"/>
    <n v="11421"/>
    <n v="6558"/>
    <n v="8591"/>
    <n v="12626"/>
    <n v="12385"/>
    <s v="."/>
    <n v="42135.941879999998"/>
    <n v="7022.6569799999997"/>
    <n v="1204.819140851125"/>
    <n v="0.17156172432775224"/>
    <n v="446644354.80335039"/>
    <x v="15"/>
    <n v="10059.666666666666"/>
    <n v="2445.8272765399183"/>
    <n v="0.24313203981642054"/>
    <n v="551551404"/>
    <n v="1.2713966447569065E-2"/>
    <n v="0.27943268535471849"/>
    <n v="30000"/>
    <n v="0.35"/>
    <n v="889.08314955625815"/>
    <n v="232.79525900552485"/>
    <n v="5860.7243209616217"/>
    <n v="6644.7316469869475"/>
    <n v="11300.636827097445"/>
    <n v="48522.777455134608"/>
    <n v="21067.970939999999"/>
    <n v="47.392577287096337"/>
    <n v="208.4354194428978"/>
    <s v="."/>
  </r>
  <r>
    <n v="15600"/>
    <s v="PH CANGU BLANCO PAGUE 16LLEVE24"/>
    <x v="0"/>
    <x v="2"/>
    <n v="20"/>
    <n v="90.17763157894737"/>
    <x v="1"/>
    <n v="84479.436000000002"/>
    <n v="1730.7199999999998"/>
    <n v="1492"/>
    <s v="."/>
    <n v="0"/>
    <n v="0"/>
    <n v="28159.812000000002"/>
    <n v="7970.0219999999999"/>
    <n v="2503.4940000000001"/>
    <n v="2578.5988200000002"/>
    <s v="."/>
    <n v="7660"/>
    <n v="13028"/>
    <n v="10974"/>
    <n v="5887"/>
    <n v="9939"/>
    <n v="10087"/>
    <s v="."/>
    <n v="41211.926820000001"/>
    <n v="6868.6544700000004"/>
    <n v="10829.057496096912"/>
    <n v="1.5765908073254573"/>
    <n v="71326305.985910386"/>
    <x v="16"/>
    <n v="9595.8333333333339"/>
    <n v="2511.613618108222"/>
    <n v="0.26174002099260668"/>
    <n v="85901900"/>
    <n v="1.243515705241313E-2"/>
    <n v="0.29186784240713159"/>
    <n v="30000"/>
    <n v="0.35"/>
    <n v="2176.0489043592647"/>
    <n v="227.69020342541438"/>
    <n v="15382.861564605199"/>
    <n v="51384.439627874788"/>
    <n v="55938.243696383077"/>
    <n v="311486.56763699831"/>
    <n v="20605.96341"/>
    <n v="18.938878964273464"/>
    <n v="1368.0279737596773"/>
    <s v="."/>
  </r>
  <r>
    <n v="40470"/>
    <s v="T.H. TUYAS PLUS RAPIS 24X10"/>
    <x v="1"/>
    <x v="1"/>
    <n v="60"/>
    <n v="91.898148148148152"/>
    <x v="1"/>
    <n v="33662.304000000004"/>
    <n v="6741.9199999999992"/>
    <n v="5812"/>
    <s v="."/>
    <n v="11220.768"/>
    <n v="9633.357"/>
    <n v="6080.9129999999996"/>
    <n v="4388.607"/>
    <n v="3855.1410000000001"/>
    <n v="5536.4579999999996"/>
    <s v="."/>
    <n v="7576"/>
    <n v="8026"/>
    <n v="8043"/>
    <n v="6133"/>
    <n v="10547"/>
    <n v="11479"/>
    <s v="."/>
    <n v="40715.243999999999"/>
    <n v="6785.8739999999998"/>
    <n v="2972.2227226666605"/>
    <n v="0.43800146048492217"/>
    <n v="274498917.82847995"/>
    <x v="17"/>
    <n v="8634"/>
    <n v="1992.3304946720059"/>
    <n v="0.23075405312392933"/>
    <n v="301084848"/>
    <n v="1.2285289541997719E-2"/>
    <n v="0.3041531319491293"/>
    <n v="30000"/>
    <n v="0.35"/>
    <n v="1095.8656675440382"/>
    <n v="224.9460994475138"/>
    <n v="16468.98868951749"/>
    <n v="45025.172832872311"/>
    <n v="58521.938799723139"/>
    <n v="289110.47624551423"/>
    <n v="20357.621999999999"/>
    <n v="37.153499015301371"/>
    <n v="1285.243340318385"/>
    <s v="."/>
  </r>
  <r>
    <n v="20210"/>
    <s v="SERV CANGURITOS 30X100 25CMX25CM"/>
    <x v="6"/>
    <x v="7"/>
    <n v="20"/>
    <n v="95.813596491228068"/>
    <x v="4"/>
    <n v="45179.774999999994"/>
    <n v="10967.8"/>
    <n v="9455"/>
    <s v="."/>
    <n v="15059.924999999999"/>
    <n v="5283"/>
    <n v="3875"/>
    <n v="6873"/>
    <n v="4149"/>
    <n v="4872"/>
    <s v="."/>
    <n v="7345"/>
    <n v="9723"/>
    <n v="9292"/>
    <n v="9446"/>
    <n v="10568"/>
    <n v="11332"/>
    <s v="."/>
    <n v="40111.925000000003"/>
    <n v="6685.3208333333341"/>
    <n v="4236.8545204672955"/>
    <n v="0.63375485277267973"/>
    <n v="439939571.01499999"/>
    <x v="18"/>
    <n v="9617.6666666666661"/>
    <n v="1353.0490998728296"/>
    <n v="0.14068371745116587"/>
    <n v="545610230"/>
    <n v="1.2103245966348548E-2"/>
    <n v="0.31625637791547784"/>
    <n v="30000"/>
    <n v="0.35"/>
    <n v="852.80077963816041"/>
    <n v="221.61284530386743"/>
    <n v="8669.1114265446449"/>
    <n v="20696.783788140849"/>
    <n v="25129.040694218198"/>
    <n v="122489.88979024997"/>
    <n v="20055.962500000001"/>
    <n v="47.035516333626376"/>
    <n v="552.72017117192058"/>
    <s v="."/>
  </r>
  <r>
    <n v="71000"/>
    <s v="QUIM ECONOMICO H.S 4X200"/>
    <x v="7"/>
    <x v="2"/>
    <n v="20"/>
    <n v="90.17763157894737"/>
    <x v="1"/>
    <n v="23370.995609999998"/>
    <n v="11949.16"/>
    <n v="10301"/>
    <s v="."/>
    <n v="5528.4660000000003"/>
    <n v="6734.259"/>
    <n v="6279.7139999999999"/>
    <n v="5943.0510000000004"/>
    <n v="7563.4290000000001"/>
    <n v="7790.33187"/>
    <s v="."/>
    <n v="7408"/>
    <n v="12266"/>
    <n v="5589"/>
    <n v="9535"/>
    <n v="10589"/>
    <n v="11569"/>
    <s v="."/>
    <n v="39839.250869999996"/>
    <n v="6639.8751449999991"/>
    <n v="898.43429790721314"/>
    <n v="0.13530891444303103"/>
    <n v="476045582.92576915"/>
    <x v="19"/>
    <n v="9492.6666666666661"/>
    <n v="2560.8875544753373"/>
    <n v="0.26977535864267199"/>
    <n v="586703756"/>
    <n v="1.2020970132814002E-2"/>
    <n v="0.32827734804829184"/>
    <n v="30000"/>
    <n v="0.35"/>
    <n v="814.2494823669573"/>
    <n v="220.10635839779005"/>
    <n v="5300.5614658630147"/>
    <n v="5162.982699265458"/>
    <n v="9565.1098672212593"/>
    <n v="39416.658304748868"/>
    <n v="19919.625434999998"/>
    <n v="48.927572854195155"/>
    <n v="179.08005289657561"/>
    <s v="."/>
  </r>
  <r>
    <n v="40520"/>
    <s v="T.H TUYAS INVISIB NOR 24X10"/>
    <x v="1"/>
    <x v="8"/>
    <n v="8"/>
    <n v="96.546474358974365"/>
    <x v="5"/>
    <n v="21692.286"/>
    <n v="5034.3999999999996"/>
    <n v="4340"/>
    <s v="."/>
    <n v="6958.0349999999999"/>
    <n v="7220.7719999999999"/>
    <n v="6516.4769999999999"/>
    <n v="5718.2759999999998"/>
    <n v="7230.7619999999997"/>
    <n v="5083.9110000000001"/>
    <s v="."/>
    <n v="6022"/>
    <n v="5426"/>
    <n v="6780"/>
    <n v="7659"/>
    <n v="11611"/>
    <n v="8262"/>
    <s v="."/>
    <n v="38728.233"/>
    <n v="6454.7055"/>
    <n v="879.50939131966709"/>
    <n v="0.13625863973494484"/>
    <n v="194973416.21519998"/>
    <x v="20"/>
    <n v="7626.666666666667"/>
    <n v="2209.7212192189904"/>
    <n v="0.28973617384864386"/>
    <n v="198598400"/>
    <n v="1.1685735098503916E-2"/>
    <n v="0.33996308314679574"/>
    <n v="30000"/>
    <n v="0.35"/>
    <n v="1236.8316197295694"/>
    <n v="213.96813812154696"/>
    <n v="2591.2544962920429"/>
    <n v="1898.7599595107531"/>
    <n v="4302.9996012644187"/>
    <n v="19521.982584685935"/>
    <n v="19364.1165"/>
    <n v="31.312453839486935"/>
    <n v="91.237801833823767"/>
    <s v="."/>
  </r>
  <r>
    <n v="70250"/>
    <s v="MULTIUSOS REG FINO BCO HD 48/4X35M"/>
    <x v="8"/>
    <x v="2"/>
    <n v="20"/>
    <n v="90.17763157894737"/>
    <x v="1"/>
    <n v="22515.921540000003"/>
    <n v="8224.4"/>
    <n v="7090"/>
    <s v="."/>
    <n v="5842.152"/>
    <n v="5332.6620000000003"/>
    <n v="6069.924"/>
    <n v="6384.6090000000004"/>
    <n v="7286.7060000000001"/>
    <n v="7505.3071800000007"/>
    <s v="."/>
    <n v="5215"/>
    <n v="5428"/>
    <n v="7141"/>
    <n v="7652"/>
    <n v="5921"/>
    <n v="5488"/>
    <s v="."/>
    <n v="38421.360180000003"/>
    <n v="6403.5600300000006"/>
    <n v="844.68542022683664"/>
    <n v="0.13190872206547216"/>
    <n v="315992634.66439199"/>
    <x v="21"/>
    <n v="6140.833333333333"/>
    <n v="1012.3018159949476"/>
    <n v="0.16484762914831552"/>
    <n v="261231050"/>
    <n v="1.1593140259915468E-2"/>
    <n v="0.35155622340671122"/>
    <n v="30000"/>
    <n v="0.35"/>
    <n v="963.83979437677272"/>
    <n v="212.27270817679559"/>
    <n v="5090.1395837627488"/>
    <n v="4877.962370501361"/>
    <n v="9123.4165340372729"/>
    <n v="41048.466662573548"/>
    <n v="19210.680090000002"/>
    <n v="39.862807495766027"/>
    <n v="193.37609160940985"/>
    <s v="."/>
  </r>
  <r>
    <n v="72050"/>
    <s v="CREMA CAFETERIA 42X100"/>
    <x v="9"/>
    <x v="7"/>
    <n v="20"/>
    <n v="95.813596491228068"/>
    <x v="4"/>
    <n v="20994.074909999999"/>
    <n v="6797.5999999999995"/>
    <n v="5860"/>
    <s v="."/>
    <n v="5504.49"/>
    <n v="6964.0290000000005"/>
    <n v="5779.2150000000001"/>
    <n v="6266.7269999999999"/>
    <n v="6794.1989999999996"/>
    <n v="6998.0249699999995"/>
    <s v="."/>
    <n v="9267"/>
    <n v="10228"/>
    <n v="10647"/>
    <n v="8851"/>
    <n v="11189"/>
    <n v="11927"/>
    <s v="."/>
    <n v="38306.684970000002"/>
    <n v="6384.4474950000003"/>
    <n v="637.93071968182414"/>
    <n v="9.991948718842493E-2"/>
    <n v="260393521.75207201"/>
    <x v="22"/>
    <n v="10351.5"/>
    <n v="1158.7768982854293"/>
    <n v="0.11194289699902712"/>
    <n v="363958740"/>
    <n v="1.1558538523078537E-2"/>
    <n v="0.36311476192978975"/>
    <n v="30000"/>
    <n v="0.35"/>
    <n v="1058.5955890980856"/>
    <n v="211.63914348066299"/>
    <n v="4870.7135892950846"/>
    <n v="3913.5084476645452"/>
    <n v="8146.2913172778053"/>
    <n v="37844.034623262742"/>
    <n v="19153.342485000001"/>
    <n v="36.186325887336231"/>
    <n v="178.8139660786355"/>
    <s v="."/>
  </r>
  <r>
    <n v="15490"/>
    <s v="PH CANGURITOS 2EN1 48/12 PAG10X12"/>
    <x v="0"/>
    <x v="3"/>
    <n v="20"/>
    <n v="93.775000000000006"/>
    <x v="2"/>
    <n v="20655"/>
    <n v="2408.16"/>
    <n v="2076"/>
    <s v="."/>
    <n v="6885"/>
    <n v="5602"/>
    <n v="6061"/>
    <n v="6293"/>
    <n v="4607"/>
    <n v="5392"/>
    <s v="."/>
    <n v="6326"/>
    <n v="6191"/>
    <n v="4673"/>
    <n v="7310"/>
    <n v="9578"/>
    <n v="6527"/>
    <s v="."/>
    <n v="34840"/>
    <n v="5806.666666666667"/>
    <n v="789.56257932267067"/>
    <n v="0.13597518587646451"/>
    <n v="83900294.399999991"/>
    <x v="23"/>
    <n v="6767.5"/>
    <n v="1622.6682655428988"/>
    <n v="0.23977366317589935"/>
    <n v="84295980"/>
    <n v="1.0512511914289414E-2"/>
    <n v="0.37362727384407918"/>
    <n v="30000"/>
    <n v="0.35"/>
    <n v="1696.1607203033318"/>
    <n v="192.48618784530387"/>
    <n v="4639.286336228748"/>
    <n v="4533.0968492033544"/>
    <n v="8382.8206061094315"/>
    <n v="54247.562841723411"/>
    <n v="17420"/>
    <n v="20.540506322873348"/>
    <n v="281.82574266222554"/>
    <s v="."/>
  </r>
  <r>
    <n v="40270"/>
    <s v="TH NOSOTRA BUENAS NOCHES 18X10"/>
    <x v="1"/>
    <x v="1"/>
    <n v="60"/>
    <n v="91.898148148148152"/>
    <x v="1"/>
    <n v="29889.080999999998"/>
    <n v="5360.36"/>
    <n v="4621"/>
    <s v="."/>
    <n v="5"/>
    <n v="1"/>
    <n v="6749.2439999999997"/>
    <n v="9432.5580000000009"/>
    <n v="9963.027"/>
    <n v="8206.7849999999999"/>
    <s v="."/>
    <n v="8905"/>
    <n v="4737"/>
    <n v="10086"/>
    <n v="8960"/>
    <n v="4636"/>
    <n v="7241"/>
    <s v="."/>
    <n v="34357.614000000001"/>
    <n v="5726.2690000000002"/>
    <n v="4569.4147999867109"/>
    <n v="0.79797417829772066"/>
    <n v="184169179.78103998"/>
    <x v="24"/>
    <n v="7427.5"/>
    <n v="2309.338844777873"/>
    <n v="0.31091738064999974"/>
    <n v="205934865"/>
    <n v="1.0366958281330562E-2"/>
    <n v="0.38399423212540973"/>
    <n v="30000"/>
    <n v="0.35"/>
    <n v="1128.9770583940431"/>
    <n v="189.82107182320442"/>
    <n v="15958.679109378976"/>
    <n v="68012.073207566995"/>
    <n v="79401.337516959262"/>
    <n v="409915.58471041219"/>
    <n v="17178.807000000001"/>
    <n v="30.432517423226752"/>
    <n v="2159.4840908505639"/>
    <s v="."/>
  </r>
  <r>
    <n v="15240"/>
    <s v="P.H. CANGURITOS BLANCO 48/1"/>
    <x v="0"/>
    <x v="3"/>
    <n v="20"/>
    <n v="93.775000000000006"/>
    <x v="2"/>
    <n v="20700"/>
    <n v="1962.7199999999998"/>
    <n v="1692"/>
    <s v="."/>
    <n v="5739"/>
    <n v="6236"/>
    <n v="4783"/>
    <n v="6900"/>
    <n v="4425"/>
    <n v="6118"/>
    <s v="."/>
    <n v="8529"/>
    <n v="7590"/>
    <n v="10191"/>
    <n v="6101"/>
    <n v="8542"/>
    <n v="6500"/>
    <s v="."/>
    <n v="34201"/>
    <n v="5700.166666666667"/>
    <n v="934.88553666567577"/>
    <n v="0.16401021081237549"/>
    <n v="67126986.719999999"/>
    <x v="25"/>
    <n v="7908.833333333333"/>
    <n v="1506.5536056399264"/>
    <n v="0.19048999291592858"/>
    <n v="80290476"/>
    <n v="1.0319702066033646E-2"/>
    <n v="0.39431393419144339"/>
    <n v="30000"/>
    <n v="0.35"/>
    <n v="1861.4905075846509"/>
    <n v="188.95580110497238"/>
    <n v="4714.0015587651233"/>
    <n v="5193.2086632522096"/>
    <n v="8972.3246853516575"/>
    <n v="61120.729548258743"/>
    <n v="17100.5"/>
    <n v="18.372911309860502"/>
    <n v="323.46574802593"/>
    <s v="."/>
  </r>
  <r>
    <n v="13310"/>
    <s v="PH CANGURITOS ECO 220H DOBLE 48/4"/>
    <x v="0"/>
    <x v="3"/>
    <n v="20"/>
    <n v="93.775000000000006"/>
    <x v="2"/>
    <n v="21873"/>
    <n v="2665.68"/>
    <n v="2298"/>
    <s v="."/>
    <n v="4244"/>
    <n v="7291"/>
    <n v="5804"/>
    <n v="3510"/>
    <n v="6497"/>
    <n v="6222"/>
    <s v="."/>
    <n v="7277"/>
    <n v="8556"/>
    <n v="4772"/>
    <n v="5234"/>
    <n v="7537"/>
    <n v="9738"/>
    <s v="."/>
    <n v="33568"/>
    <n v="5594.666666666667"/>
    <n v="1435.2181251178056"/>
    <n v="0.25653326831228651"/>
    <n v="89481546.239999995"/>
    <x v="26"/>
    <n v="7185.666666666667"/>
    <n v="1905.7169429552393"/>
    <n v="0.26521087483720918"/>
    <n v="99075972"/>
    <n v="1.0128702638888262E-2"/>
    <n v="0.40444263683033166"/>
    <n v="30000"/>
    <n v="0.35"/>
    <n v="1582.4475492656304"/>
    <n v="185.45856353591159"/>
    <n v="5144.3893958360377"/>
    <n v="7504.6261139822054"/>
    <n v="11213.797384700438"/>
    <n v="67857.939601650927"/>
    <n v="16784"/>
    <n v="21.212709397905776"/>
    <n v="365.89272723721456"/>
    <s v="."/>
  </r>
  <r>
    <n v="41320"/>
    <s v="NOS.INV. RAPIGEL 2 X (14X10)"/>
    <x v="1"/>
    <x v="8"/>
    <n v="8"/>
    <n v="96.546474358974365"/>
    <x v="5"/>
    <n v="44913.042000000001"/>
    <n v="4275.7599999999993"/>
    <n v="3686"/>
    <s v="."/>
    <n v="0"/>
    <n v="0"/>
    <n v="4393.6019999999999"/>
    <n v="12939.048000000001"/>
    <n v="14971.013999999999"/>
    <n v="56"/>
    <s v="."/>
    <n v="5883"/>
    <n v="8887"/>
    <n v="7111"/>
    <n v="5591"/>
    <n v="4696"/>
    <n v="5125"/>
    <s v="."/>
    <n v="32359.664000000001"/>
    <n v="5393.2773333333334"/>
    <n v="6875.0629888521216"/>
    <n v="1.2747467938206258"/>
    <n v="138362156.94463998"/>
    <x v="27"/>
    <n v="6215.5"/>
    <n v="1545.1510929355743"/>
    <n v="0.24859642714754634"/>
    <n v="137461998"/>
    <n v="9.7641031384156779E-3"/>
    <n v="0.41420673996874735"/>
    <n v="30000"/>
    <n v="0.35"/>
    <n v="1226.7778876950545"/>
    <n v="178.78267403314916"/>
    <n v="8305.3243811173143"/>
    <n v="10617.393378514153"/>
    <n v="9735.5857733825069"/>
    <n v="73120.051393494723"/>
    <n v="16179.832"/>
    <n v="26.3777692152565"/>
    <n v="408.98846484384217"/>
    <s v="."/>
  </r>
  <r>
    <n v="71200"/>
    <s v="QUIM EXTRAFINO H.D 4X125"/>
    <x v="7"/>
    <x v="2"/>
    <n v="20"/>
    <n v="90.17763157894737"/>
    <x v="1"/>
    <n v="17928.773279999998"/>
    <n v="10662.72"/>
    <n v="9192"/>
    <s v="."/>
    <n v="4812.183"/>
    <n v="4779.2160000000003"/>
    <n v="4972.0230000000001"/>
    <n v="5931.0630000000001"/>
    <n v="5802.192"/>
    <n v="5976.2577599999995"/>
    <s v="."/>
    <n v="4306"/>
    <n v="6463"/>
    <n v="9272"/>
    <n v="6462"/>
    <n v="6566"/>
    <n v="4627"/>
    <s v="."/>
    <n v="32272.93476"/>
    <n v="5378.8224600000003"/>
    <n v="580.90176523479545"/>
    <n v="0.10799794370509776"/>
    <n v="344117266.92414719"/>
    <x v="28"/>
    <n v="6282.666666666667"/>
    <n v="1773.669379187302"/>
    <n v="0.28231155228999921"/>
    <n v="346501632"/>
    <n v="9.7379337305851018E-3"/>
    <n v="0.42394467369933247"/>
    <n v="30000"/>
    <n v="0.35"/>
    <n v="775.81080735104842"/>
    <n v="178.30350696132598"/>
    <n v="4146.9719044613148"/>
    <n v="3499.1840618386877"/>
    <n v="7065.2542010652069"/>
    <n v="30633.435513555567"/>
    <n v="16136.46738"/>
    <n v="41.59897549016322"/>
    <n v="171.8050084129863"/>
    <s v="."/>
  </r>
  <r>
    <n v="15230"/>
    <s v="P.H. CANGURITOS BLANCO 48/6"/>
    <x v="0"/>
    <x v="3"/>
    <n v="20"/>
    <n v="93.775000000000006"/>
    <x v="2"/>
    <n v="21609"/>
    <n v="2766.6"/>
    <n v="2385"/>
    <s v="."/>
    <n v="7203"/>
    <n v="6561"/>
    <n v="3908"/>
    <n v="2466"/>
    <n v="6239"/>
    <n v="5591"/>
    <s v="."/>
    <n v="5172"/>
    <n v="9103"/>
    <n v="7061"/>
    <n v="5867"/>
    <n v="9693"/>
    <n v="6133"/>
    <s v="."/>
    <n v="31968"/>
    <n v="5328"/>
    <n v="1796.7998219056012"/>
    <n v="0.33723720381111133"/>
    <n v="88442668.799999997"/>
    <x v="29"/>
    <n v="7171.5"/>
    <n v="1837.338700403385"/>
    <n v="0.25620005583258526"/>
    <n v="102624165"/>
    <n v="9.645923676119517E-3"/>
    <n v="0.43359059737545197"/>
    <n v="30000"/>
    <n v="0.35"/>
    <n v="1515.8462182597543"/>
    <n v="176.61878453038673"/>
    <n v="5329.1755125133359"/>
    <n v="9146.8176276067825"/>
    <n v="12679.193318214517"/>
    <n v="75399.738430913902"/>
    <n v="15984"/>
    <n v="21.089210511538834"/>
    <n v="426.90667717703377"/>
    <s v="."/>
  </r>
  <r>
    <n v="46370"/>
    <s v="TENA SUPER 6X10"/>
    <x v="10"/>
    <x v="9"/>
    <n v="7"/>
    <n v="93.333333333333329"/>
    <x v="6"/>
    <n v="20037.942000000003"/>
    <n v="5146.92"/>
    <n v="4437"/>
    <s v="."/>
    <n v="4313.6819999999998"/>
    <n v="4999.9949999999999"/>
    <n v="4214.7809999999999"/>
    <n v="6679.3140000000003"/>
    <n v="5821.1729999999998"/>
    <n v="4996.9979999999996"/>
    <s v="."/>
    <n v="9260"/>
    <n v="7258"/>
    <n v="5901"/>
    <n v="5188"/>
    <n v="7950"/>
    <n v="7703"/>
    <s v="."/>
    <n v="31025.942999999996"/>
    <n v="5170.990499999999"/>
    <n v="938.7869180061615"/>
    <n v="0.1815487609204004"/>
    <n v="159688046.54555997"/>
    <x v="30"/>
    <n v="7210"/>
    <n v="1469.518152320685"/>
    <n v="0.20381666467693274"/>
    <n v="191944620"/>
    <n v="9.3616703627888691E-3"/>
    <n v="0.44295226773824081"/>
    <n v="30000"/>
    <n v="0.35"/>
    <n v="1094.8620027126992"/>
    <n v="171.41404972375688"/>
    <n v="2138.6852660724599"/>
    <n v="1745.0932407365665"/>
    <n v="3338.5836141387581"/>
    <n v="16374.227711104484"/>
    <n v="15512.971499999998"/>
    <n v="28.337765785211435"/>
    <n v="95.524420183132293"/>
    <s v="."/>
  </r>
  <r>
    <n v="20160"/>
    <s v="SERV CANGURITOS CAFETERIA 42X100"/>
    <x v="6"/>
    <x v="7"/>
    <n v="20"/>
    <n v="95.813596491228068"/>
    <x v="4"/>
    <n v="16864.118999999999"/>
    <n v="8342.7199999999993"/>
    <n v="7192"/>
    <s v="."/>
    <n v="5621.3729999999996"/>
    <n v="5107.8869999999997"/>
    <n v="5390.6040000000003"/>
    <n v="5487.5069999999996"/>
    <n v="4565.43"/>
    <n v="4702.3929000000007"/>
    <s v="."/>
    <n v="6383"/>
    <n v="9144"/>
    <n v="5206"/>
    <n v="9504"/>
    <n v="8251"/>
    <n v="9207"/>
    <s v="."/>
    <n v="30875.193899999998"/>
    <n v="5145.8656499999997"/>
    <n v="433.06787309470866"/>
    <n v="8.4158410372549994E-2"/>
    <n v="257583097.65340796"/>
    <x v="31"/>
    <n v="7949.166666666667"/>
    <n v="1760.4671444439577"/>
    <n v="0.22146562253200014"/>
    <n v="343022440"/>
    <n v="9.316183803953668E-3"/>
    <n v="0.45226845154219447"/>
    <n v="30000"/>
    <n v="0.35"/>
    <n v="857.87025646466145"/>
    <n v="170.5811817679558"/>
    <n v="3844.6915084538246"/>
    <n v="2777.0701787017169"/>
    <n v="6188.6938140608327"/>
    <n v="28595.832769889119"/>
    <n v="15437.596949999999"/>
    <n v="35.990516826214098"/>
    <n v="167.63767534913944"/>
    <s v="."/>
  </r>
  <r>
    <n v="40017"/>
    <s v="NOS.NORMAL RAP.48X10+3INV.RAPG"/>
    <x v="1"/>
    <x v="8"/>
    <n v="8"/>
    <n v="96.546474358974365"/>
    <x v="5"/>
    <n v="41637.320999999996"/>
    <n v="4412.6399999999994"/>
    <n v="3804"/>
    <s v="."/>
    <n v="4901.0940000000001"/>
    <n v="13879.107"/>
    <n v="6339.6540000000005"/>
    <n v="3651.3449999999998"/>
    <n v="1780.2180000000001"/>
    <n v="244.755"/>
    <s v="."/>
    <n v="8229"/>
    <n v="8054"/>
    <n v="7865"/>
    <n v="8511"/>
    <n v="8302"/>
    <n v="5733"/>
    <s v="."/>
    <n v="30796.173000000006"/>
    <n v="5132.6955000000007"/>
    <n v="4802.8235284310304"/>
    <n v="0.93573124071572722"/>
    <n v="135892424.82672"/>
    <x v="32"/>
    <n v="7782.333333333333"/>
    <n v="1027.7084541185125"/>
    <n v="0.13205659666576167"/>
    <n v="177623976"/>
    <n v="9.2923402863667633E-3"/>
    <n v="0.46156079182856125"/>
    <n v="30000"/>
    <n v="0.35"/>
    <n v="1178.0662770923259"/>
    <n v="170.14460220994479"/>
    <n v="6163.9803461105885"/>
    <n v="7545.1485064751951"/>
    <n v="7525.1371637901466"/>
    <n v="54011.098790297445"/>
    <n v="15398.086500000003"/>
    <n v="26.141290688678705"/>
    <n v="317.44232898821014"/>
    <s v="."/>
  </r>
  <r>
    <n v="72250"/>
    <s v="CREMA NORMAL 30X100"/>
    <x v="9"/>
    <x v="7"/>
    <n v="20"/>
    <n v="95.813596491228068"/>
    <x v="4"/>
    <n v="20808.170999999998"/>
    <n v="8573.56"/>
    <n v="7391"/>
    <s v="."/>
    <n v="5523.4709999999995"/>
    <n v="6936.0569999999998"/>
    <n v="4431.5640000000003"/>
    <n v="4496.4989999999998"/>
    <n v="4451.5439999999999"/>
    <n v="4585.0903200000002"/>
    <s v="."/>
    <n v="6623"/>
    <n v="5661"/>
    <n v="7427"/>
    <n v="9531"/>
    <n v="4654"/>
    <n v="6185"/>
    <s v="."/>
    <n v="30424.225319999994"/>
    <n v="5070.7042199999987"/>
    <n v="1004.1843301232997"/>
    <n v="0.19803646329095093"/>
    <n v="260843921.23453912"/>
    <x v="33"/>
    <n v="6680.166666666667"/>
    <n v="1677.9464135265669"/>
    <n v="0.25118331581446074"/>
    <n v="296238671"/>
    <n v="9.1801099643951077E-3"/>
    <n v="0.47074090179295636"/>
    <n v="30000"/>
    <n v="0.35"/>
    <n v="840.03961315810386"/>
    <n v="168.08964265193367"/>
    <n v="4365.9771831619728"/>
    <n v="5422.2025366859825"/>
    <n v="8783.995389724656"/>
    <n v="42306.681402314054"/>
    <n v="15212.112659999997"/>
    <n v="36.217607888300677"/>
    <n v="251.69118533923759"/>
    <s v="."/>
  </r>
  <r>
    <n v="15250"/>
    <s v="PH CANGURITOS ECO 500H SCLLA 48/4"/>
    <x v="0"/>
    <x v="2"/>
    <n v="20"/>
    <n v="90.17763157894737"/>
    <x v="1"/>
    <n v="18545.436000000002"/>
    <n v="1431.4399999999998"/>
    <n v="1234"/>
    <s v="."/>
    <n v="5418.576"/>
    <n v="6181.8119999999999"/>
    <n v="5079.915"/>
    <n v="5248.7460000000001"/>
    <n v="3968.0279999999998"/>
    <n v="4087.0688400000004"/>
    <s v="."/>
    <n v="5091"/>
    <n v="6829"/>
    <n v="6379"/>
    <n v="4476"/>
    <n v="7783"/>
    <n v="4593"/>
    <s v="."/>
    <n v="29984.145839999997"/>
    <n v="4997.3576399999993"/>
    <n v="841.25074385058178"/>
    <n v="0.16833911127693113"/>
    <n v="42920505.721209593"/>
    <x v="34"/>
    <n v="5858.5"/>
    <n v="1343.0073343061088"/>
    <n v="0.22924081835044957"/>
    <n v="43376334"/>
    <n v="9.0473217675887292E-3"/>
    <n v="0.47978822356054507"/>
    <n v="30000"/>
    <n v="0.35"/>
    <n v="2040.9382449396473"/>
    <n v="165.65826430939225"/>
    <n v="4154.4160300384265"/>
    <n v="4653.5214867549585"/>
    <n v="7966.6867729428031"/>
    <n v="62297.301262559537"/>
    <n v="14992.072919999999"/>
    <n v="14.691353799823894"/>
    <n v="376.05912099990229"/>
    <s v="."/>
  </r>
  <r>
    <n v="60240"/>
    <s v="ANTIBACTERIAL COCINA 6X2 80H"/>
    <x v="11"/>
    <x v="4"/>
    <n v="10"/>
    <n v="96.052083333333329"/>
    <x v="3"/>
    <n v="20007.971999999998"/>
    <n v="2958"/>
    <n v="2550"/>
    <s v="."/>
    <n v="6048.9449999999997"/>
    <n v="6669.3239999999996"/>
    <n v="4359.6360000000004"/>
    <n v="4486.509"/>
    <n v="3876.12"/>
    <n v="3992.4036000000001"/>
    <s v="."/>
    <n v="7154"/>
    <n v="6501"/>
    <n v="6779"/>
    <n v="5360"/>
    <n v="9107"/>
    <n v="4853"/>
    <s v="."/>
    <n v="29432.937599999997"/>
    <n v="4905.4895999999999"/>
    <n v="1164.9404066322011"/>
    <n v="0.23747688847045992"/>
    <n v="87062629.420799986"/>
    <x v="35"/>
    <n v="6625.666666666667"/>
    <n v="1497.962838880414"/>
    <n v="0.22608484764507933"/>
    <n v="101372700"/>
    <n v="8.8810019286032389E-3"/>
    <n v="0.48866922548914832"/>
    <n v="30000"/>
    <n v="0.35"/>
    <n v="1406.6573430200649"/>
    <n v="162.61291491712706"/>
    <n v="2791.0695558034713"/>
    <n v="2429.8370002239408"/>
    <n v="4417.1987049747422"/>
    <n v="28507.047052326132"/>
    <n v="14716.468799999999"/>
    <n v="20.924027977423467"/>
    <n v="175.30616843597119"/>
    <s v="."/>
  </r>
  <r>
    <n v="15160"/>
    <s v="P.H. CANGURITOS BLANCO 48/4"/>
    <x v="0"/>
    <x v="3"/>
    <n v="20"/>
    <n v="93.775000000000006"/>
    <x v="2"/>
    <n v="21819"/>
    <n v="2720.2"/>
    <n v="2345"/>
    <s v="."/>
    <n v="4832"/>
    <n v="7273"/>
    <n v="2307"/>
    <n v="6206"/>
    <n v="5759"/>
    <n v="3020"/>
    <s v="."/>
    <n v="8650"/>
    <n v="6013"/>
    <n v="5144"/>
    <n v="8259"/>
    <n v="4108"/>
    <n v="4061"/>
    <s v="."/>
    <n v="29397"/>
    <n v="4899.5"/>
    <n v="1915.0622705280368"/>
    <n v="0.39086891938525092"/>
    <n v="79965719.399999991"/>
    <x v="36"/>
    <n v="6039.166666666667"/>
    <n v="2009.4111990000126"/>
    <n v="0.33272987978474061"/>
    <n v="84971075"/>
    <n v="8.8701582303204896E-3"/>
    <n v="0.49753938371946882"/>
    <n v="30000"/>
    <n v="0.35"/>
    <n v="1465.9585327484692"/>
    <n v="162.41436464088397"/>
    <n v="5163.349563345716"/>
    <n v="9633.3347092541389"/>
    <n v="12881.622002071817"/>
    <n v="77253.750774784261"/>
    <n v="14698.5"/>
    <n v="20.053091095888433"/>
    <n v="475.65836276613095"/>
    <s v="."/>
  </r>
  <r>
    <n v="60230"/>
    <s v="ANTIBACTERIAL COCINA 12X1 80H"/>
    <x v="11"/>
    <x v="4"/>
    <n v="10"/>
    <n v="96.052083333333329"/>
    <x v="3"/>
    <n v="16894.089"/>
    <n v="6567.9199999999992"/>
    <n v="5662"/>
    <s v="."/>
    <n v="4938.0569999999998"/>
    <n v="4148.8469999999998"/>
    <n v="4120.875"/>
    <n v="5631.3630000000003"/>
    <n v="4814.1809999999996"/>
    <n v="4958.6064299999998"/>
    <s v="."/>
    <n v="7200"/>
    <n v="8893"/>
    <n v="7368"/>
    <n v="6892"/>
    <n v="5262"/>
    <n v="8562"/>
    <s v="."/>
    <n v="28611.92943"/>
    <n v="4768.6549050000003"/>
    <n v="568.31279742180573"/>
    <n v="0.11917675083301203"/>
    <n v="187920863.54188558"/>
    <x v="37"/>
    <n v="7362.833333333333"/>
    <n v="1299.3180390753691"/>
    <n v="0.17646984255273593"/>
    <n v="250130174"/>
    <n v="8.6332735081424486E-3"/>
    <n v="0.50617265722761129"/>
    <n v="30000"/>
    <n v="0.35"/>
    <n v="930.74399542675542"/>
    <n v="158.07695817679559"/>
    <n v="2149.0823791897619"/>
    <n v="1434.4079223327344"/>
    <n v="3729.8519609577179"/>
    <n v="17139.650307675372"/>
    <n v="14305.964715"/>
    <n v="30.740922928953353"/>
    <n v="108.4259876034946"/>
    <s v="."/>
  </r>
  <r>
    <n v="15360"/>
    <s v="P.H. CANGURITOS 2 EN 1 48/12"/>
    <x v="0"/>
    <x v="3"/>
    <n v="20"/>
    <n v="93.775000000000006"/>
    <x v="2"/>
    <n v="21612"/>
    <n v="2967.2799999999997"/>
    <n v="2558"/>
    <s v="."/>
    <n v="6669"/>
    <n v="2544"/>
    <n v="3174"/>
    <n v="3738"/>
    <n v="4151"/>
    <n v="7204"/>
    <s v="."/>
    <n v="5511"/>
    <n v="8541"/>
    <n v="6161"/>
    <n v="5788"/>
    <n v="4741"/>
    <n v="7978"/>
    <s v="."/>
    <n v="27480"/>
    <n v="4580"/>
    <n v="1911.2526782191831"/>
    <n v="0.41730407821379545"/>
    <n v="81540854.399999991"/>
    <x v="38"/>
    <n v="6453.333333333333"/>
    <n v="1485.3393776058954"/>
    <n v="0.23016622586868216"/>
    <n v="99045760"/>
    <n v="8.2917286855531888E-3"/>
    <n v="0.51446438591316446"/>
    <n v="30000"/>
    <n v="0.35"/>
    <n v="1357.0620232588922"/>
    <n v="151.82320441988949"/>
    <n v="4947.7167666169735"/>
    <n v="9568.2511054968199"/>
    <n v="12604.71519389461"/>
    <n v="74934.545135058317"/>
    <n v="13740"/>
    <n v="20.249627157061436"/>
    <n v="493.56450762174507"/>
    <s v="."/>
  </r>
  <r>
    <n v="13290"/>
    <s v="P.H. CANGURITOS ULTRASUAVE 48/4"/>
    <x v="0"/>
    <x v="2"/>
    <n v="20"/>
    <n v="90.17763157894737"/>
    <x v="1"/>
    <n v="19060.920000000002"/>
    <n v="1586.8799999999999"/>
    <n v="1368"/>
    <s v="."/>
    <n v="4240.7550000000001"/>
    <n v="6353.64"/>
    <n v="4539.4560000000001"/>
    <n v="4234.7610000000004"/>
    <n v="3090.9059999999999"/>
    <n v="3183.6331800000003"/>
    <s v="."/>
    <n v="6907"/>
    <n v="4595"/>
    <n v="5409"/>
    <n v="8044"/>
    <n v="4067"/>
    <n v="6324"/>
    <s v="."/>
    <n v="25643.151180000001"/>
    <n v="4273.8585300000004"/>
    <n v="1182.0850596799157"/>
    <n v="0.27658497617138383"/>
    <n v="40692603.744518399"/>
    <x v="39"/>
    <n v="5891"/>
    <n v="1489.5683938644777"/>
    <n v="0.25285493020955319"/>
    <n v="48353328"/>
    <n v="7.7374837055015685E-3"/>
    <n v="0.52220186961866599"/>
    <n v="30000"/>
    <n v="0.35"/>
    <n v="1792.6035440569156"/>
    <n v="141.67486839779005"/>
    <n v="4015.5824276357171"/>
    <n v="6131.4921740344607"/>
    <n v="8964.9895419902623"/>
    <n v="65625.264248771084"/>
    <n v="12821.57559"/>
    <n v="14.304976281574184"/>
    <n v="463.21034203829726"/>
    <s v="."/>
  </r>
  <r>
    <n v="31180"/>
    <s v="HUM.CHIQUITICOS 24X50 ORIG RPTO"/>
    <x v="12"/>
    <x v="10"/>
    <n v="25"/>
    <n v="95.140151515151516"/>
    <x v="7"/>
    <n v="16210.773000000001"/>
    <n v="8654.76"/>
    <n v="7461"/>
    <s v="."/>
    <n v="3867.1289999999999"/>
    <n v="4111.884"/>
    <n v="3972.0239999999999"/>
    <n v="5403.5910000000003"/>
    <n v="3750.2460000000001"/>
    <n v="3862.7533800000001"/>
    <s v="."/>
    <n v="7384"/>
    <n v="4641"/>
    <n v="6027"/>
    <n v="5696"/>
    <n v="5182"/>
    <n v="5552"/>
    <s v="."/>
    <n v="24967.627379999998"/>
    <n v="4161.2712299999994"/>
    <n v="620.67484586007959"/>
    <n v="0.14915510466739743"/>
    <n v="216088822.74332878"/>
    <x v="40"/>
    <n v="5747"/>
    <n v="931.79997853616624"/>
    <n v="0.16213676327408497"/>
    <n v="257270202"/>
    <n v="7.5336532808205669E-3"/>
    <n v="0.52973552289948656"/>
    <n v="30000"/>
    <n v="0.35"/>
    <n v="757.41119530025128"/>
    <n v="137.94269270718232"/>
    <n v="4069.2421635396377"/>
    <n v="3917.2226620083256"/>
    <n v="7365.7899796878837"/>
    <n v="38369.37369101659"/>
    <n v="12483.813689999999"/>
    <n v="32.964428747455187"/>
    <n v="278.15444905418173"/>
    <s v="."/>
  </r>
  <r>
    <n v="20150"/>
    <s v="SERV CANGURITOS 36X100"/>
    <x v="6"/>
    <x v="7"/>
    <n v="20"/>
    <n v="95.813596491228068"/>
    <x v="4"/>
    <n v="13705.280999999999"/>
    <n v="5348.7599999999993"/>
    <n v="4611"/>
    <s v="."/>
    <n v="3783.2130000000002"/>
    <n v="4434.5609999999997"/>
    <n v="4568.4269999999997"/>
    <n v="4340.6549999999997"/>
    <n v="3821.1750000000002"/>
    <n v="3935.81025"/>
    <s v="."/>
    <n v="5989"/>
    <n v="5614"/>
    <n v="5268"/>
    <n v="3335"/>
    <n v="6473"/>
    <n v="5527"/>
    <s v="."/>
    <n v="24883.841249999998"/>
    <n v="4147.3068749999993"/>
    <n v="340.85121726068922"/>
    <n v="8.2186157796844794E-2"/>
    <n v="133097694.72434998"/>
    <x v="41"/>
    <n v="5367.666666666667"/>
    <n v="1080.3287771167945"/>
    <n v="0.20126599586104349"/>
    <n v="148501866"/>
    <n v="7.5083719177356876E-3"/>
    <n v="0.53724389481722223"/>
    <n v="30000"/>
    <n v="0.35"/>
    <n v="961.83982022063299"/>
    <n v="137.47978591160219"/>
    <n v="3090.4469354927332"/>
    <n v="2200.1345970384987"/>
    <n v="4949.7303152705426"/>
    <n v="28253.955346664941"/>
    <n v="12441.920624999999"/>
    <n v="25.871086564384477"/>
    <n v="205.51352447429534"/>
    <s v="."/>
  </r>
  <r>
    <n v="15140"/>
    <s v="P.H. CANGURITOS BLANCO 36/18"/>
    <x v="0"/>
    <x v="2"/>
    <n v="20"/>
    <n v="90.17763157894737"/>
    <x v="1"/>
    <n v="16267.716"/>
    <n v="2904.64"/>
    <n v="2504"/>
    <s v="."/>
    <n v="5422.5720000000001"/>
    <n v="5092.902"/>
    <n v="5252.7420000000002"/>
    <n v="4337.6580000000004"/>
    <n v="2297.6999999999998"/>
    <n v="2366.6309999999999"/>
    <s v="."/>
    <n v="6304"/>
    <n v="4874"/>
    <n v="3401"/>
    <n v="6714"/>
    <n v="5183"/>
    <n v="4648"/>
    <s v="."/>
    <n v="24770.205000000002"/>
    <n v="4128.3675000000003"/>
    <n v="1440.0258060284539"/>
    <n v="0.3488124073325482"/>
    <n v="71948528.251200005"/>
    <x v="42"/>
    <n v="5187.333333333333"/>
    <n v="1196.471423255344"/>
    <n v="0.23065250416180647"/>
    <n v="77934496"/>
    <n v="7.4740836734182329E-3"/>
    <n v="0.54471797849064052"/>
    <n v="30000"/>
    <n v="0.35"/>
    <n v="1302.23463277363"/>
    <n v="136.85196132596687"/>
    <n v="4177.0650325477909"/>
    <n v="7309.611407355851"/>
    <n v="10046.650633875188"/>
    <n v="62154.820183397525"/>
    <n v="12385.102500000001"/>
    <n v="19.021307202713487"/>
    <n v="454.17558930961417"/>
    <s v="."/>
  </r>
  <r>
    <n v="40465"/>
    <s v="NOS.INVISIBLE RAPIGEL 24X10"/>
    <x v="1"/>
    <x v="4"/>
    <n v="10"/>
    <n v="96.052083333333329"/>
    <x v="3"/>
    <n v="46051.902000000002"/>
    <n v="3147.08"/>
    <n v="2713"/>
    <s v="."/>
    <n v="6007.9859999999999"/>
    <n v="15350.634"/>
    <n v="3212.7840000000001"/>
    <n v="181"/>
    <n v="2"/>
    <n v="0"/>
    <s v="."/>
    <n v="4244"/>
    <n v="6472"/>
    <n v="5875"/>
    <n v="6879"/>
    <n v="4917"/>
    <n v="5001"/>
    <s v="."/>
    <n v="24754.403999999999"/>
    <n v="4125.7339999999995"/>
    <n v="5999.3752970833884"/>
    <n v="1.4541352634666678"/>
    <n v="77904089.740319997"/>
    <x v="43"/>
    <n v="5564.666666666667"/>
    <n v="1012.7571607580312"/>
    <n v="0.1819978125239064"/>
    <n v="90581644"/>
    <n v="7.4693159294240384E-3"/>
    <n v="0.55218729442006453"/>
    <n v="30000"/>
    <n v="0.35"/>
    <n v="1250.6706073293205"/>
    <n v="136.76466298342541"/>
    <n v="7367.0219269176423"/>
    <n v="10297.766886458017"/>
    <n v="8734.6685567518962"/>
    <n v="79867.48097104473"/>
    <n v="12377.201999999999"/>
    <n v="19.792904586492604"/>
    <n v="583.97746339435594"/>
    <s v="."/>
  </r>
  <r>
    <n v="20250"/>
    <s v="SERV CANGU ECA PARTIDA 24X200"/>
    <x v="6"/>
    <x v="7"/>
    <n v="20"/>
    <n v="95.813596491228068"/>
    <x v="4"/>
    <n v="20481.498"/>
    <n v="4739.7599999999993"/>
    <n v="4086"/>
    <s v="."/>
    <n v="6827.1660000000002"/>
    <n v="4038"/>
    <n v="1201"/>
    <n v="2664"/>
    <n v="6788"/>
    <n v="3057"/>
    <s v="."/>
    <n v="7548"/>
    <n v="6405"/>
    <n v="5316"/>
    <n v="4370"/>
    <n v="6071"/>
    <n v="4185"/>
    <s v="."/>
    <n v="24575.166000000001"/>
    <n v="4095.8610000000003"/>
    <n v="2290.0072315881453"/>
    <n v="0.55910277023271671"/>
    <n v="116480388.80015999"/>
    <x v="44"/>
    <n v="5649.166666666667"/>
    <n v="1284.199893578359"/>
    <n v="0.22732554540404643"/>
    <n v="138494970"/>
    <n v="7.4152332195935745E-3"/>
    <n v="0.55960252763965812"/>
    <n v="30000"/>
    <n v="0.35"/>
    <n v="1015.4081664500203"/>
    <n v="135.77439779005525"/>
    <n v="5005.4951873892496"/>
    <n v="11258.07419082349"/>
    <n v="13973.562146624596"/>
    <n v="77366.382151586804"/>
    <n v="12287.583000000001"/>
    <n v="24.202253647336235"/>
    <n v="569.81568993011933"/>
    <s v="."/>
  </r>
  <r>
    <n v="15590"/>
    <s v="P.H. FAM.ULTRASUAVE 48/4 P3LL4"/>
    <x v="0"/>
    <x v="2"/>
    <n v="20"/>
    <n v="90.17763157894737"/>
    <x v="1"/>
    <n v="43882.074000000001"/>
    <n v="2959.16"/>
    <n v="2551"/>
    <s v="."/>
    <n v="0"/>
    <n v="0"/>
    <n v="14627.358"/>
    <n v="5642.3519999999999"/>
    <n v="1996.002"/>
    <n v="2055.8820599999999"/>
    <s v="."/>
    <n v="4892"/>
    <n v="5205"/>
    <n v="7284"/>
    <n v="6186"/>
    <n v="4628"/>
    <n v="7062"/>
    <s v="."/>
    <n v="24321.594059999999"/>
    <n v="4053.5990099999999"/>
    <n v="5575.2385344030617"/>
    <n v="1.3753798835674824"/>
    <n v="71971488.278589591"/>
    <x v="45"/>
    <n v="5876.166666666667"/>
    <n v="1136.7639010219618"/>
    <n v="0.19345331157307119"/>
    <n v="89940607"/>
    <n v="7.3387212207307873E-3"/>
    <n v="0.56694124886038888"/>
    <n v="30000"/>
    <n v="0.35"/>
    <n v="1278.4460083341689"/>
    <n v="134.37344784530387"/>
    <n v="8262.7074913091383"/>
    <n v="26531.490023205464"/>
    <n v="29218.958980111543"/>
    <n v="163605.18087795007"/>
    <n v="12160.79703"/>
    <n v="19.024341975686042"/>
    <n v="1217.5409911807797"/>
    <s v="."/>
  </r>
  <r>
    <n v="40462"/>
    <s v="NOS.INV.RAP.2X12X10+ND 2X3X15"/>
    <x v="1"/>
    <x v="4"/>
    <n v="10"/>
    <n v="96.052083333333329"/>
    <x v="3"/>
    <n v="45332.622000000003"/>
    <n v="2391.9199999999996"/>
    <n v="2062"/>
    <s v="."/>
    <n v="15110.874"/>
    <n v="8095.8959999999997"/>
    <n v="433.56599999999997"/>
    <n v="210.78899999999999"/>
    <n v="270.72899999999998"/>
    <n v="194"/>
    <s v="."/>
    <n v="7259"/>
    <n v="6222"/>
    <n v="4701"/>
    <n v="7552"/>
    <n v="7317"/>
    <n v="6408"/>
    <s v="."/>
    <n v="24315.853999999999"/>
    <n v="4052.6423333333332"/>
    <n v="6255.9080470457257"/>
    <n v="1.5436615256151134"/>
    <n v="58161577.49967999"/>
    <x v="46"/>
    <n v="6576.5"/>
    <n v="1061.8200883388861"/>
    <n v="0.16145671532561182"/>
    <n v="81364458"/>
    <n v="7.3369892330976431E-3"/>
    <n v="0.57427823809348655"/>
    <n v="30000"/>
    <n v="0.35"/>
    <n v="1421.8115441449606"/>
    <n v="134.34173480662983"/>
    <n v="7599.3253951120241"/>
    <n v="10711.943362652224"/>
    <n v="8942.7427431783217"/>
    <n v="84376.521307018891"/>
    <n v="12157.927"/>
    <n v="17.102023190156963"/>
    <n v="628.07378085797109"/>
    <s v="."/>
  </r>
  <r>
    <n v="71450"/>
    <s v="DETERGENTE SUPER ECO H.D 4X250"/>
    <x v="2"/>
    <x v="2"/>
    <n v="20"/>
    <n v="90.17763157894737"/>
    <x v="1"/>
    <n v="13432.554"/>
    <n v="4111.04"/>
    <n v="3544"/>
    <s v="."/>
    <n v="3277.7190000000001"/>
    <n v="3414.5819999999999"/>
    <n v="3977.0189999999998"/>
    <n v="4477.518"/>
    <n v="4328.6670000000004"/>
    <n v="4458.5270099999998"/>
    <s v="."/>
    <n v="6293"/>
    <n v="3616"/>
    <n v="6095"/>
    <n v="5500"/>
    <n v="3888"/>
    <n v="5996"/>
    <s v="."/>
    <n v="23934.032010000003"/>
    <n v="3989.0053350000003"/>
    <n v="531.1307492901808"/>
    <n v="0.13314866857408722"/>
    <n v="98393762.954390407"/>
    <x v="47"/>
    <n v="5231.333333333333"/>
    <n v="1178.4565612132967"/>
    <n v="0.22526887241237992"/>
    <n v="111239072"/>
    <n v="7.2217794679135831E-3"/>
    <n v="0.58150001756140013"/>
    <n v="30000"/>
    <n v="0.35"/>
    <n v="1075.9762373914916"/>
    <n v="132.23222104972376"/>
    <n v="3175.7751702846563"/>
    <n v="3061.6609477006664"/>
    <n v="5706.3053686951416"/>
    <n v="35203.800681334113"/>
    <n v="11967.016005000001"/>
    <n v="22.244015414340101"/>
    <n v="266.22709958185078"/>
    <s v="."/>
  </r>
  <r>
    <n v="60100"/>
    <s v="ANTIBACTERIAL COCINA 12X1"/>
    <x v="11"/>
    <x v="4"/>
    <n v="10"/>
    <n v="96.052083333333329"/>
    <x v="3"/>
    <n v="18062.919000000002"/>
    <n v="3198.12"/>
    <n v="2757"/>
    <s v="."/>
    <n v="3858.1379999999999"/>
    <n v="6020.973"/>
    <n v="4610.3850000000002"/>
    <n v="3331.665"/>
    <n v="2915.0819999999999"/>
    <n v="3002.5344599999999"/>
    <s v="."/>
    <n v="5553"/>
    <n v="4337"/>
    <n v="4967"/>
    <n v="7034"/>
    <n v="5264"/>
    <n v="6285"/>
    <s v="."/>
    <n v="23738.777459999998"/>
    <n v="3956.4629099999997"/>
    <n v="1190.3201178843028"/>
    <n v="0.30085461306253036"/>
    <n v="75919458.970375195"/>
    <x v="48"/>
    <n v="5573.333333333333"/>
    <n v="962.52556676000495"/>
    <n v="0.1727019557583741"/>
    <n v="92194080"/>
    <n v="7.162863974710533E-3"/>
    <n v="0.58866288153611068"/>
    <n v="30000"/>
    <n v="0.35"/>
    <n v="1214.9331846837356"/>
    <n v="131.15346662983424"/>
    <n v="2501.8547841826453"/>
    <n v="2372.0874905391161"/>
    <n v="3813.3894504809878"/>
    <n v="26554.38780986303"/>
    <n v="11869.388729999999"/>
    <n v="19.539162942676175"/>
    <n v="202.46805892527243"/>
    <s v="."/>
  </r>
  <r>
    <n v="72590"/>
    <s v="CREMA CANGU ECA PARTIDA 24X200"/>
    <x v="9"/>
    <x v="7"/>
    <n v="20"/>
    <n v="95.813596491228068"/>
    <x v="4"/>
    <n v="15906.847229999999"/>
    <n v="7295.24"/>
    <n v="6289"/>
    <s v="."/>
    <n v="1320.6780000000001"/>
    <n v="4132.8630000000003"/>
    <n v="3576.42"/>
    <n v="3493.5030000000002"/>
    <n v="5147.8469999999998"/>
    <n v="5302.2824099999998"/>
    <s v="."/>
    <n v="7003"/>
    <n v="6739"/>
    <n v="5008"/>
    <n v="4927"/>
    <n v="6792"/>
    <n v="4124"/>
    <s v="."/>
    <n v="22973.593410000001"/>
    <n v="3828.9322350000002"/>
    <n v="1447.085713655817"/>
    <n v="0.3779345323555503"/>
    <n v="167597877.58836842"/>
    <x v="49"/>
    <n v="5765.5"/>
    <n v="1225.0895069340852"/>
    <n v="0.21248625564722665"/>
    <n v="217555377"/>
    <n v="6.9319797484691664E-3"/>
    <n v="0.59559486128457984"/>
    <n v="30000"/>
    <n v="0.35"/>
    <n v="791.34392178951566"/>
    <n v="126.92593044198895"/>
    <n v="3985.6043224955961"/>
    <n v="7298.0566291580571"/>
    <n v="9836.5752379978367"/>
    <n v="52066.649338064708"/>
    <n v="11486.796705000001"/>
    <n v="29.031111224116529"/>
    <n v="410.21286317740709"/>
    <s v="."/>
  </r>
  <r>
    <n v="60140"/>
    <s v="ANTIBACTERIAL COCINA 12X1 80 HOJAS"/>
    <x v="11"/>
    <x v="4"/>
    <n v="10"/>
    <n v="96.052083333333329"/>
    <x v="3"/>
    <n v="13531.454999999998"/>
    <n v="11661.48"/>
    <n v="10053"/>
    <s v="."/>
    <n v="3918.078"/>
    <n v="4510.4849999999997"/>
    <n v="3901.0949999999998"/>
    <n v="3505.491"/>
    <n v="3369.627"/>
    <n v="3470.7158100000001"/>
    <s v="."/>
    <n v="6724"/>
    <n v="6582"/>
    <n v="4674"/>
    <n v="6397"/>
    <n v="4800"/>
    <n v="6464"/>
    <s v="."/>
    <n v="22675.49181"/>
    <n v="3779.2486349999999"/>
    <n v="425.85264621269835"/>
    <n v="0.11268182841129698"/>
    <n v="264429794.2324788"/>
    <x v="50"/>
    <n v="5940.166666666667"/>
    <n v="939.4254449751021"/>
    <n v="0.15814799444040886"/>
    <n v="358298973"/>
    <n v="6.8420315101893519E-3"/>
    <n v="0.6024368927947692"/>
    <n v="30000"/>
    <n v="0.35"/>
    <n v="621.83064253739155"/>
    <n v="125.2789602762431"/>
    <n v="1678.6422489751294"/>
    <n v="1096.4322983845277"/>
    <n v="2931.4318517375605"/>
    <n v="12155.475136476029"/>
    <n v="11337.745905"/>
    <n v="36.465703454998987"/>
    <n v="97.027267066017444"/>
    <s v="."/>
  </r>
  <r>
    <n v="15370"/>
    <s v="PH CANGU BLANCO 36/18 GRATIS 4R"/>
    <x v="0"/>
    <x v="2"/>
    <n v="20"/>
    <n v="90.17763157894737"/>
    <x v="1"/>
    <n v="24632.343000000001"/>
    <n v="2410.48"/>
    <n v="2078"/>
    <s v="."/>
    <n v="4258.7370000000001"/>
    <n v="4027.9679999999998"/>
    <n v="2689.308"/>
    <n v="8210.7810000000009"/>
    <n v="1707.2909999999999"/>
    <n v="1758.50973"/>
    <s v="."/>
    <n v="3534"/>
    <n v="3357"/>
    <n v="7077"/>
    <n v="4777"/>
    <n v="6173"/>
    <n v="5392"/>
    <s v="."/>
    <n v="22652.594730000004"/>
    <n v="3775.4324550000006"/>
    <n v="2428.7662254156817"/>
    <n v="0.64330808572648168"/>
    <n v="54603626.544770412"/>
    <x v="51"/>
    <n v="5051.666666666667"/>
    <n v="1464.6391592015655"/>
    <n v="0.28993186919199576"/>
    <n v="62984180"/>
    <n v="6.8351226173563326E-3"/>
    <n v="0.6092720154121255"/>
    <n v="30000"/>
    <n v="0.35"/>
    <n v="1367.0292558639742"/>
    <n v="125.15245707182324"/>
    <n v="4931.8153668521463"/>
    <n v="11855.94247661633"/>
    <n v="14358.991618052794"/>
    <n v="87771.85210220945"/>
    <n v="11326.297365000002"/>
    <n v="16.570672963164473"/>
    <n v="701.31944794210801"/>
    <s v="."/>
  </r>
  <r>
    <n v="20180"/>
    <s v="SERV CANGURITOS DECORADA 36X100"/>
    <x v="6"/>
    <x v="7"/>
    <n v="20"/>
    <n v="95.813596491228068"/>
    <x v="4"/>
    <n v="12389.598"/>
    <n v="9176.76"/>
    <n v="7911"/>
    <s v="."/>
    <n v="4129.866"/>
    <n v="3808.1880000000001"/>
    <n v="3566.43"/>
    <n v="3957.0390000000002"/>
    <n v="3499.4969999999998"/>
    <n v="3604.48191"/>
    <s v="."/>
    <n v="4800"/>
    <n v="4921"/>
    <n v="4953"/>
    <n v="3105"/>
    <n v="3995"/>
    <n v="4165"/>
    <s v="."/>
    <n v="22565.501909999999"/>
    <n v="3760.9169849999998"/>
    <n v="247.97552213003078"/>
    <n v="6.5934856610516429E-2"/>
    <n v="207078195.30761158"/>
    <x v="52"/>
    <n v="4323.166666666667"/>
    <n v="720.84739485321415"/>
    <n v="0.16674059790737056"/>
    <n v="205203429"/>
    <n v="6.8088435040412031E-3"/>
    <n v="0.61608085891616671"/>
    <n v="30000"/>
    <n v="0.35"/>
    <n v="699.27565643743583"/>
    <n v="124.67128127071823"/>
    <n v="2741.4011475443954"/>
    <n v="1710.8863779432495"/>
    <n v="4204.3120033576142"/>
    <n v="20655.909949292582"/>
    <n v="11282.750955"/>
    <n v="32.269823355446569"/>
    <n v="165.6829843950924"/>
    <s v="."/>
  </r>
  <r>
    <n v="15340"/>
    <s v="P.H. CANGURITOS 2 EN 1 48/4"/>
    <x v="0"/>
    <x v="3"/>
    <n v="20"/>
    <n v="93.775000000000006"/>
    <x v="2"/>
    <n v="21297"/>
    <n v="1887.32"/>
    <n v="1627"/>
    <s v="."/>
    <n v="7099"/>
    <n v="2155"/>
    <n v="4098"/>
    <n v="3632"/>
    <n v="3596"/>
    <n v="1710"/>
    <s v="."/>
    <n v="4497"/>
    <n v="6946"/>
    <n v="6920"/>
    <n v="3185"/>
    <n v="4688"/>
    <n v="5933"/>
    <s v="."/>
    <n v="22290"/>
    <n v="3715"/>
    <n v="1901.2006732588752"/>
    <n v="0.51176330370360035"/>
    <n v="42068362.799999997"/>
    <x v="53"/>
    <n v="5361.5"/>
    <n v="1496.9495315474067"/>
    <n v="0.27920349371396186"/>
    <n v="52338963"/>
    <n v="6.7257144250720729E-3"/>
    <n v="0.62280657334123879"/>
    <n v="30000"/>
    <n v="0.35"/>
    <n v="1532.5083898804598"/>
    <n v="123.14917127071823"/>
    <n v="4364.1840986732395"/>
    <n v="9393.2648407606212"/>
    <n v="11856.248266174985"/>
    <n v="78067.446103547321"/>
    <n v="11145"/>
    <n v="14.544781710290463"/>
    <n v="633.92587459587548"/>
    <s v="."/>
  </r>
  <r>
    <n v="71250"/>
    <s v="QUIM SUPER ECO H.S 4X200"/>
    <x v="7"/>
    <x v="2"/>
    <n v="20"/>
    <n v="90.17763157894737"/>
    <x v="1"/>
    <n v="14184.800999999999"/>
    <n v="8831.08"/>
    <n v="7613"/>
    <s v="."/>
    <n v="2750.2469999999998"/>
    <n v="2614.3829999999998"/>
    <n v="4728.2669999999998"/>
    <n v="3859.1370000000002"/>
    <n v="3987.009"/>
    <n v="4106.6192700000001"/>
    <s v="."/>
    <n v="5710"/>
    <n v="6897"/>
    <n v="5871"/>
    <n v="4417"/>
    <n v="5408"/>
    <n v="5282"/>
    <s v="."/>
    <n v="22045.662269999997"/>
    <n v="3674.2770449999994"/>
    <n v="825.46908047349052"/>
    <n v="0.2246616328501409"/>
    <n v="194687007.15935159"/>
    <x v="54"/>
    <n v="5597.5"/>
    <n v="813.04237281952283"/>
    <n v="0.14525098219196478"/>
    <n v="255682605"/>
    <n v="6.6519887276629041E-3"/>
    <n v="0.62945856206890172"/>
    <n v="30000"/>
    <n v="0.35"/>
    <n v="704.57181010135446"/>
    <n v="121.79923906077346"/>
    <n v="3261.4538616889599"/>
    <n v="4383.9771090022505"/>
    <n v="6819.9618902177199"/>
    <n v="34984.794920499146"/>
    <n v="11022.831134999999"/>
    <n v="31.289446943426068"/>
    <n v="287.23327986509821"/>
    <s v="."/>
  </r>
  <r>
    <n v="44080"/>
    <s v="T.DIARIA PROTECTOR 12X100"/>
    <x v="4"/>
    <x v="5"/>
    <n v="10"/>
    <n v="94.135802469135797"/>
    <x v="3"/>
    <n v="18215.766"/>
    <n v="5265.24"/>
    <n v="4539"/>
    <s v="."/>
    <n v="796.20299999999997"/>
    <n v="1636.3620000000001"/>
    <n v="3132.864"/>
    <n v="4657.3379999999997"/>
    <n v="5739.2550000000001"/>
    <n v="6071.9219999999996"/>
    <s v="."/>
    <n v="4533"/>
    <n v="3629"/>
    <n v="6214"/>
    <n v="6821"/>
    <n v="6634"/>
    <n v="3438"/>
    <s v="."/>
    <n v="22033.944"/>
    <n v="3672.3240000000001"/>
    <n v="2177.5563030262165"/>
    <n v="0.59296410203081662"/>
    <n v="116014003.30655999"/>
    <x v="55"/>
    <n v="5211.5"/>
    <n v="1531.5987398793459"/>
    <n v="0.29388827398625078"/>
    <n v="141929991"/>
    <n v="6.6484528937653768E-3"/>
    <n v="0.63610701496266708"/>
    <n v="30000"/>
    <n v="0.35"/>
    <n v="912.23689333470179"/>
    <n v="121.73449723756906"/>
    <n v="3394.9012754019068"/>
    <n v="3965.6978595118926"/>
    <n v="4612.2462477775971"/>
    <n v="34292.833239011088"/>
    <n v="11016.972"/>
    <n v="24.153752343269563"/>
    <n v="281.70185130092949"/>
    <s v="."/>
  </r>
  <r>
    <n v="73110"/>
    <s v="TOALLA MANOS BLANCA 24X150"/>
    <x v="3"/>
    <x v="4"/>
    <n v="10"/>
    <n v="96.052083333333329"/>
    <x v="3"/>
    <n v="13813.172999999999"/>
    <n v="12006"/>
    <n v="10350"/>
    <s v="."/>
    <n v="3522.4740000000002"/>
    <n v="3254.7420000000002"/>
    <n v="3248.748"/>
    <n v="4604.3909999999996"/>
    <n v="3623.373"/>
    <n v="3732.0741899999998"/>
    <s v="."/>
    <n v="4004"/>
    <n v="4507"/>
    <n v="3630"/>
    <n v="5183"/>
    <n v="5448"/>
    <n v="3675"/>
    <s v="."/>
    <n v="21985.802189999999"/>
    <n v="3664.3003649999996"/>
    <n v="500.11504332170898"/>
    <n v="0.13648309186075935"/>
    <n v="263961541.09313998"/>
    <x v="56"/>
    <n v="4407.833333333333"/>
    <n v="774.31451404882341"/>
    <n v="0.17566782940571485"/>
    <n v="273726450"/>
    <n v="6.63392673557937E-3"/>
    <n v="0.64274094169824647"/>
    <n v="30000"/>
    <n v="0.35"/>
    <n v="603.45179885420237"/>
    <n v="121.46852038674032"/>
    <n v="1714.8002471891123"/>
    <n v="1206.4985555180949"/>
    <n v="2929.4854510565156"/>
    <n v="12750.468668948226"/>
    <n v="10992.901094999999"/>
    <n v="36.433402355822459"/>
    <n v="104.96932561911807"/>
    <s v="."/>
  </r>
  <r>
    <n v="40370"/>
    <s v="T.H TUYAS INVISIB NOR 30X16"/>
    <x v="1"/>
    <x v="4"/>
    <n v="10"/>
    <n v="96.052083333333329"/>
    <x v="3"/>
    <n v="12422.564999999999"/>
    <n v="4030.9999999999995"/>
    <n v="3475"/>
    <s v="."/>
    <n v="3264.732"/>
    <n v="3538.4580000000001"/>
    <n v="4140.8549999999996"/>
    <n v="3851.145"/>
    <n v="3237.759"/>
    <n v="3601.395"/>
    <s v="."/>
    <n v="6412"/>
    <n v="3117"/>
    <n v="3788"/>
    <n v="5620"/>
    <n v="3703"/>
    <n v="6319"/>
    <s v="."/>
    <n v="21634.344000000001"/>
    <n v="3605.7240000000002"/>
    <n v="347.22151278053019"/>
    <n v="9.6297307497892295E-2"/>
    <n v="87208040.66399999"/>
    <x v="57"/>
    <n v="4826.5"/>
    <n v="1458.3643920502175"/>
    <n v="0.30215775241898218"/>
    <n v="100632525"/>
    <n v="6.5278788478138833E-3"/>
    <n v="0.64926882054606039"/>
    <n v="30000"/>
    <n v="0.35"/>
    <n v="1033.0850196181855"/>
    <n v="119.52676243093923"/>
    <n v="1542.4891370899225"/>
    <n v="948.94244378539713"/>
    <n v="2737.7567613993147"/>
    <n v="15345.554461077079"/>
    <n v="10817.172"/>
    <n v="20.941494251843636"/>
    <n v="128.38592921768051"/>
    <s v="."/>
  </r>
  <r>
    <n v="41190"/>
    <s v="NOS.PLUS 4X(12X10)+I.RAP.X10"/>
    <x v="1"/>
    <x v="1"/>
    <n v="60"/>
    <n v="91.898148148148152"/>
    <x v="1"/>
    <n v="37330.631999999998"/>
    <n v="5454.32"/>
    <n v="4702"/>
    <s v="."/>
    <n v="12443.544"/>
    <n v="7175.817"/>
    <n v="1372.626"/>
    <n v="320.67899999999997"/>
    <n v="69"/>
    <n v="57"/>
    <s v="."/>
    <n v="5639"/>
    <n v="4621"/>
    <n v="3523"/>
    <n v="3428"/>
    <n v="4649"/>
    <n v="6074"/>
    <s v="."/>
    <n v="21438.666000000001"/>
    <n v="3573.1110000000003"/>
    <n v="5132.7643769106726"/>
    <n v="1.4364973203773048"/>
    <n v="116933344.73712"/>
    <x v="58"/>
    <n v="4655.666666666667"/>
    <n v="1074.2401345447236"/>
    <n v="0.23073819743926186"/>
    <n v="131345668"/>
    <n v="6.4688355841409691E-3"/>
    <n v="0.65573765613020141"/>
    <n v="30000"/>
    <n v="0.35"/>
    <n v="884.09547911277127"/>
    <n v="118.4456685082873"/>
    <n v="12239.50448740791"/>
    <n v="75662.933381825278"/>
    <n v="82769.673492322516"/>
    <n v="436674.52474323194"/>
    <n v="10719.333000000001"/>
    <n v="24.249265499598128"/>
    <n v="3686.7074182005999"/>
    <s v="."/>
  </r>
  <r>
    <n v="70240"/>
    <s v="MULTIUSOS REG BLANCO HD 48/1X35M"/>
    <x v="8"/>
    <x v="2"/>
    <n v="20"/>
    <n v="90.17763157894737"/>
    <x v="1"/>
    <n v="12617.369999999999"/>
    <n v="5880.04"/>
    <n v="5069"/>
    <s v="."/>
    <n v="4205.79"/>
    <n v="2737.26"/>
    <n v="3116.88"/>
    <n v="3281.7150000000001"/>
    <n v="3942.0540000000001"/>
    <n v="4060.3156200000003"/>
    <s v="."/>
    <n v="6174"/>
    <n v="4904"/>
    <n v="3102"/>
    <n v="6590"/>
    <n v="5353"/>
    <n v="5196"/>
    <s v="."/>
    <n v="21344.014620000002"/>
    <n v="3557.3357700000001"/>
    <n v="593.96668208377127"/>
    <n v="0.16696953014468219"/>
    <n v="125503659.72618482"/>
    <x v="59"/>
    <n v="5219.833333333333"/>
    <n v="1215.8174890445805"/>
    <n v="0.23292266465300562"/>
    <n v="158756011"/>
    <n v="6.4402757747278258E-3"/>
    <n v="0.66217793190492924"/>
    <n v="30000"/>
    <n v="0.35"/>
    <n v="849.60784181884969"/>
    <n v="117.92273270718233"/>
    <n v="2952.4213362274177"/>
    <n v="3289.9182380709785"/>
    <n v="5648.3728922146256"/>
    <n v="32161.408716123398"/>
    <n v="10672.007310000001"/>
    <n v="25.122195876048536"/>
    <n v="272.73289871923515"/>
    <s v="."/>
  </r>
  <r>
    <n v="42010"/>
    <s v="T.H. TUYAS MATERNIDAD 24X10"/>
    <x v="1"/>
    <x v="1"/>
    <n v="60"/>
    <n v="91.898148148148152"/>
    <x v="1"/>
    <n v="13222.763999999999"/>
    <n v="6899.6799999999994"/>
    <n v="5948"/>
    <s v="."/>
    <n v="3713.2829999999999"/>
    <n v="3375.6210000000001"/>
    <n v="2626.3710000000001"/>
    <n v="3606.39"/>
    <n v="4407.5879999999997"/>
    <n v="3513.4830000000002"/>
    <s v="."/>
    <n v="4098"/>
    <n v="2901"/>
    <n v="3962"/>
    <n v="3291"/>
    <n v="6146"/>
    <n v="5624"/>
    <s v="."/>
    <n v="21242.736000000001"/>
    <n v="3540.4560000000001"/>
    <n v="574.38382235017593"/>
    <n v="0.16223441905510927"/>
    <n v="146568080.72448"/>
    <x v="60"/>
    <n v="4337"/>
    <n v="1287.074822999813"/>
    <n v="0.29676615702093911"/>
    <n v="154778856"/>
    <n v="6.4097162827814191E-3"/>
    <n v="0.66858764818771066"/>
    <n v="30000"/>
    <n v="0.35"/>
    <n v="782.45856534078905"/>
    <n v="117.36318232044199"/>
    <n v="7616.1747615766953"/>
    <n v="9273.5082595523509"/>
    <n v="16315.29919877887"/>
    <n v="90684.05152101026"/>
    <n v="10621.368"/>
    <n v="27.148704022107573"/>
    <n v="772.6788736301603"/>
    <s v="."/>
  </r>
  <r>
    <n v="24030"/>
    <s v="SERV HOGAR 30X100"/>
    <x v="6"/>
    <x v="7"/>
    <n v="20"/>
    <n v="95.813596491228068"/>
    <x v="4"/>
    <n v="16426.557000000001"/>
    <n v="5158.5199999999995"/>
    <n v="4447"/>
    <s v="."/>
    <n v="4521.4740000000002"/>
    <n v="5475.5190000000002"/>
    <n v="5335.6589999999997"/>
    <n v="2224.7730000000001"/>
    <n v="1643.355"/>
    <n v="1692.6556500000002"/>
    <s v="."/>
    <n v="4982"/>
    <n v="5518"/>
    <n v="4360"/>
    <n v="6401"/>
    <n v="3847"/>
    <n v="4862"/>
    <s v="."/>
    <n v="20893.435649999999"/>
    <n v="3482.2392749999999"/>
    <n v="1825.0295292533638"/>
    <n v="0.52409653246856902"/>
    <n v="107779205.66923799"/>
    <x v="61"/>
    <n v="4995"/>
    <n v="893.23591508626657"/>
    <n v="0.1788260090262796"/>
    <n v="133276590"/>
    <n v="6.3043194948640691E-3"/>
    <n v="0.67489196768257476"/>
    <n v="30000"/>
    <n v="0.35"/>
    <n v="897.45559250857229"/>
    <n v="115.43334613259668"/>
    <n v="4133.6964519052972"/>
    <n v="9004.48500142382"/>
    <n v="11313.151924075753"/>
    <n v="63454.187436662542"/>
    <n v="10446.717825"/>
    <n v="23.280745949332786"/>
    <n v="549.70413284020719"/>
    <s v="."/>
  </r>
  <r>
    <n v="40010"/>
    <s v="T.H. TUYAS NORMAL 48X10"/>
    <x v="1"/>
    <x v="1"/>
    <n v="60"/>
    <n v="91.898148148148152"/>
    <x v="1"/>
    <n v="42209.748"/>
    <n v="7687.32"/>
    <n v="6627"/>
    <s v="."/>
    <n v="1039.9590000000001"/>
    <n v="1005.9930000000001"/>
    <n v="496.50299999999999"/>
    <n v="909.09"/>
    <n v="2441.556"/>
    <n v="14069.915999999999"/>
    <s v="."/>
    <n v="3998"/>
    <n v="3801"/>
    <n v="4438"/>
    <n v="4401"/>
    <n v="5909"/>
    <n v="3626"/>
    <s v="."/>
    <n v="19963.017"/>
    <n v="3327.1695"/>
    <n v="5304.147191635042"/>
    <n v="1.5941920577340716"/>
    <n v="153462099.84443998"/>
    <x v="62"/>
    <n v="4362.166666666667"/>
    <n v="823.33697030235783"/>
    <n v="0.18874495937852545"/>
    <n v="173448471"/>
    <n v="6.0235779006217599E-3"/>
    <n v="0.68091554558319656"/>
    <n v="30000"/>
    <n v="0.35"/>
    <n v="718.61488056484734"/>
    <n v="110.29291160220994"/>
    <n v="11921.721887767639"/>
    <n v="78095.530478453118"/>
    <n v="84713.105174585711"/>
    <n v="439461.25481044652"/>
    <n v="9981.5084999999999"/>
    <n v="27.779854745435586"/>
    <n v="3984.4922799339815"/>
    <s v="."/>
  </r>
  <r>
    <n v="42060"/>
    <s v="T.H. TUYAS BASICA 24X10"/>
    <x v="1"/>
    <x v="1"/>
    <n v="60"/>
    <n v="91.898148148148152"/>
    <x v="1"/>
    <n v="11412.576000000001"/>
    <n v="7160.6799999999994"/>
    <n v="6173"/>
    <s v="."/>
    <n v="3804.192"/>
    <n v="3782.2139999999999"/>
    <n v="2524.473"/>
    <n v="3243.7530000000002"/>
    <n v="3440.556"/>
    <n v="2976.0210000000002"/>
    <s v="."/>
    <n v="4154"/>
    <n v="5960"/>
    <n v="5550"/>
    <n v="3553"/>
    <n v="3636"/>
    <n v="3718"/>
    <s v="."/>
    <n v="19771.209000000003"/>
    <n v="3295.2015000000006"/>
    <n v="493.13811358715259"/>
    <n v="0.14965340164695617"/>
    <n v="141575300.86212"/>
    <x v="63"/>
    <n v="4428.5"/>
    <n v="1056.2169758151022"/>
    <n v="0.23850445428815675"/>
    <n v="164022783"/>
    <n v="5.9657023585650429E-3"/>
    <n v="0.68688124794176164"/>
    <n v="30000"/>
    <n v="0.35"/>
    <n v="740.98612871144178"/>
    <n v="109.23319889502764"/>
    <n v="7047.1300472888106"/>
    <n v="8027.3997572467779"/>
    <n v="14581.391690948436"/>
    <n v="82074.854295162426"/>
    <n v="9885.6045000000013"/>
    <n v="26.682293006458423"/>
    <n v="751.37279806330491"/>
    <s v="."/>
  </r>
  <r>
    <n v="43290"/>
    <s v="T.DIARIA PROTECTOR NOR 36X15"/>
    <x v="4"/>
    <x v="5"/>
    <n v="10"/>
    <n v="94.135802469135797"/>
    <x v="3"/>
    <n v="13318.667999999998"/>
    <n v="6693.2"/>
    <n v="5770"/>
    <s v="."/>
    <n v="2601.3960000000002"/>
    <n v="3032.9639999999999"/>
    <n v="2860.1370000000002"/>
    <n v="3687.3090000000002"/>
    <n v="4439.5559999999996"/>
    <n v="3070.9259999999999"/>
    <s v="."/>
    <n v="3553"/>
    <n v="5520"/>
    <n v="4136"/>
    <n v="4238"/>
    <n v="5402"/>
    <n v="5936"/>
    <s v="."/>
    <n v="19692.288"/>
    <n v="3282.0480000000002"/>
    <n v="671.11439012287588"/>
    <n v="0.20448037022093396"/>
    <n v="131804422.0416"/>
    <x v="64"/>
    <n v="4797.5"/>
    <n v="946.89085960315413"/>
    <n v="0.19737172685839585"/>
    <n v="166089450"/>
    <n v="5.9418889844896228E-3"/>
    <n v="0.6928231369262513"/>
    <n v="30000"/>
    <n v="0.35"/>
    <n v="764.8949362046676"/>
    <n v="108.79717127071824"/>
    <n v="1759.0861028300583"/>
    <n v="1447.6168867165156"/>
    <n v="2847.0578155372405"/>
    <n v="16119.179366105493"/>
    <n v="9846.1440000000002"/>
    <n v="25.745088727755434"/>
    <n v="148.15807412856719"/>
    <s v="."/>
  </r>
  <r>
    <n v="15110"/>
    <s v="P.H. CANGURITOS BLANCO 48/12"/>
    <x v="0"/>
    <x v="3"/>
    <n v="20"/>
    <n v="93.775000000000006"/>
    <x v="2"/>
    <n v="15888"/>
    <n v="2234.16"/>
    <n v="1926"/>
    <s v="."/>
    <n v="4661"/>
    <n v="1510"/>
    <n v="1353"/>
    <n v="2256"/>
    <n v="4520"/>
    <n v="5296"/>
    <s v="."/>
    <n v="4463"/>
    <n v="5333"/>
    <n v="5539"/>
    <n v="2644"/>
    <n v="5001"/>
    <n v="5297"/>
    <s v="."/>
    <n v="19596"/>
    <n v="3266"/>
    <n v="1755.1436408453869"/>
    <n v="0.53739854281855082"/>
    <n v="43780599.359999999"/>
    <x v="65"/>
    <n v="4712.833333333333"/>
    <n v="1080.1793215326175"/>
    <n v="0.22919955897710878"/>
    <n v="54461502"/>
    <n v="5.912835346510199E-3"/>
    <n v="0.69873597227276152"/>
    <n v="30000"/>
    <n v="0.35"/>
    <n v="1320.6787104900984"/>
    <n v="108.26519337016575"/>
    <n v="3920.447508248702"/>
    <n v="8647.3872856557646"/>
    <n v="10812.691153059081"/>
    <n v="70163.834312365478"/>
    <n v="9798"/>
    <n v="14.837825312356255"/>
    <n v="648.07379110727459"/>
    <s v="."/>
  </r>
  <r>
    <n v="41196"/>
    <s v="NOS.PLUS(DIST)4X(12X10+2IRGX10"/>
    <x v="1"/>
    <x v="1"/>
    <n v="60"/>
    <n v="91.898148148148152"/>
    <x v="1"/>
    <n v="41667.290999999997"/>
    <n v="6001.8399999999992"/>
    <n v="5174"/>
    <s v="."/>
    <n v="0"/>
    <n v="0"/>
    <n v="0"/>
    <n v="3703.2930000000001"/>
    <n v="13889.097"/>
    <n v="1540.4580000000001"/>
    <s v="."/>
    <n v="4620"/>
    <n v="3083"/>
    <n v="3943"/>
    <n v="4853"/>
    <n v="5008"/>
    <n v="3629"/>
    <s v="."/>
    <n v="19132.847999999998"/>
    <n v="3188.8079999999995"/>
    <n v="5440.2835698856361"/>
    <n v="1.7060555448574002"/>
    <n v="114832292.44031997"/>
    <x v="66"/>
    <n v="4189.333333333333"/>
    <n v="760.89018042465602"/>
    <n v="0.1816256000377123"/>
    <n v="130053664"/>
    <n v="5.7730853201575305E-3"/>
    <n v="0.70450905759291904"/>
    <n v="30000"/>
    <n v="0.35"/>
    <n v="796.19271850111875"/>
    <n v="105.70634254143646"/>
    <n v="11782.664122371823"/>
    <n v="80042.47782819948"/>
    <n v="86384.858380685662"/>
    <n v="454231.05513140478"/>
    <n v="9566.4239999999991"/>
    <n v="24.030423232227932"/>
    <n v="4297.1031275001124"/>
    <s v="."/>
  </r>
  <r>
    <n v="15150"/>
    <s v="P.H. CANGURITOS BLANCO 24/1"/>
    <x v="0"/>
    <x v="2"/>
    <n v="20"/>
    <n v="90.17763157894737"/>
    <x v="1"/>
    <n v="18008.972999999998"/>
    <n v="1961.56"/>
    <n v="1691"/>
    <s v="."/>
    <n v="1427.5709999999999"/>
    <n v="884.11500000000001"/>
    <n v="5543.451"/>
    <n v="6002.991"/>
    <n v="2339.6579999999999"/>
    <n v="2409.8477400000002"/>
    <s v="."/>
    <n v="5597"/>
    <n v="2839"/>
    <n v="3661"/>
    <n v="4713"/>
    <n v="5391"/>
    <n v="2830"/>
    <s v="."/>
    <n v="18607.633740000001"/>
    <n v="3101.2722900000003"/>
    <n v="2152.180058236951"/>
    <n v="0.69396681651482806"/>
    <n v="36499990.039034404"/>
    <x v="67"/>
    <n v="4171.833333333333"/>
    <n v="1236.7894593125645"/>
    <n v="0.29646185753167625"/>
    <n v="42327421"/>
    <n v="5.6146088228611855E-3"/>
    <n v="0.71012366641578017"/>
    <n v="30000"/>
    <n v="0.35"/>
    <n v="1373.4579697344282"/>
    <n v="102.80460629834255"/>
    <n v="4208.2721842038027"/>
    <n v="10469.591669043935"/>
    <n v="12525.683795010787"/>
    <n v="80982.352228471515"/>
    <n v="9303.8168700000006"/>
    <n v="13.548018323122021"/>
    <n v="787.73077534539561"/>
    <s v="."/>
  </r>
  <r>
    <n v="20070"/>
    <s v="SERV CANGURITOS ECONOMICA 30X100"/>
    <x v="6"/>
    <x v="7"/>
    <n v="20"/>
    <n v="95.813596491228068"/>
    <x v="4"/>
    <n v="13129.857"/>
    <n v="10923.72"/>
    <n v="9417"/>
    <s v="."/>
    <n v="2803.194"/>
    <n v="3164.8319999999999"/>
    <n v="4376.6189999999997"/>
    <n v="3343.6529999999998"/>
    <n v="2405.5920000000001"/>
    <n v="2477.7597600000004"/>
    <s v="."/>
    <n v="5365"/>
    <n v="3754"/>
    <n v="4232"/>
    <n v="5538"/>
    <n v="4434"/>
    <n v="4673"/>
    <s v="."/>
    <n v="18571.64976"/>
    <n v="3095.2749600000002"/>
    <n v="728.10318996021874"/>
    <n v="0.23523053666295893"/>
    <n v="202871501.91630718"/>
    <x v="68"/>
    <n v="4666"/>
    <n v="681.60956566057666"/>
    <n v="0.14608006122172668"/>
    <n v="263638332"/>
    <n v="5.6037511300232531E-3"/>
    <n v="0.71572741754580338"/>
    <n v="30000"/>
    <n v="0.35"/>
    <n v="581.44757046860298"/>
    <n v="102.60579977900552"/>
    <n v="2780.2191855403289"/>
    <n v="3845.2905993450013"/>
    <n v="5897.4065949251117"/>
    <n v="30036.305807921435"/>
    <n v="9285.8248800000001"/>
    <n v="31.940368664766538"/>
    <n v="292.73497085558756"/>
    <s v="."/>
  </r>
  <r>
    <n v="40273"/>
    <s v="NOS.B.NOCHES RAP.18X10"/>
    <x v="1"/>
    <x v="1"/>
    <n v="60"/>
    <n v="91.898148148148152"/>
    <x v="1"/>
    <n v="27515.456999999999"/>
    <n v="5794.2"/>
    <n v="4995"/>
    <s v="."/>
    <n v="8554.4369999999999"/>
    <n v="9171.8189999999995"/>
    <n v="489.51"/>
    <n v="98"/>
    <n v="2"/>
    <n v="0"/>
    <s v="."/>
    <n v="5472"/>
    <n v="3920"/>
    <n v="5556"/>
    <n v="5178"/>
    <n v="3175"/>
    <n v="3765"/>
    <s v="."/>
    <n v="18315.766"/>
    <n v="3052.6276666666668"/>
    <n v="4508.6288418550794"/>
    <n v="1.4769665135015633"/>
    <n v="106125211.3572"/>
    <x v="69"/>
    <n v="4511"/>
    <n v="1015.0002955664594"/>
    <n v="0.22500560752969617"/>
    <n v="135194670"/>
    <n v="5.5265415698718991E-3"/>
    <n v="0.72125395911567525"/>
    <n v="30000"/>
    <n v="0.35"/>
    <n v="792.84154641247062"/>
    <n v="101.19207734806629"/>
    <n v="10580.153482739057"/>
    <n v="66440.365475118582"/>
    <n v="72511.890116002556"/>
    <n v="384528.58877117158"/>
    <n v="9157.8829999999998"/>
    <n v="23.101420558593357"/>
    <n v="3799.9871022365132"/>
    <s v="."/>
  </r>
  <r>
    <n v="71050"/>
    <s v="QUIM ECONOMICO H.D 4X125"/>
    <x v="7"/>
    <x v="2"/>
    <n v="20"/>
    <n v="90.17763157894737"/>
    <x v="1"/>
    <n v="10189.889910000002"/>
    <n v="2732.96"/>
    <n v="2356"/>
    <s v="."/>
    <n v="2687.31"/>
    <n v="2411.5859999999998"/>
    <n v="3152.8440000000001"/>
    <n v="3289.7069999999999"/>
    <n v="3297.6990000000001"/>
    <n v="3396.6299700000004"/>
    <s v="."/>
    <n v="3892"/>
    <n v="4498"/>
    <n v="4839"/>
    <n v="5540"/>
    <n v="4531"/>
    <n v="4773"/>
    <s v="."/>
    <n v="18235.775970000002"/>
    <n v="3039.2959950000004"/>
    <n v="396.9817330925797"/>
    <n v="0.13061634462245908"/>
    <n v="49837646.294971205"/>
    <x v="70"/>
    <n v="4678.833333333333"/>
    <n v="538.47763803770511"/>
    <n v="0.11508801439911057"/>
    <n v="66139988"/>
    <n v="5.5024056300498744E-3"/>
    <n v="0.72675636474572514"/>
    <n v="30000"/>
    <n v="0.35"/>
    <n v="1151.9034633560157"/>
    <n v="100.750143480663"/>
    <n v="2411.9846027058397"/>
    <n v="2296.9388724542669"/>
    <n v="4311.9417420675272"/>
    <n v="33274.642801426169"/>
    <n v="9117.8879850000012"/>
    <n v="15.830993264722846"/>
    <n v="330.26893711384719"/>
    <s v="."/>
  </r>
  <r>
    <n v="70400"/>
    <s v="MULTIUSOS REG. SUPER ECO 48/1X31M"/>
    <x v="8"/>
    <x v="2"/>
    <n v="20"/>
    <n v="90.17763157894737"/>
    <x v="1"/>
    <n v="10672.316999999999"/>
    <n v="10046.759999999998"/>
    <n v="8661"/>
    <s v="."/>
    <n v="2496.5010000000002"/>
    <n v="3557.4389999999999"/>
    <n v="2643.3539999999998"/>
    <n v="2856.1410000000001"/>
    <n v="3202.7939999999999"/>
    <n v="3298.8778200000002"/>
    <s v="."/>
    <n v="4433"/>
    <n v="2883"/>
    <n v="4980"/>
    <n v="3400"/>
    <n v="4130"/>
    <n v="5646"/>
    <s v="."/>
    <n v="18055.106820000001"/>
    <n v="3009.1844700000001"/>
    <n v="410.38725460419892"/>
    <n v="0.13637823094447876"/>
    <n v="181395324.99490318"/>
    <x v="71"/>
    <n v="4245.333333333333"/>
    <n v="1011.9944005115175"/>
    <n v="0.2383780780099366"/>
    <n v="220612992"/>
    <n v="5.4478910895240547E-3"/>
    <n v="0.73220425583524917"/>
    <n v="30000"/>
    <n v="0.35"/>
    <n v="597.80234569196875"/>
    <n v="99.751971381215469"/>
    <n v="2405.4266822285081"/>
    <n v="2354.8242784565878"/>
    <n v="4349.8637060808969"/>
    <n v="22518.616284379943"/>
    <n v="9027.5534100000004"/>
    <n v="30.202469010222494"/>
    <n v="225.74607772233438"/>
    <s v="."/>
  </r>
  <r>
    <n v="15350"/>
    <s v="P.H. CANGURITOS 2 EN 1 48/8"/>
    <x v="0"/>
    <x v="3"/>
    <n v="20"/>
    <n v="93.775000000000006"/>
    <x v="2"/>
    <n v="15576"/>
    <n v="1969.6799999999998"/>
    <n v="1698"/>
    <s v="."/>
    <n v="3391"/>
    <n v="1263"/>
    <n v="2242"/>
    <n v="5192"/>
    <n v="1240"/>
    <n v="4707"/>
    <s v="."/>
    <n v="4892"/>
    <n v="3558"/>
    <n v="4027"/>
    <n v="2686"/>
    <n v="5688"/>
    <n v="4904"/>
    <s v="."/>
    <n v="18035"/>
    <n v="3005.8333333333335"/>
    <n v="1706.5006787770894"/>
    <n v="0.56772964084627309"/>
    <n v="35523178.799999997"/>
    <x v="72"/>
    <n v="4292.5"/>
    <n v="1083.6582025712721"/>
    <n v="0.25245386198515368"/>
    <n v="43731990"/>
    <n v="5.441824120958943E-3"/>
    <n v="0.73764607995620812"/>
    <n v="30000"/>
    <n v="0.35"/>
    <n v="1349.3693256411761"/>
    <n v="99.640883977900558"/>
    <n v="3699.3183583351006"/>
    <n v="8382.5787443273293"/>
    <n v="10375.39642388534"/>
    <n v="69499.978832692635"/>
    <n v="9017.5"/>
    <n v="13.365503170475851"/>
    <n v="697.50463924132896"/>
    <s v="."/>
  </r>
  <r>
    <n v="40930"/>
    <s v="T.H TUYAS INVIS RAPIS 30X16"/>
    <x v="1"/>
    <x v="1"/>
    <n v="60"/>
    <n v="91.898148148148152"/>
    <x v="1"/>
    <n v="14625.36"/>
    <n v="7265.08"/>
    <n v="6263"/>
    <s v="."/>
    <n v="119"/>
    <n v="101"/>
    <n v="3858.1379999999999"/>
    <n v="4875.12"/>
    <n v="4334.6610000000001"/>
    <n v="4290.7049999999999"/>
    <s v="."/>
    <n v="4191"/>
    <n v="3061"/>
    <n v="3701"/>
    <n v="4420"/>
    <n v="2715"/>
    <n v="4380"/>
    <s v="."/>
    <n v="17578.624"/>
    <n v="2929.7706666666668"/>
    <n v="2207.9168583906117"/>
    <n v="0.75361422773157161"/>
    <n v="127710109.64992"/>
    <x v="73"/>
    <n v="3744.6666666666665"/>
    <n v="719.50779472266015"/>
    <n v="0.19214201390136912"/>
    <n v="140717084"/>
    <n v="5.3041186635136E-3"/>
    <n v="0.74295019861972167"/>
    <n v="30000"/>
    <n v="0.35"/>
    <n v="693.65390510013992"/>
    <n v="97.119469613259668"/>
    <n v="8035.0850351861918"/>
    <n v="32904.891012873275"/>
    <n v="38732.059189668857"/>
    <n v="206999.13682231837"/>
    <n v="8789.3119999999999"/>
    <n v="25.342067377912688"/>
    <n v="2131.3866070996014"/>
    <s v="."/>
  </r>
  <r>
    <n v="60180"/>
    <s v="ANTIBACTERIAL COCINA 6X2 80 HOJAS"/>
    <x v="11"/>
    <x v="4"/>
    <n v="10"/>
    <n v="96.052083333333329"/>
    <x v="3"/>
    <n v="12257.73"/>
    <n v="12474.64"/>
    <n v="10754"/>
    <s v="."/>
    <n v="2931.0659999999998"/>
    <n v="4085.91"/>
    <n v="2681.3159999999998"/>
    <n v="2720.277"/>
    <n v="2349.6480000000001"/>
    <n v="2420.13744"/>
    <s v="."/>
    <n v="4004"/>
    <n v="3815"/>
    <n v="2853"/>
    <n v="3087"/>
    <n v="2980"/>
    <n v="3042"/>
    <s v="."/>
    <n v="17188.354439999999"/>
    <n v="2864.7257399999999"/>
    <n v="634.5329672953917"/>
    <n v="0.22149867906565873"/>
    <n v="214418533.83140159"/>
    <x v="74"/>
    <n v="3296.8333333333335"/>
    <n v="484.75206721237112"/>
    <n v="0.14703566064780479"/>
    <n v="212724874"/>
    <n v="5.186359955152966E-3"/>
    <n v="0.7481365585748746"/>
    <n v="30000"/>
    <n v="0.35"/>
    <n v="523.44823201097893"/>
    <n v="94.963284198895025"/>
    <n v="1584.165809284342"/>
    <n v="1343.716374260043"/>
    <n v="2533.7986512732923"/>
    <n v="13163.977802348048"/>
    <n v="8594.1772199999996"/>
    <n v="32.836780007768731"/>
    <n v="138.6217622252498"/>
    <s v="."/>
  </r>
  <r>
    <n v="20170"/>
    <s v="SERV CANGURITOS 18X200"/>
    <x v="6"/>
    <x v="7"/>
    <n v="20"/>
    <n v="95.813596491228068"/>
    <x v="4"/>
    <n v="10267.722"/>
    <n v="12044.279999999999"/>
    <n v="10383"/>
    <s v="."/>
    <n v="2483.5140000000001"/>
    <n v="2802.1950000000002"/>
    <n v="3399.5970000000002"/>
    <n v="3422.5740000000001"/>
    <n v="1904.0940000000001"/>
    <n v="1961.2168200000001"/>
    <s v="."/>
    <n v="3814"/>
    <n v="3056"/>
    <n v="2615"/>
    <n v="4081"/>
    <n v="4996"/>
    <n v="4006"/>
    <s v="."/>
    <n v="15973.190820000002"/>
    <n v="2662.1984700000003"/>
    <n v="669.26114005982288"/>
    <n v="0.25139415697276052"/>
    <n v="192385582.72950959"/>
    <x v="75"/>
    <n v="3761.3333333333335"/>
    <n v="836.75555968673768"/>
    <n v="0.22246248485113548"/>
    <n v="234323544"/>
    <n v="4.8197003101167714E-3"/>
    <n v="0.7529562588849914"/>
    <n v="30000"/>
    <n v="0.35"/>
    <n v="513.5420565480938"/>
    <n v="88.249673038674047"/>
    <n v="2434.2546008333038"/>
    <n v="3507.4124158685763"/>
    <n v="5272.4058766420567"/>
    <n v="27163.476348026907"/>
    <n v="7986.5954100000008"/>
    <n v="31.103958509976668"/>
    <n v="307.80257209704263"/>
    <s v="."/>
  </r>
  <r>
    <n v="70700"/>
    <s v="MULTIUSOS REG SUPER ECO HD 48/1X29M"/>
    <x v="8"/>
    <x v="2"/>
    <n v="20"/>
    <n v="90.17763157894737"/>
    <x v="1"/>
    <n v="9470.52"/>
    <n v="8383.32"/>
    <n v="7227"/>
    <s v="."/>
    <n v="3156.84"/>
    <n v="2146.8510000000001"/>
    <n v="2262.7350000000001"/>
    <n v="2291.7060000000001"/>
    <n v="2992.0050000000001"/>
    <n v="3081.7651499999997"/>
    <s v="."/>
    <n v="3154"/>
    <n v="2830"/>
    <n v="4572"/>
    <n v="2803"/>
    <n v="4948"/>
    <n v="3981"/>
    <s v="."/>
    <n v="15931.902150000002"/>
    <n v="2655.3170250000003"/>
    <n v="467.25012845635848"/>
    <n v="0.17596773720695683"/>
    <n v="133562233.93213801"/>
    <x v="76"/>
    <n v="3714.6666666666665"/>
    <n v="922.51648585088481"/>
    <n v="0.24834435189812046"/>
    <n v="161075376"/>
    <n v="4.8072419968188326E-3"/>
    <n v="0.75776350088181021"/>
    <n v="30000"/>
    <n v="0.35"/>
    <n v="614.74696153883031"/>
    <n v="88.021558839779019"/>
    <n v="2227.6813052519387"/>
    <n v="2566.8347215282542"/>
    <n v="4327.2658983238343"/>
    <n v="24206.776521432032"/>
    <n v="7965.9510750000009"/>
    <n v="25.916195031073233"/>
    <n v="275.00963219129471"/>
    <s v="."/>
  </r>
  <r>
    <n v="13340"/>
    <s v="P.H. CANGURITOS ULTRASUAVE 48/12"/>
    <x v="0"/>
    <x v="2"/>
    <n v="20"/>
    <n v="90.17763157894737"/>
    <x v="1"/>
    <n v="9782.2079999999987"/>
    <n v="1852.52"/>
    <n v="1597"/>
    <s v="."/>
    <n v="3128.8679999999999"/>
    <n v="3260.7359999999999"/>
    <n v="3204.7919999999999"/>
    <n v="2808.1889999999999"/>
    <n v="1463.5350000000001"/>
    <n v="1507.4410500000001"/>
    <s v="."/>
    <n v="3410"/>
    <n v="3340"/>
    <n v="2494"/>
    <n v="3786"/>
    <n v="3971"/>
    <n v="3058"/>
    <s v="."/>
    <n v="15373.561049999998"/>
    <n v="2562.2601749999999"/>
    <n v="848.77340146931226"/>
    <n v="0.33125964714700074"/>
    <n v="28479829.316345997"/>
    <x v="77"/>
    <n v="3343.1666666666665"/>
    <n v="528.61268114439622"/>
    <n v="0.15811735813681527"/>
    <n v="32034223"/>
    <n v="4.6387699111131069E-3"/>
    <n v="0.76240227079292333"/>
    <n v="30000"/>
    <n v="0.35"/>
    <n v="1284.6250408821666"/>
    <n v="84.93680138121546"/>
    <n v="2547.5094290936213"/>
    <n v="4327.5121715721243"/>
    <n v="6026.2481991964332"/>
    <n v="46995.481018601706"/>
    <n v="7686.7805249999992"/>
    <n v="11.967352776684782"/>
    <n v="553.299397368114"/>
    <s v="."/>
  </r>
  <r>
    <n v="43730"/>
    <s v="T.DIARIA PROTECTOR 12X30 E.I"/>
    <x v="4"/>
    <x v="5"/>
    <n v="10"/>
    <n v="94.135802469135797"/>
    <x v="3"/>
    <n v="8157.8339999999989"/>
    <n v="6225.7199999999993"/>
    <n v="5367"/>
    <s v="."/>
    <n v="2192.8049999999998"/>
    <n v="2514.4830000000002"/>
    <n v="2349.6480000000001"/>
    <n v="2719.2779999999998"/>
    <n v="2605.3919999999998"/>
    <n v="2401.596"/>
    <s v="."/>
    <n v="2262"/>
    <n v="4516"/>
    <n v="2381"/>
    <n v="3660"/>
    <n v="3842"/>
    <n v="3708"/>
    <s v="."/>
    <n v="14783.201999999999"/>
    <n v="2463.8669999999997"/>
    <n v="188.79849006175866"/>
    <n v="7.662689993484173E-2"/>
    <n v="92036076.355439991"/>
    <x v="78"/>
    <n v="3394.8333333333335"/>
    <n v="887.30252263062209"/>
    <n v="0.26136850781990928"/>
    <n v="109320423"/>
    <n v="4.4606368299755193E-3"/>
    <n v="0.76686290762289888"/>
    <n v="30000"/>
    <n v="0.35"/>
    <n v="687.16346506852801"/>
    <n v="81.675149171270718"/>
    <n v="1005.5499817744659"/>
    <n v="568.73678826105629"/>
    <n v="1822.3014734871731"/>
    <n v="9765.1695330773327"/>
    <n v="7391.6009999999997"/>
    <n v="21.513370182632936"/>
    <n v="119.56108598712224"/>
    <s v="."/>
  </r>
  <r>
    <n v="40980"/>
    <s v="T.H. PLUS NORMAL 24X16"/>
    <x v="1"/>
    <x v="1"/>
    <n v="60"/>
    <n v="91.898148148148152"/>
    <x v="1"/>
    <n v="9503.487000000001"/>
    <n v="6998.28"/>
    <n v="6033"/>
    <s v="."/>
    <n v="2892.105"/>
    <n v="2816.181"/>
    <n v="3167.8290000000002"/>
    <n v="2713.2840000000001"/>
    <n v="1710.288"/>
    <n v="1480.518"/>
    <s v="."/>
    <n v="3002"/>
    <n v="3797"/>
    <n v="2544"/>
    <n v="3107"/>
    <n v="3397"/>
    <n v="2646"/>
    <s v="."/>
    <n v="14780.205"/>
    <n v="2463.3674999999998"/>
    <n v="692.84043539815139"/>
    <n v="0.28125743941906817"/>
    <n v="103436013.0474"/>
    <x v="79"/>
    <n v="3082.1666666666665"/>
    <n v="468.4047039331129"/>
    <n v="0.1519725422375319"/>
    <n v="111568269"/>
    <n v="4.4597325246308831E-3"/>
    <n v="0.77132264014752971"/>
    <n v="30000"/>
    <n v="0.35"/>
    <n v="648.05992950598272"/>
    <n v="81.658591160220993"/>
    <n v="5592.3559050114109"/>
    <n v="10721.956326490863"/>
    <n v="15621.471796104122"/>
    <n v="91175.978220738922"/>
    <n v="7390.1025"/>
    <n v="22.806849069139297"/>
    <n v="1116.5509583902081"/>
    <s v="."/>
  </r>
  <r>
    <n v="43590"/>
    <s v="T.DIARIA PROTECTOR 12X45"/>
    <x v="4"/>
    <x v="5"/>
    <n v="10"/>
    <n v="94.135802469135797"/>
    <x v="3"/>
    <n v="7795.1970000000001"/>
    <n v="7613.08"/>
    <n v="6563"/>
    <s v="."/>
    <n v="2598.3989999999999"/>
    <n v="2275.7220000000002"/>
    <n v="2377.62"/>
    <n v="2524.473"/>
    <n v="2430.567"/>
    <n v="2279.7179999999998"/>
    <s v="."/>
    <n v="4087"/>
    <n v="1942"/>
    <n v="2048"/>
    <n v="3305"/>
    <n v="4319"/>
    <n v="2466"/>
    <s v="."/>
    <n v="14486.499"/>
    <n v="2414.4164999999998"/>
    <n v="130.35080728058415"/>
    <n v="5.3988533991788143E-2"/>
    <n v="110286875.80691999"/>
    <x v="80"/>
    <n v="3027.8333333333335"/>
    <n v="1031.5552174588945"/>
    <n v="0.3406908848325737"/>
    <n v="119230021"/>
    <n v="4.3711106008565348E-3"/>
    <n v="0.7756937507483862"/>
    <n v="30000"/>
    <n v="0.35"/>
    <n v="615.13738384306009"/>
    <n v="80.035906077348059"/>
    <n v="930.70986805406471"/>
    <n v="467.442589640851"/>
    <n v="1731.0689288275453"/>
    <n v="8385.5917792905075"/>
    <n v="7243.2494999999999"/>
    <n v="23.55002212594502"/>
    <n v="104.77287245535183"/>
    <s v="."/>
  </r>
  <r>
    <n v="40670"/>
    <s v="T.H. PLUS NORMAL 6DISPX6X10"/>
    <x v="1"/>
    <x v="1"/>
    <n v="60"/>
    <n v="91.898148148148152"/>
    <x v="1"/>
    <n v="19723.256999999998"/>
    <n v="6456.5599999999995"/>
    <n v="5566"/>
    <s v="."/>
    <n v="1255.7429999999999"/>
    <n v="6574.4189999999999"/>
    <n v="4328.6670000000004"/>
    <n v="435.56400000000002"/>
    <n v="473.52600000000001"/>
    <n v="772.22699999999998"/>
    <s v="."/>
    <n v="2201"/>
    <n v="2485"/>
    <n v="3717"/>
    <n v="3278"/>
    <n v="2255"/>
    <n v="2603"/>
    <s v="."/>
    <n v="13840.146000000002"/>
    <n v="2306.6910000000003"/>
    <n v="2554.3128571071315"/>
    <n v="1.1073493836439867"/>
    <n v="89359733.057760015"/>
    <x v="81"/>
    <n v="2756.5"/>
    <n v="608.585162487552"/>
    <n v="0.22078184744696244"/>
    <n v="92056074"/>
    <n v="4.1760820815299939E-3"/>
    <n v="0.77986983282991618"/>
    <n v="30000"/>
    <n v="0.35"/>
    <n v="652.89048257659942"/>
    <n v="76.464895027624323"/>
    <n v="7142.2065587645902"/>
    <n v="37789.264478761535"/>
    <n v="42377.158180418992"/>
    <n v="230221.4648597854"/>
    <n v="6920.0730000000012"/>
    <n v="21.198265818457887"/>
    <n v="3010.8125405339765"/>
    <s v="."/>
  </r>
  <r>
    <n v="40740"/>
    <s v="T.H. TUYAS NORMAL 12X20"/>
    <x v="1"/>
    <x v="1"/>
    <n v="60"/>
    <n v="91.898148148148152"/>
    <x v="1"/>
    <n v="7849.143"/>
    <n v="6319.6799999999994"/>
    <n v="5448"/>
    <s v="."/>
    <n v="2616.3809999999999"/>
    <n v="2242.7550000000001"/>
    <n v="1647.3510000000001"/>
    <n v="2507.4899999999998"/>
    <n v="2356.6410000000001"/>
    <n v="2429.5680000000002"/>
    <s v="."/>
    <n v="3054"/>
    <n v="1937"/>
    <n v="4335"/>
    <n v="2788"/>
    <n v="3819"/>
    <n v="2415"/>
    <s v="."/>
    <n v="13800.186000000002"/>
    <n v="2300.0310000000004"/>
    <n v="344.2013388195906"/>
    <n v="0.14965073897681838"/>
    <n v="87212759.460480005"/>
    <x v="82"/>
    <n v="3058"/>
    <n v="889.14070877448864"/>
    <n v="0.29075889757177525"/>
    <n v="99959904"/>
    <n v="4.1640246769348447E-3"/>
    <n v="0.78403385750685106"/>
    <n v="30000"/>
    <n v="0.35"/>
    <n v="658.96981789278016"/>
    <n v="76.244121546961338"/>
    <n v="4918.848631637271"/>
    <n v="5602.9879852397371"/>
    <n v="10177.635278057416"/>
    <n v="65793.257387981983"/>
    <n v="6900.0930000000008"/>
    <n v="20.942060812632555"/>
    <n v="862.92891901781161"/>
    <s v="."/>
  </r>
  <r>
    <n v="40228"/>
    <s v="NOS.PLUS(DISTRIB) 48X(10+6)"/>
    <x v="1"/>
    <x v="1"/>
    <n v="60"/>
    <n v="91.898148148148152"/>
    <x v="1"/>
    <n v="19051.929"/>
    <n v="6529.6399999999994"/>
    <n v="5629"/>
    <s v="."/>
    <n v="0"/>
    <n v="0"/>
    <n v="5039.9549999999999"/>
    <n v="6350.643"/>
    <n v="1720.278"/>
    <n v="21"/>
    <s v="."/>
    <n v="2708"/>
    <n v="1909"/>
    <n v="1865"/>
    <n v="1875"/>
    <n v="1814"/>
    <n v="2088"/>
    <s v="."/>
    <n v="13131.876"/>
    <n v="2188.6460000000002"/>
    <n v="2826.6794099388771"/>
    <n v="1.2915196929694783"/>
    <n v="85746422.804639995"/>
    <x v="83"/>
    <n v="2043.1666666666667"/>
    <n v="338.985201250241"/>
    <n v="0.16591167366844325"/>
    <n v="69005911"/>
    <n v="3.9623709215548565E-3"/>
    <n v="0.78799622842840589"/>
    <n v="30000"/>
    <n v="0.35"/>
    <n v="632.39636546919712"/>
    <n v="72.551801104972384"/>
    <n v="7179.7874762372203"/>
    <n v="41725.269206733974"/>
    <n v="46078.377273032318"/>
    <n v="249269.8157312184"/>
    <n v="6565.9380000000001"/>
    <n v="20.765261657152312"/>
    <n v="3435.7495187550148"/>
    <s v="."/>
  </r>
  <r>
    <n v="40220"/>
    <s v="T.H. TUYAS PLUS NOR 48X10"/>
    <x v="1"/>
    <x v="1"/>
    <n v="60"/>
    <n v="91.898148148148152"/>
    <x v="1"/>
    <n v="8790.2010000000009"/>
    <n v="6847.48"/>
    <n v="5903"/>
    <s v="."/>
    <n v="1748.25"/>
    <n v="2119.8780000000002"/>
    <n v="1949.049"/>
    <n v="1780.2180000000001"/>
    <n v="1834.164"/>
    <n v="2930.067"/>
    <s v="."/>
    <n v="2525"/>
    <n v="2043"/>
    <n v="2364"/>
    <n v="3602"/>
    <n v="2565"/>
    <n v="1950"/>
    <s v="."/>
    <n v="12361.626"/>
    <n v="2060.2710000000002"/>
    <n v="447.0748420674098"/>
    <n v="0.21699807552861239"/>
    <n v="84645986.802479997"/>
    <x v="84"/>
    <n v="2508.1666666666665"/>
    <n v="591.38800010371131"/>
    <n v="0.23578496914228639"/>
    <n v="88834247"/>
    <n v="3.729958111509466E-3"/>
    <n v="0.79172618653991533"/>
    <n v="30000"/>
    <n v="0.35"/>
    <n v="599.16027490022532"/>
    <n v="68.296276243093928"/>
    <n v="4544.8514166530458"/>
    <n v="7039.5111320560309"/>
    <n v="11137.287706641666"/>
    <n v="69813.61815011414"/>
    <n v="6180.8130000000001"/>
    <n v="20.631584765960177"/>
    <n v="1022.2170517997114"/>
    <s v="."/>
  </r>
  <r>
    <n v="73610"/>
    <s v="TOALLA MANOS EN ROLLO ECOLOGIC"/>
    <x v="3"/>
    <x v="4"/>
    <n v="10"/>
    <n v="96.052083333333329"/>
    <x v="3"/>
    <n v="8859.431700000001"/>
    <n v="9010.8799999999992"/>
    <n v="7768"/>
    <s v="."/>
    <n v="1526.472"/>
    <n v="1478.52"/>
    <n v="1512.4860000000001"/>
    <n v="1892.106"/>
    <n v="2867.13"/>
    <n v="2953.1439"/>
    <s v="."/>
    <n v="3069"/>
    <n v="3860"/>
    <n v="1852"/>
    <n v="3096"/>
    <n v="1657"/>
    <n v="2471"/>
    <s v="."/>
    <n v="12229.857899999999"/>
    <n v="2038.3096499999999"/>
    <n v="692.3977365538509"/>
    <n v="0.33969212506738167"/>
    <n v="110201781.95395198"/>
    <x v="85"/>
    <n v="2667.5"/>
    <n v="835.65944020276584"/>
    <n v="0.31327439182859074"/>
    <n v="124326840"/>
    <n v="3.6901988198569601E-3"/>
    <n v="0.79541638535977233"/>
    <n v="30000"/>
    <n v="0.35"/>
    <n v="519.5145317344286"/>
    <n v="67.568275690607734"/>
    <n v="1368.0804934599282"/>
    <n v="1352.2376737653117"/>
    <n v="2043.7632503660056"/>
    <n v="13487.203176342722"/>
    <n v="6114.9289499999995"/>
    <n v="23.540935147992737"/>
    <n v="199.608515068522"/>
    <s v="."/>
  </r>
  <r>
    <n v="40990"/>
    <s v="T.H. PLUS RAPISEC 24X16"/>
    <x v="1"/>
    <x v="1"/>
    <n v="60"/>
    <n v="91.898148148148152"/>
    <x v="1"/>
    <n v="6878.1149999999998"/>
    <n v="7774.32"/>
    <n v="6702"/>
    <s v="."/>
    <n v="2143.8539999999998"/>
    <n v="2292.7049999999999"/>
    <n v="2181.8159999999998"/>
    <n v="2136.8609999999999"/>
    <n v="1480.518"/>
    <n v="1989.009"/>
    <s v="."/>
    <n v="2968"/>
    <n v="2338"/>
    <n v="3565"/>
    <n v="2941"/>
    <n v="2018"/>
    <n v="2481"/>
    <s v="."/>
    <n v="12224.762999999999"/>
    <n v="2037.4604999999999"/>
    <n v="289.73118491508649"/>
    <n v="0.14220211136121977"/>
    <n v="95039219.486159995"/>
    <x v="86"/>
    <n v="2718.5"/>
    <n v="551.39922016629657"/>
    <n v="0.20283215750093675"/>
    <n v="109316322"/>
    <n v="3.6886615007710789E-3"/>
    <n v="0.7991050468605434"/>
    <n v="30000"/>
    <n v="0.35"/>
    <n v="559.19028208834584"/>
    <n v="67.540127071823193"/>
    <n v="4342.1388092244779"/>
    <n v="4742.3500179393568"/>
    <n v="8794.7576422487473"/>
    <n v="55677.638038145298"/>
    <n v="6112.3814999999995"/>
    <n v="21.861544078243874"/>
    <n v="824.36383305789241"/>
    <s v="."/>
  </r>
  <r>
    <n v="40477"/>
    <s v="NOS.PLUS RAPISEC 24X10+3INV.RG"/>
    <x v="1"/>
    <x v="1"/>
    <n v="60"/>
    <n v="91.898148148148152"/>
    <x v="1"/>
    <n v="17769.213"/>
    <n v="6455.4"/>
    <n v="5565"/>
    <s v="."/>
    <n v="0"/>
    <n v="0"/>
    <n v="0"/>
    <n v="5473.5209999999997"/>
    <n v="5923.0709999999999"/>
    <n v="718.28099999999995"/>
    <s v="."/>
    <n v="3083"/>
    <n v="1738"/>
    <n v="3125"/>
    <n v="3318"/>
    <n v="1793"/>
    <n v="2398"/>
    <s v="."/>
    <n v="12114.873"/>
    <n v="2019.1454999999999"/>
    <n v="2866.9300131820974"/>
    <n v="1.4198729181141714"/>
    <n v="78206351.164199993"/>
    <x v="87"/>
    <n v="2575.8333333333335"/>
    <n v="700.86101808180706"/>
    <n v="0.27209098081467759"/>
    <n v="86007075"/>
    <n v="3.6555036381344182E-3"/>
    <n v="0.80276055049867778"/>
    <n v="30000"/>
    <n v="0.35"/>
    <n v="610.89764590292407"/>
    <n v="66.932999999999993"/>
    <n v="6882.9100131820969"/>
    <n v="42267.89224481814"/>
    <n v="46283.872244818136"/>
    <n v="250937.55178991944"/>
    <n v="6057.4364999999998"/>
    <n v="19.831264830123668"/>
    <n v="3749.0856795589534"/>
    <s v="."/>
  </r>
  <r>
    <n v="73010"/>
    <s v="TOALLA MANOS AZUL 24X150"/>
    <x v="3"/>
    <x v="4"/>
    <n v="10"/>
    <n v="96.052083333333329"/>
    <x v="3"/>
    <n v="6851.1419999999998"/>
    <n v="8430.8799999999992"/>
    <n v="7268"/>
    <s v="."/>
    <n v="1575.423"/>
    <n v="1772.2260000000001"/>
    <n v="2242.7550000000001"/>
    <n v="2283.7139999999999"/>
    <n v="2021.9760000000001"/>
    <n v="2082.6352800000004"/>
    <s v="."/>
    <n v="2690"/>
    <n v="3156"/>
    <n v="2574"/>
    <n v="2276"/>
    <n v="1879"/>
    <n v="3086"/>
    <s v="."/>
    <n v="11978.729280000001"/>
    <n v="1996.4548800000002"/>
    <n v="275.24766107917475"/>
    <n v="0.1378682102142848"/>
    <n v="100991229.1121664"/>
    <x v="88"/>
    <n v="2610.1666666666665"/>
    <n v="485.44924211153852"/>
    <n v="0.18598400183061306"/>
    <n v="113824148"/>
    <n v="3.6144240606787448E-3"/>
    <n v="0.80637497455935647"/>
    <n v="30000"/>
    <n v="0.35"/>
    <n v="531.54436523957406"/>
    <n v="66.180824751381223"/>
    <n v="937.05590859298695"/>
    <n v="661.89509905783279"/>
    <n v="1598.8641561067993"/>
    <n v="9004.9761717804759"/>
    <n v="5989.3646400000007"/>
    <n v="22.535709271607139"/>
    <n v="136.06624283709215"/>
    <s v="."/>
  </r>
  <r>
    <n v="60370"/>
    <s v="ANTIBACTERIAL COCINA 4X3 80H GTS MEGA"/>
    <x v="11"/>
    <x v="4"/>
    <n v="10"/>
    <n v="96.052083333333329"/>
    <x v="3"/>
    <n v="24950.024999999998"/>
    <n v="4825.5999999999995"/>
    <n v="4160"/>
    <s v="."/>
    <n v="0"/>
    <n v="0"/>
    <n v="8316.6749999999993"/>
    <n v="333.666"/>
    <n v="1428.57"/>
    <n v="1471.4271000000001"/>
    <s v="."/>
    <n v="2016"/>
    <n v="2391"/>
    <n v="2934"/>
    <n v="3636"/>
    <n v="1788"/>
    <n v="2101"/>
    <s v="."/>
    <n v="11550.338099999999"/>
    <n v="1925.0563499999998"/>
    <n v="3201.5394517838909"/>
    <n v="1.6630886944082914"/>
    <n v="55737311.535359986"/>
    <x v="89"/>
    <n v="2477.6666666666665"/>
    <n v="691.10655232508623"/>
    <n v="0.27893443521798184"/>
    <n v="61842560"/>
    <n v="3.4851626547164447E-3"/>
    <n v="0.80986013721407291"/>
    <n v="30000"/>
    <n v="0.35"/>
    <n v="689.9097558042256"/>
    <n v="63.814022651933698"/>
    <n v="3839.6796783032278"/>
    <n v="5466.3591352301264"/>
    <n v="4477.8199048225651"/>
    <n v="42754.17175418439"/>
    <n v="5775.1690499999995"/>
    <n v="16.741810074182538"/>
    <n v="669.98082831076385"/>
    <s v="."/>
  </r>
  <r>
    <n v="15530"/>
    <s v="PH BLANCO 24/1 PAGUE18LLEVE24"/>
    <x v="0"/>
    <x v="2"/>
    <n v="20"/>
    <n v="90.17763157894737"/>
    <x v="1"/>
    <n v="15572.412"/>
    <n v="1562.52"/>
    <n v="1347"/>
    <s v="."/>
    <n v="1998"/>
    <n v="2439.558"/>
    <n v="6"/>
    <n v="5190.8040000000001"/>
    <n v="861.13800000000003"/>
    <n v="886.97213999999997"/>
    <s v="."/>
    <n v="3364"/>
    <n v="2038"/>
    <n v="3184"/>
    <n v="3212"/>
    <n v="3126"/>
    <n v="3528"/>
    <s v="."/>
    <n v="11382.472140000002"/>
    <n v="1897.0786900000003"/>
    <n v="1834.2716427861756"/>
    <n v="0.96689275592789214"/>
    <n v="17785340.368192803"/>
    <x v="90"/>
    <n v="3075.3333333333335"/>
    <n v="528.64909596694395"/>
    <n v="0.17189977107097679"/>
    <n v="24854844"/>
    <n v="3.4345113084333335E-3"/>
    <n v="0.81329464852250621"/>
    <n v="30000"/>
    <n v="0.35"/>
    <n v="1203.583161374509"/>
    <n v="62.88658640883979"/>
    <n v="3092.0033709629715"/>
    <n v="8812.4740157039687"/>
    <n v="10070.205743880764"/>
    <n v="69569.570098917655"/>
    <n v="5691.2360700000008"/>
    <n v="9.4571546905002037"/>
    <n v="1106.2704158662752"/>
    <s v="."/>
  </r>
  <r>
    <n v="70750"/>
    <s v="MULTIUSOS REG BCO HS 48/1X70M"/>
    <x v="8"/>
    <x v="2"/>
    <n v="20"/>
    <n v="90.17763157894737"/>
    <x v="1"/>
    <n v="6976.4166000000005"/>
    <n v="2458.04"/>
    <n v="2119"/>
    <s v="."/>
    <n v="1866.1320000000001"/>
    <n v="1144.854"/>
    <n v="2172.8249999999998"/>
    <n v="1577.421"/>
    <n v="2257.7399999999998"/>
    <n v="2325.4722000000002"/>
    <s v="."/>
    <n v="3017"/>
    <n v="2082"/>
    <n v="1638"/>
    <n v="1753"/>
    <n v="2115"/>
    <n v="3108"/>
    <s v="."/>
    <n v="11344.4442"/>
    <n v="1890.7407000000001"/>
    <n v="460.0811466165282"/>
    <n v="0.2433338144233782"/>
    <n v="27885097.621367998"/>
    <x v="91"/>
    <n v="2285.5"/>
    <n v="630.06245722150436"/>
    <n v="0.27567816986283278"/>
    <n v="29057847"/>
    <n v="3.4230368775399378E-3"/>
    <n v="0.81671768540004619"/>
    <n v="30000"/>
    <n v="0.35"/>
    <n v="958.00491300156239"/>
    <n v="62.676487292817676"/>
    <n v="1713.6108924728817"/>
    <n v="2420.1450278765415"/>
    <n v="3673.6747737328951"/>
    <n v="30781.866220238349"/>
    <n v="5672.2221"/>
    <n v="11.841739062126813"/>
    <n v="491.12302794553318"/>
    <s v="."/>
  </r>
  <r>
    <n v="15270"/>
    <s v="PH CANGURITOS ECO 500H SCLLA48/12"/>
    <x v="0"/>
    <x v="2"/>
    <n v="20"/>
    <n v="90.17763157894737"/>
    <x v="1"/>
    <n v="7456.5360000000001"/>
    <n v="2844.3199999999997"/>
    <n v="2452"/>
    <s v="."/>
    <n v="2485.5120000000002"/>
    <n v="2174.8229999999999"/>
    <n v="2009.9880000000001"/>
    <n v="1830.1679999999999"/>
    <n v="1394.604"/>
    <n v="1436.4421200000002"/>
    <s v="."/>
    <n v="2733"/>
    <n v="3262"/>
    <n v="2593"/>
    <n v="1884"/>
    <n v="3260"/>
    <n v="2705"/>
    <s v="."/>
    <n v="11331.537119999999"/>
    <n v="1888.5895199999998"/>
    <n v="425.40702449398134"/>
    <n v="0.22525118348320677"/>
    <n v="32230517.661158394"/>
    <x v="92"/>
    <n v="2739.5"/>
    <n v="509.60798659361689"/>
    <n v="0.18602226194328048"/>
    <n v="40303524"/>
    <n v="3.4191423358557044E-3"/>
    <n v="0.82013682773590191"/>
    <n v="30000"/>
    <n v="0.35"/>
    <n v="890.07331950759965"/>
    <n v="62.605177458563531"/>
    <n v="1677.5105736652517"/>
    <n v="2258.5560368204488"/>
    <n v="3510.6595859917193"/>
    <n v="28568.16291685207"/>
    <n v="5665.7685599999995"/>
    <n v="12.731015380023699"/>
    <n v="456.32268889838178"/>
    <s v="."/>
  </r>
  <r>
    <n v="73450"/>
    <s v="ROLLO MULTIUSO 6X2"/>
    <x v="13"/>
    <x v="11"/>
    <n v="5"/>
    <n v="95.621794871794876"/>
    <x v="8"/>
    <n v="7430.1923700000007"/>
    <n v="8998.119999999999"/>
    <n v="7757"/>
    <s v="."/>
    <n v="1309.6890000000001"/>
    <n v="1810.1880000000001"/>
    <n v="1437.5609999999999"/>
    <n v="1850.1479999999999"/>
    <n v="2404.5929999999998"/>
    <n v="2476.7307900000001"/>
    <s v="."/>
    <n v="2804"/>
    <n v="1921"/>
    <n v="3300"/>
    <n v="2534"/>
    <n v="2899"/>
    <n v="1805"/>
    <s v="."/>
    <n v="11288.90979"/>
    <n v="1881.4849649999999"/>
    <n v="481.25751596140617"/>
    <n v="0.25578600143711816"/>
    <n v="101578964.95959479"/>
    <x v="93"/>
    <n v="2543.8333333333335"/>
    <n v="583.01129205759571"/>
    <n v="0.229186120182505"/>
    <n v="118395091"/>
    <n v="3.406280099503829E-3"/>
    <n v="0.82354310783540574"/>
    <n v="30000"/>
    <n v="0.35"/>
    <n v="499.48299663503309"/>
    <n v="62.369667348066294"/>
    <n v="793.1058527017376"/>
    <n v="699.04756651797027"/>
    <n v="1104.954189442069"/>
    <n v="5696.8084156839341"/>
    <n v="5644.4548949999999"/>
    <n v="22.601189361904719"/>
    <n v="91.339406764698055"/>
    <s v="."/>
  </r>
  <r>
    <n v="15540"/>
    <s v="PH BLANCO 48/2 PAGUE 1 LLEVE 2"/>
    <x v="0"/>
    <x v="2"/>
    <n v="20"/>
    <n v="90.17763157894737"/>
    <x v="1"/>
    <n v="12409.378200000003"/>
    <n v="1833.9599999999998"/>
    <n v="1581"/>
    <s v="."/>
    <n v="0"/>
    <n v="0"/>
    <n v="0"/>
    <n v="3095.9009999999998"/>
    <n v="4015.98"/>
    <n v="4136.4594000000006"/>
    <s v="."/>
    <n v="1522"/>
    <n v="2366"/>
    <n v="2648"/>
    <n v="2652"/>
    <n v="2046"/>
    <n v="2888"/>
    <s v="."/>
    <n v="11248.340400000001"/>
    <n v="1874.7234000000001"/>
    <n v="2084.9684779873292"/>
    <n v="1.1121472522225566"/>
    <n v="20629006.359983999"/>
    <x v="94"/>
    <n v="2353.6666666666665"/>
    <n v="499.52524127081546"/>
    <n v="0.21223278909679175"/>
    <n v="22326882"/>
    <n v="3.394038819488604E-3"/>
    <n v="0.82693714665489437"/>
    <n v="30000"/>
    <n v="0.35"/>
    <n v="1104.383459045687"/>
    <n v="62.14552707182321"/>
    <n v="3327.8790194237936"/>
    <n v="9975.1562413260999"/>
    <n v="11218.066782762564"/>
    <n v="73762.194981986424"/>
    <n v="5624.1702000000005"/>
    <n v="10.185176451048848"/>
    <n v="1186.9268547153447"/>
    <s v="."/>
  </r>
  <r>
    <n v="60210"/>
    <s v="ANTIBACTERIAL COC MULTICORTE 12X1 80"/>
    <x v="11"/>
    <x v="4"/>
    <n v="10"/>
    <n v="96.052083333333329"/>
    <x v="3"/>
    <n v="7273.7189999999991"/>
    <n v="6624.7599999999993"/>
    <n v="5711"/>
    <s v="."/>
    <n v="1685.3130000000001"/>
    <n v="2424.5729999999999"/>
    <n v="1973.0250000000001"/>
    <n v="2017.98"/>
    <n v="1500.498"/>
    <n v="1545.5129399999998"/>
    <s v="."/>
    <n v="1863"/>
    <n v="1830"/>
    <n v="1827"/>
    <n v="3473"/>
    <n v="1659"/>
    <n v="3302"/>
    <s v="."/>
    <n v="11146.90194"/>
    <n v="1857.81699"/>
    <n v="350.74371185767114"/>
    <n v="0.18879346768040436"/>
    <n v="73845550.096034393"/>
    <x v="95"/>
    <n v="2325.6666666666665"/>
    <n v="827.34023633972163"/>
    <n v="0.35574325770663107"/>
    <n v="79691294"/>
    <n v="3.3634310979238167E-3"/>
    <n v="0.83030057775281818"/>
    <n v="30000"/>
    <n v="0.35"/>
    <n v="578.44572164154613"/>
    <n v="61.585093591160216"/>
    <n v="966.59464776927325"/>
    <n v="771.50664797777017"/>
    <n v="1582.4455836808754"/>
    <n v="10258.488982761446"/>
    <n v="5573.4509699999999"/>
    <n v="19.270437178386743"/>
    <n v="166.57422087987092"/>
    <s v="."/>
  </r>
  <r>
    <n v="42050"/>
    <s v="T.H. TUYAS BASICA 24X16"/>
    <x v="1"/>
    <x v="1"/>
    <n v="60"/>
    <n v="91.898148148148152"/>
    <x v="1"/>
    <n v="6938.0550000000003"/>
    <n v="6870.6799999999994"/>
    <n v="5923"/>
    <s v="."/>
    <n v="1807.191"/>
    <n v="2312.6849999999999"/>
    <n v="1621.377"/>
    <n v="1847.1510000000001"/>
    <n v="1719.279"/>
    <n v="1557.441"/>
    <s v="."/>
    <n v="3052"/>
    <n v="2494"/>
    <n v="1913"/>
    <n v="1560"/>
    <n v="2608"/>
    <n v="3212"/>
    <s v="."/>
    <n v="10865.124000000002"/>
    <n v="1810.8540000000003"/>
    <n v="268.95014596091875"/>
    <n v="0.14852116513033006"/>
    <n v="74650790.164320007"/>
    <x v="96"/>
    <n v="2473.1666666666665"/>
    <n v="639.87449290205905"/>
    <n v="0.25872679812739097"/>
    <n v="87891397"/>
    <n v="3.2784083094211211E-3"/>
    <n v="0.83357898606223935"/>
    <n v="30000"/>
    <n v="0.35"/>
    <n v="560.77427204065452"/>
    <n v="60.0283093922652"/>
    <n v="3870.6487094968306"/>
    <n v="4381.5415655172219"/>
    <n v="7983.2401290531343"/>
    <n v="54165.006645611618"/>
    <n v="5432.5620000000008"/>
    <n v="19.375218410897979"/>
    <n v="902.3243731830122"/>
    <s v="."/>
  </r>
  <r>
    <n v="31190"/>
    <s v="HUM.CHIQUITICOS 24X50 ALOE RPTO"/>
    <x v="12"/>
    <x v="10"/>
    <n v="25"/>
    <n v="95.140151515151516"/>
    <x v="7"/>
    <n v="6950.0429999999997"/>
    <n v="11697.439999999999"/>
    <n v="10084"/>
    <s v="."/>
    <n v="1491.5070000000001"/>
    <n v="1592.4059999999999"/>
    <n v="1654.3440000000001"/>
    <n v="2316.681"/>
    <n v="1479.519"/>
    <n v="1523.9045700000001"/>
    <s v="."/>
    <n v="1689"/>
    <n v="2476"/>
    <n v="2162"/>
    <n v="2461"/>
    <n v="1935"/>
    <n v="2239"/>
    <s v="."/>
    <n v="10058.361570000001"/>
    <n v="1676.3935950000002"/>
    <n v="320.53194027046334"/>
    <n v="0.19120327184885438"/>
    <n v="117657080.9633808"/>
    <x v="97"/>
    <n v="2160.3333333333335"/>
    <n v="306.3224880198423"/>
    <n v="0.14179408487263181"/>
    <n v="130708808"/>
    <n v="3.0349783536985013E-3"/>
    <n v="0.83661396441593783"/>
    <n v="30000"/>
    <n v="0.35"/>
    <n v="413.51265599219846"/>
    <n v="55.571058397790061"/>
    <n v="1709.8084002152148"/>
    <n v="1944.6213813953595"/>
    <n v="3333.897841340111"/>
    <n v="20295.736287961903"/>
    <n v="5029.1807850000005"/>
    <n v="24.324192800981084"/>
    <n v="365.2213377452789"/>
    <s v="."/>
  </r>
  <r>
    <n v="44160"/>
    <s v="NOS.DIARIOS 10X120"/>
    <x v="4"/>
    <x v="5"/>
    <n v="10"/>
    <n v="94.135802469135797"/>
    <x v="3"/>
    <n v="12344.643"/>
    <n v="7421.6799999999994"/>
    <n v="6398"/>
    <s v="."/>
    <n v="0"/>
    <n v="0"/>
    <n v="2865.1320000000001"/>
    <n v="1747.251"/>
    <n v="991.00800000000004"/>
    <n v="4114.8810000000003"/>
    <s v="."/>
    <n v="1309"/>
    <n v="1661"/>
    <n v="2358"/>
    <n v="2670"/>
    <n v="1426"/>
    <n v="2227"/>
    <s v="."/>
    <n v="9718.2720000000008"/>
    <n v="1619.7120000000002"/>
    <n v="1639.2320248815295"/>
    <n v="1.0120515405711197"/>
    <n v="72125904.936959997"/>
    <x v="98"/>
    <n v="1941.8333333333333"/>
    <n v="553.20354903657881"/>
    <n v="0.28488724523384029"/>
    <n v="74543098"/>
    <n v="2.9323607975403334E-3"/>
    <n v="0.83954632521347816"/>
    <n v="30000"/>
    <n v="0.35"/>
    <n v="510.2864192927762"/>
    <n v="53.692110497237572"/>
    <n v="2176.1531298539053"/>
    <n v="2865.316903852734"/>
    <n v="2713.0742348262811"/>
    <n v="23671.337571596963"/>
    <n v="4859.1360000000004"/>
    <n v="19.044739645371894"/>
    <n v="440.87180318260795"/>
    <s v="."/>
  </r>
  <r>
    <n v="41010"/>
    <s v="T.H. MINITUYAS 24X10"/>
    <x v="1"/>
    <x v="1"/>
    <n v="60"/>
    <n v="91.898148148148152"/>
    <x v="1"/>
    <n v="8931.06"/>
    <n v="6813.8399999999992"/>
    <n v="5874"/>
    <s v="."/>
    <n v="7"/>
    <n v="4"/>
    <n v="1743.2550000000001"/>
    <n v="2699.2979999999998"/>
    <n v="2977.02"/>
    <n v="2121.8760000000002"/>
    <s v="."/>
    <n v="2895"/>
    <n v="2975"/>
    <n v="2288"/>
    <n v="2610"/>
    <n v="1737"/>
    <n v="2267"/>
    <s v="."/>
    <n v="9552.4490000000005"/>
    <n v="1592.0748333333333"/>
    <n v="1302.4595869357968"/>
    <n v="0.81808942624187586"/>
    <n v="65088859.094159998"/>
    <x v="99"/>
    <n v="2462"/>
    <n v="461.84153126370092"/>
    <n v="0.18758794933537812"/>
    <n v="86770728"/>
    <n v="2.8823258875758325E-3"/>
    <n v="0.84242865110105403"/>
    <n v="30000"/>
    <n v="0.35"/>
    <n v="527.99765751263487"/>
    <n v="52.775961325966854"/>
    <n v="4469.0172664938082"/>
    <n v="19375.760966398713"/>
    <n v="22542.318645956726"/>
    <n v="129203.1956333046"/>
    <n v="4776.2245000000003"/>
    <n v="18.091839734670437"/>
    <n v="2448.144806596521"/>
    <s v="."/>
  </r>
  <r>
    <n v="40937"/>
    <s v="NOS.INVISIBLE RAPIGEL 30X16"/>
    <x v="1"/>
    <x v="1"/>
    <n v="60"/>
    <n v="91.898148148148152"/>
    <x v="1"/>
    <n v="14493.491999999998"/>
    <n v="4397.5599999999995"/>
    <n v="3791"/>
    <s v="."/>
    <n v="4171.8239999999996"/>
    <n v="4831.1639999999998"/>
    <n v="178"/>
    <n v="2"/>
    <n v="45"/>
    <n v="0"/>
    <s v="."/>
    <n v="2463"/>
    <n v="2285"/>
    <n v="2152"/>
    <n v="1907"/>
    <n v="1708"/>
    <n v="2856"/>
    <s v="."/>
    <n v="9227.9879999999994"/>
    <n v="1537.9979999999998"/>
    <n v="2305.8771430346414"/>
    <n v="1.4992718735880293"/>
    <n v="40580630.909279995"/>
    <x v="100"/>
    <n v="2228.5"/>
    <n v="407.93957885941887"/>
    <n v="0.18305567819583526"/>
    <n v="50689461"/>
    <n v="2.7844240469265136E-3"/>
    <n v="0.8452130751479805"/>
    <n v="30000"/>
    <n v="0.35"/>
    <n v="645.97873452229453"/>
    <n v="50.983359116022093"/>
    <n v="5364.8786899959669"/>
    <n v="33974.060789464507"/>
    <n v="37033.062336425835"/>
    <n v="211085.41344288067"/>
    <n v="4613.9939999999997"/>
    <n v="14.28528139834844"/>
    <n v="4140.2806151418281"/>
    <s v="."/>
  </r>
  <r>
    <n v="40935"/>
    <s v="NOS.INVISIBLE RAP 30X16+IRX10"/>
    <x v="1"/>
    <x v="1"/>
    <n v="60"/>
    <n v="91.898148148148152"/>
    <x v="1"/>
    <n v="12986.001"/>
    <n v="4629.5599999999995"/>
    <n v="3991"/>
    <s v="."/>
    <n v="76"/>
    <n v="17"/>
    <n v="1751.2470000000001"/>
    <n v="1578.42"/>
    <n v="1447.5509999999999"/>
    <n v="4328.6670000000004"/>
    <s v="."/>
    <n v="1393"/>
    <n v="1813"/>
    <n v="2910"/>
    <n v="2762"/>
    <n v="2494"/>
    <n v="1326"/>
    <s v="."/>
    <n v="9198.885000000002"/>
    <n v="1533.1475000000003"/>
    <n v="1568.0468810186446"/>
    <n v="1.022763224685586"/>
    <n v="42586790.040600002"/>
    <x v="101"/>
    <n v="2116.3333333333335"/>
    <n v="697.03275867542004"/>
    <n v="0.32935868263132145"/>
    <n v="50677718"/>
    <n v="2.7756425993306025E-3"/>
    <n v="0.8479887177473111"/>
    <n v="30000"/>
    <n v="0.35"/>
    <n v="628.59125371020787"/>
    <n v="50.822569060773489"/>
    <n v="4617.4010246650541"/>
    <n v="23228.22308269663"/>
    <n v="26277.577226343041"/>
    <n v="155026.51116642778"/>
    <n v="4599.442500000001"/>
    <n v="14.634128212418394"/>
    <n v="3050.3477890117579"/>
    <s v="."/>
  </r>
  <r>
    <n v="74000"/>
    <s v="LIMPION INDUSTRIAL 600M"/>
    <x v="13"/>
    <x v="11"/>
    <n v="5"/>
    <n v="95.621794871794876"/>
    <x v="8"/>
    <n v="5368.1364900000008"/>
    <n v="13255.32"/>
    <n v="11427"/>
    <s v="."/>
    <n v="1300.6980000000001"/>
    <n v="1448.55"/>
    <n v="1225.7729999999999"/>
    <n v="1451.547"/>
    <n v="1737.261"/>
    <n v="1789.3788300000001"/>
    <s v="."/>
    <n v="1499"/>
    <n v="1871"/>
    <n v="1744"/>
    <n v="1733"/>
    <n v="1396"/>
    <n v="1662"/>
    <s v="."/>
    <n v="8953.2078299999994"/>
    <n v="1492.2013049999998"/>
    <n v="227.85280421928178"/>
    <n v="0.1526957545579159"/>
    <n v="118677634.81315559"/>
    <x v="102"/>
    <n v="1650.8333333333333"/>
    <n v="174.36905306466127"/>
    <n v="0.10562486808561006"/>
    <n v="113184435"/>
    <n v="2.7015127435127515E-3"/>
    <n v="0.85069023049082382"/>
    <n v="30000"/>
    <n v="0.35"/>
    <n v="366.49227274333128"/>
    <n v="49.465236629834251"/>
    <n v="475.17898736845302"/>
    <n v="375.54469835851978"/>
    <n v="722.50517051762426"/>
    <n v="3446.9043721815187"/>
    <n v="4476.6039149999997"/>
    <n v="24.429458670388605"/>
    <n v="69.683369716310381"/>
    <s v="."/>
  </r>
  <r>
    <n v="47550"/>
    <s v="TENA EXTRA 12X6"/>
    <x v="10"/>
    <x v="9"/>
    <n v="7"/>
    <n v="93.333333333333329"/>
    <x v="6"/>
    <n v="8952.0390000000007"/>
    <n v="4601.7199999999993"/>
    <n v="3967"/>
    <s v="."/>
    <n v="1362.636"/>
    <n v="1669.329"/>
    <n v="956.04300000000001"/>
    <n v="110"/>
    <n v="2984.0129999999999"/>
    <n v="1822.1759999999999"/>
    <s v="."/>
    <n v="1318"/>
    <n v="2307"/>
    <n v="2616"/>
    <n v="2535"/>
    <n v="1728"/>
    <n v="2337"/>
    <s v="."/>
    <n v="8904.1970000000001"/>
    <n v="1484.0328333333334"/>
    <n v="957.08856991010362"/>
    <n v="0.64492412055355708"/>
    <n v="40974621.418839991"/>
    <x v="103"/>
    <n v="2140.1666666666665"/>
    <n v="508.86674745621411"/>
    <n v="0.23776968185789929"/>
    <n v="50940247"/>
    <n v="2.6867243699678547E-3"/>
    <n v="0.85337695486079168"/>
    <n v="30000"/>
    <n v="0.35"/>
    <n v="620.30871491296"/>
    <n v="49.19445856353591"/>
    <n v="1301.449779854855"/>
    <n v="1446.9098393367749"/>
    <n v="1645.8109897996064"/>
    <n v="12343.2307736163"/>
    <n v="4452.0985000000001"/>
    <n v="14.354460587014987"/>
    <n v="250.90693411483934"/>
    <s v="."/>
  </r>
  <r>
    <n v="32600"/>
    <s v="PANUELO CANGU BSILLO 30X4X10"/>
    <x v="14"/>
    <x v="10"/>
    <n v="25"/>
    <n v="95.140151515151516"/>
    <x v="7"/>
    <n v="5163.8310000000001"/>
    <n v="9956.2799999999988"/>
    <n v="8583"/>
    <s v="."/>
    <n v="1004.994"/>
    <n v="1521.4770000000001"/>
    <n v="1381.617"/>
    <n v="1721.277"/>
    <n v="1566.432"/>
    <n v="1613.4249600000001"/>
    <s v="."/>
    <n v="2065"/>
    <n v="1619"/>
    <n v="1448"/>
    <n v="1619"/>
    <n v="2373"/>
    <n v="2184"/>
    <s v="."/>
    <n v="8809.2219599999989"/>
    <n v="1468.2036599999999"/>
    <n v="252.85673245283874"/>
    <n v="0.17222183770665628"/>
    <n v="87707080.415908784"/>
    <x v="104"/>
    <n v="1884.6666666666667"/>
    <n v="372.13581750036695"/>
    <n v="0.1974544486206404"/>
    <n v="97056564"/>
    <n v="2.6580669004052791E-3"/>
    <n v="0.85603502176119695"/>
    <n v="30000"/>
    <n v="0.35"/>
    <n v="419.46026137206974"/>
    <n v="48.669734585635354"/>
    <n v="1469.6000970937225"/>
    <n v="1558.2036816829384"/>
    <n v="2774.9470463238222"/>
    <n v="18366.128527305649"/>
    <n v="4404.6109799999995"/>
    <n v="21.001326636246098"/>
    <n v="377.36241390406775"/>
    <s v="."/>
  </r>
  <r>
    <n v="72150"/>
    <s v="CREMA CAFETERIA MINI 24X200"/>
    <x v="9"/>
    <x v="12"/>
    <n v="20"/>
    <n v="96.492063492063494"/>
    <x v="9"/>
    <n v="6464.5289999999995"/>
    <n v="9046.84"/>
    <n v="7799"/>
    <s v="."/>
    <n v="1227.771"/>
    <n v="2154.8429999999998"/>
    <n v="1149.8489999999999"/>
    <n v="1334.664"/>
    <n v="1441.557"/>
    <n v="1484.8037099999999"/>
    <s v="."/>
    <n v="2050"/>
    <n v="1894"/>
    <n v="2396"/>
    <n v="2431"/>
    <n v="1195"/>
    <n v="2254"/>
    <s v="."/>
    <n v="8793.4877099999994"/>
    <n v="1465.581285"/>
    <n v="360.39098840349982"/>
    <n v="0.24590310485815178"/>
    <n v="79553276.354336396"/>
    <x v="105"/>
    <n v="2036.6666666666667"/>
    <n v="460.60554346063446"/>
    <n v="0.2261565679839449"/>
    <n v="95303780"/>
    <n v="2.6533192973459394E-3"/>
    <n v="0.85868834105854286"/>
    <n v="30000"/>
    <n v="0.35"/>
    <n v="439.64559215155867"/>
    <n v="48.582805027624303"/>
    <n v="1332.0470889559861"/>
    <n v="1893.4551061397865"/>
    <n v="2865.1112066922724"/>
    <n v="17894.186717240955"/>
    <n v="4396.7438549999997"/>
    <n v="20.001309843608365"/>
    <n v="368.3234573851031"/>
    <s v="."/>
  </r>
  <r>
    <n v="31010"/>
    <s v="HUM.CHIQUITICOS 18X70 ORIG.POTE"/>
    <x v="12"/>
    <x v="10"/>
    <n v="25"/>
    <n v="95.140151515151516"/>
    <x v="7"/>
    <n v="4927.0680000000002"/>
    <n v="9612.92"/>
    <n v="8287"/>
    <s v="."/>
    <n v="1481.5170000000001"/>
    <n v="1642.356"/>
    <n v="1409.5889999999999"/>
    <n v="1612.386"/>
    <n v="1266.732"/>
    <n v="1304.73396"/>
    <s v="."/>
    <n v="2186"/>
    <n v="1491"/>
    <n v="2609"/>
    <n v="1419"/>
    <n v="2216"/>
    <n v="2300"/>
    <s v="."/>
    <n v="8717.3139599999995"/>
    <n v="1452.8856599999999"/>
    <n v="155.32922065179363"/>
    <n v="0.10691083608863869"/>
    <n v="83798841.712363198"/>
    <x v="106"/>
    <n v="2036.8333333333333"/>
    <n v="475.52809240534509"/>
    <n v="0.23346440998544069"/>
    <n v="101275427"/>
    <n v="2.6303348698364357E-3"/>
    <n v="0.8613186759283793"/>
    <n v="30000"/>
    <n v="0.35"/>
    <n v="424.65307909377418"/>
    <n v="48.161955580110494"/>
    <n v="1359.378110154556"/>
    <n v="1048.5217252898794"/>
    <n v="2252.5706147926421"/>
    <n v="15548.079218929077"/>
    <n v="4358.6569799999997"/>
    <n v="20.52808372095895"/>
    <n v="322.82906770816396"/>
    <s v="."/>
  </r>
  <r>
    <n v="15410"/>
    <s v="PH CANGU BLANCO 36/18 GRATIS 2R"/>
    <x v="0"/>
    <x v="2"/>
    <n v="20"/>
    <n v="90.17763157894737"/>
    <x v="1"/>
    <n v="5970.0240000000003"/>
    <n v="2313.04"/>
    <n v="1994"/>
    <s v="."/>
    <n v="1041.9570000000001"/>
    <n v="1478.52"/>
    <n v="1990.008"/>
    <n v="1331.6669999999999"/>
    <n v="1373.625"/>
    <n v="1414.83375"/>
    <s v="."/>
    <n v="2249"/>
    <n v="2679"/>
    <n v="2460"/>
    <n v="1575"/>
    <n v="1421"/>
    <n v="2214"/>
    <s v="."/>
    <n v="8630.6107499999998"/>
    <n v="1438.435125"/>
    <n v="309.57750143169955"/>
    <n v="0.21521825771023184"/>
    <n v="19962947.889180001"/>
    <x v="107"/>
    <n v="2099.6666666666665"/>
    <n v="497.33355674704518"/>
    <n v="0.2368631005304232"/>
    <n v="25120412"/>
    <n v="2.6041733162161106E-3"/>
    <n v="0.86392284924459539"/>
    <n v="30000"/>
    <n v="0.35"/>
    <n v="861.38993118967358"/>
    <n v="47.682932320441985"/>
    <n v="1263.2361478405392"/>
    <n v="1653.096138082163"/>
    <n v="2606.7547844910027"/>
    <n v="25072.444790509628"/>
    <n v="4315.3053749999999"/>
    <n v="10.019400549621219"/>
    <n v="525.815917150735"/>
    <s v="."/>
  </r>
  <r>
    <n v="72950"/>
    <s v="CREMA NORMAL 18 X 200 INST"/>
    <x v="9"/>
    <x v="12"/>
    <n v="20"/>
    <n v="96.492063492063494"/>
    <x v="9"/>
    <n v="4717.2780000000002"/>
    <n v="11183.56"/>
    <n v="9641"/>
    <s v="."/>
    <n v="1528.47"/>
    <n v="1572.4259999999999"/>
    <n v="1112.886"/>
    <n v="1053.9449999999999"/>
    <n v="1525.473"/>
    <n v="1571.2371900000001"/>
    <s v="."/>
    <n v="1743"/>
    <n v="2317"/>
    <n v="1458"/>
    <n v="1338"/>
    <n v="1302"/>
    <n v="2415"/>
    <s v="."/>
    <n v="8364.4371899999987"/>
    <n v="1394.0728649999999"/>
    <n v="242.189447247088"/>
    <n v="0.17372796883690009"/>
    <n v="93544185.180596381"/>
    <x v="108"/>
    <n v="1762.1666666666667"/>
    <n v="493.67739128571242"/>
    <n v="0.28015363167637136"/>
    <n v="101934293"/>
    <n v="2.5238589442078199E-3"/>
    <n v="0.86644670818880321"/>
    <n v="30000"/>
    <n v="0.35"/>
    <n v="385.65496217230094"/>
    <n v="46.212360165745849"/>
    <n v="1166.4366505620051"/>
    <n v="1333.0962578160056"/>
    <n v="2257.3434611309226"/>
    <n v="13889.984446203785"/>
    <n v="4182.2185949999994"/>
    <n v="21.688913693435062"/>
    <n v="300.56860104928177"/>
    <s v="."/>
  </r>
  <r>
    <n v="44014"/>
    <s v="NOS.LACTI 12X40"/>
    <x v="15"/>
    <x v="11"/>
    <n v="5"/>
    <n v="95.621794871794876"/>
    <x v="8"/>
    <n v="4351.6440000000002"/>
    <n v="4498.4799999999996"/>
    <n v="3878"/>
    <s v="."/>
    <n v="1450.548"/>
    <n v="1385.6130000000001"/>
    <n v="1220.778"/>
    <n v="1406.5920000000001"/>
    <n v="1161.837"/>
    <n v="1291.7070000000001"/>
    <s v="."/>
    <n v="1338"/>
    <n v="2280"/>
    <n v="1106"/>
    <n v="1149"/>
    <n v="1770"/>
    <n v="2300"/>
    <s v="."/>
    <n v="7917.0750000000007"/>
    <n v="1319.5125"/>
    <n v="113.58312225106336"/>
    <n v="8.6079610652466998E-2"/>
    <n v="35614803.545999996"/>
    <x v="109"/>
    <n v="1657.1666666666667"/>
    <n v="543.64930485255547"/>
    <n v="0.32805952218800488"/>
    <n v="38558954"/>
    <n v="2.3888732854139743E-3"/>
    <n v="0.86883558147421713"/>
    <n v="30000"/>
    <n v="0.35"/>
    <n v="591.58898647431249"/>
    <n v="43.740745856353598"/>
    <n v="332.28685153283135"/>
    <n v="229.87666399537315"/>
    <n v="550.9905808145993"/>
    <n v="3858.1473951597109"/>
    <n v="3958.5375000000004"/>
    <n v="13.382728855693072"/>
    <n v="88.204883561657255"/>
    <s v="."/>
  </r>
  <r>
    <n v="40500"/>
    <s v="T.H. TUYAS PLUS NOR 24X10"/>
    <x v="1"/>
    <x v="1"/>
    <n v="60"/>
    <n v="91.898148148148152"/>
    <x v="1"/>
    <n v="9221.7690000000002"/>
    <n v="4622.5999999999995"/>
    <n v="3985"/>
    <s v="."/>
    <n v="2571.4259999999999"/>
    <n v="3073.9229999999998"/>
    <n v="754.245"/>
    <n v="918.08100000000002"/>
    <n v="52"/>
    <n v="442.55700000000002"/>
    <s v="."/>
    <n v="1679"/>
    <n v="2436"/>
    <n v="2109"/>
    <n v="1855"/>
    <n v="1560"/>
    <n v="1875"/>
    <s v="."/>
    <n v="7812.232"/>
    <n v="1302.0386666666666"/>
    <n v="1224.7224246554265"/>
    <n v="0.94061908913260117"/>
    <n v="36112823.643199995"/>
    <x v="110"/>
    <n v="1919"/>
    <n v="314.92919839227358"/>
    <n v="0.16411109869321186"/>
    <n v="45883290"/>
    <n v="2.3572382886679968E-3"/>
    <n v="0.8711928197628851"/>
    <n v="30000"/>
    <n v="0.35"/>
    <n v="579.71562522510192"/>
    <n v="43.161502762430942"/>
    <n v="3814.4125904012831"/>
    <n v="18169.246687401162"/>
    <n v="20758.936853147017"/>
    <n v="126435.52968023287"/>
    <n v="3906.116"/>
    <n v="13.47597280471185"/>
    <n v="2929.3588403572944"/>
    <s v="."/>
  </r>
  <r>
    <n v="40226"/>
    <s v="NOS.PLUS (DISTRIB) 48X10"/>
    <x v="1"/>
    <x v="1"/>
    <n v="60"/>
    <n v="91.898148148148152"/>
    <x v="1"/>
    <n v="22288.688999999998"/>
    <n v="4749.04"/>
    <n v="4094"/>
    <s v="."/>
    <n v="0"/>
    <n v="0"/>
    <n v="0"/>
    <n v="86"/>
    <n v="80"/>
    <n v="7429.5630000000001"/>
    <s v="."/>
    <n v="2389"/>
    <n v="1217"/>
    <n v="1469"/>
    <n v="1201"/>
    <n v="1518"/>
    <n v="2293"/>
    <s v="."/>
    <n v="7595.5630000000001"/>
    <n v="1265.9271666666666"/>
    <n v="3019.8269097132315"/>
    <n v="2.3854665491260345"/>
    <n v="36071632.509520002"/>
    <x v="111"/>
    <n v="1681.1666666666667"/>
    <n v="527.82891799016318"/>
    <n v="0.3139658479172181"/>
    <n v="41296178"/>
    <n v="2.2918612667404089E-3"/>
    <n v="0.87348468102962551"/>
    <n v="30000"/>
    <n v="0.35"/>
    <n v="563.95917816580356"/>
    <n v="41.964436464088401"/>
    <n v="5537.6930975585356"/>
    <n v="44301.035006970596"/>
    <n v="46818.901194815902"/>
    <n v="259328.20027971271"/>
    <n v="3797.7815000000001"/>
    <n v="13.468285106562998"/>
    <n v="6179.7136368466699"/>
    <s v="."/>
  </r>
  <r>
    <n v="43283"/>
    <s v="T.DIARIA PROT LARGO 16X45"/>
    <x v="4"/>
    <x v="5"/>
    <n v="10"/>
    <n v="94.135802469135797"/>
    <x v="3"/>
    <n v="5262.732"/>
    <n v="4304.7599999999993"/>
    <n v="3711"/>
    <s v="."/>
    <n v="1288.71"/>
    <n v="1419.579"/>
    <n v="1127.8710000000001"/>
    <n v="1754.2439999999999"/>
    <n v="1006.992"/>
    <n v="955.04399999999998"/>
    <s v="."/>
    <n v="2178"/>
    <n v="2364"/>
    <n v="1541"/>
    <n v="1097"/>
    <n v="1248"/>
    <n v="2017"/>
    <s v="."/>
    <n v="7552.44"/>
    <n v="1258.74"/>
    <n v="298.33759733496618"/>
    <n v="0.23701288378455135"/>
    <n v="32511441.614399992"/>
    <x v="112"/>
    <n v="1740.8333333333333"/>
    <n v="520.20358194332573"/>
    <n v="0.29882446066634316"/>
    <n v="38761395"/>
    <n v="2.2788494684832356E-3"/>
    <n v="0.87576353049810873"/>
    <n v="30000"/>
    <n v="0.35"/>
    <n v="590.66300114497142"/>
    <n v="41.726187845303862"/>
    <n v="715.59947578800484"/>
    <n v="622.53147767234373"/>
    <n v="1132.8613542410435"/>
    <n v="9605.6054605873815"/>
    <n v="3776.22"/>
    <n v="12.786377317285767"/>
    <n v="230.20568033196108"/>
    <s v="."/>
  </r>
  <r>
    <n v="32030"/>
    <s v="PAÑUELOS PETALO PEQUE¥O"/>
    <x v="14"/>
    <x v="10"/>
    <n v="25"/>
    <n v="95.140151515151516"/>
    <x v="7"/>
    <n v="4786.2089999999998"/>
    <n v="13211.24"/>
    <n v="11389"/>
    <s v="."/>
    <n v="1467.5309999999999"/>
    <n v="1595.403"/>
    <n v="771.22799999999995"/>
    <n v="1227.771"/>
    <n v="1137.8610000000001"/>
    <n v="1171.99683"/>
    <s v="."/>
    <n v="1884"/>
    <n v="1671"/>
    <n v="2074"/>
    <n v="1982"/>
    <n v="1788"/>
    <n v="1445"/>
    <s v="."/>
    <n v="7371.7908299999999"/>
    <n v="1228.631805"/>
    <n v="287.14448492029322"/>
    <n v="0.23371076977800784"/>
    <n v="97390497.884929195"/>
    <x v="113"/>
    <n v="1807.3333333333333"/>
    <n v="227.04331451656182"/>
    <n v="0.12562337579300728"/>
    <n v="123502316"/>
    <n v="2.2243409566597141E-3"/>
    <n v="0.87798787145476842"/>
    <n v="30000"/>
    <n v="0.35"/>
    <n v="333.10818833832423"/>
    <n v="40.728126132596685"/>
    <n v="1305.3476382352103"/>
    <n v="1696.7919522485081"/>
    <n v="2714.9951055634251"/>
    <n v="17203.108783713946"/>
    <n v="3685.895415"/>
    <n v="22.130320082413515"/>
    <n v="422.3889095144367"/>
    <s v="."/>
  </r>
  <r>
    <n v="71400"/>
    <s v="QUIM SUPER ECO H.D 4X125"/>
    <x v="7"/>
    <x v="0"/>
    <n v="10"/>
    <n v="97.094696969696969"/>
    <x v="0"/>
    <n v="4444.5510000000004"/>
    <n v="8863.56"/>
    <n v="7641"/>
    <s v="."/>
    <n v="946.053"/>
    <n v="1196.8019999999999"/>
    <n v="1023.975"/>
    <n v="1481.5170000000001"/>
    <n v="1305.693"/>
    <n v="1344.8637900000001"/>
    <s v="."/>
    <n v="1217"/>
    <n v="2300"/>
    <n v="1653"/>
    <n v="1001"/>
    <n v="2037"/>
    <n v="1557"/>
    <s v="."/>
    <n v="7298.9037900000003"/>
    <n v="1216.4839650000001"/>
    <n v="202.61398234891703"/>
    <n v="0.16655705145190058"/>
    <n v="64694271.6768924"/>
    <x v="114"/>
    <n v="1627.5"/>
    <n v="487.15079800817324"/>
    <n v="0.29932460707107417"/>
    <n v="74614365"/>
    <n v="2.2023482506781616E-3"/>
    <n v="0.88019021970544653"/>
    <n v="30000"/>
    <n v="0.35"/>
    <n v="404.66470125799225"/>
    <n v="40.325435303867408"/>
    <n v="605.86833538759106"/>
    <n v="460.69549160824522"/>
    <n v="1009.1226884262651"/>
    <n v="6678.6551714566831"/>
    <n v="3649.4518950000001"/>
    <n v="18.036917396821856"/>
    <n v="165.6189231717027"/>
    <s v="."/>
  </r>
  <r>
    <n v="15400"/>
    <s v="P.H. CANGURITOS BLANCO 24/1 INDIV"/>
    <x v="0"/>
    <x v="0"/>
    <n v="10"/>
    <n v="97.094696969696969"/>
    <x v="0"/>
    <n v="5578.04637"/>
    <n v="2425.56"/>
    <n v="2091"/>
    <s v="."/>
    <n v="1189"/>
    <n v="669.33"/>
    <n v="501.49799999999999"/>
    <n v="1207.7909999999999"/>
    <n v="1805.193"/>
    <n v="1859.34879"/>
    <s v="."/>
    <n v="2122"/>
    <n v="1983"/>
    <n v="1079"/>
    <n v="1858"/>
    <n v="1499"/>
    <n v="2143"/>
    <s v="."/>
    <n v="7232.1607899999999"/>
    <n v="1205.3601316666666"/>
    <n v="560.45060453880501"/>
    <n v="0.46496527453903996"/>
    <n v="17542039.9257924"/>
    <x v="115"/>
    <n v="1780.6666666666667"/>
    <n v="416.26562032753367"/>
    <n v="0.23376953593833788"/>
    <n v="22340244"/>
    <n v="2.1822094279831152E-3"/>
    <n v="0.88237242913342961"/>
    <n v="30000"/>
    <n v="0.35"/>
    <n v="770.01400316800107"/>
    <n v="39.95668944751381"/>
    <n v="960.01749901394305"/>
    <n v="1047.9503681218403"/>
    <n v="1359.5843934890811"/>
    <n v="14264.663576082003"/>
    <n v="3616.080395"/>
    <n v="9.3922458036416945"/>
    <n v="357.00313948230712"/>
    <s v="."/>
  </r>
  <r>
    <n v="13480"/>
    <s v="PH CANGU ULTRASUAVE 2EN1 48X12"/>
    <x v="0"/>
    <x v="2"/>
    <n v="20"/>
    <n v="90.17763157894737"/>
    <x v="1"/>
    <n v="7201.7610300000006"/>
    <n v="2180.7999999999997"/>
    <n v="1880"/>
    <s v="."/>
    <n v="0"/>
    <n v="0"/>
    <n v="265.73399999999998"/>
    <n v="2223.7739999999999"/>
    <n v="2330.6669999999999"/>
    <n v="2400.5870100000002"/>
    <s v="."/>
    <n v="1817"/>
    <n v="1499"/>
    <n v="1041"/>
    <n v="1025"/>
    <n v="1825"/>
    <n v="1848"/>
    <s v="."/>
    <n v="7220.7620099999995"/>
    <n v="1203.460335"/>
    <n v="1226.4347803117678"/>
    <n v="1.0190903220019858"/>
    <n v="15747037.791407997"/>
    <x v="116"/>
    <n v="1509.1666666666667"/>
    <n v="390.64583277780758"/>
    <n v="0.2588487020062778"/>
    <n v="17023400"/>
    <n v="2.1787699959923469E-3"/>
    <n v="0.88455119912942193"/>
    <n v="30000"/>
    <n v="0.35"/>
    <n v="811.43585501782616"/>
    <n v="39.893712762430937"/>
    <n v="2024.3090355603865"/>
    <n v="5882.5845078173315"/>
    <n v="6680.4587630659498"/>
    <n v="46639.997214409203"/>
    <n v="3610.3810049999997"/>
    <n v="8.8987465433621598"/>
    <n v="1169.1064577557052"/>
    <s v="."/>
  </r>
  <r>
    <n v="32270"/>
    <s v="PANUELO PETALO BOLSA 36X75"/>
    <x v="14"/>
    <x v="10"/>
    <n v="25"/>
    <n v="95.140151515151516"/>
    <x v="7"/>
    <n v="4534.4610000000002"/>
    <n v="7104.9999999999991"/>
    <n v="6125"/>
    <s v="."/>
    <n v="1250.748"/>
    <n v="1310.6880000000001"/>
    <n v="1306.692"/>
    <n v="1511.4870000000001"/>
    <n v="843.15599999999995"/>
    <n v="868.45068000000003"/>
    <s v="."/>
    <n v="961"/>
    <n v="2245"/>
    <n v="1122"/>
    <n v="1421"/>
    <n v="2123"/>
    <n v="1208"/>
    <s v="."/>
    <n v="7091.2216799999997"/>
    <n v="1181.8702799999999"/>
    <n v="267.7778924130198"/>
    <n v="0.22657130561995334"/>
    <n v="50383130.03639999"/>
    <x v="117"/>
    <n v="1513.3333333333333"/>
    <n v="541.66361024778723"/>
    <n v="0.35792749575844973"/>
    <n v="55615000"/>
    <n v="2.1396829046460212E-3"/>
    <n v="0.88669088203406798"/>
    <n v="30000"/>
    <n v="0.35"/>
    <n v="445.5014147870458"/>
    <n v="39.178020331491709"/>
    <n v="1247.2284007003125"/>
    <n v="1588.3351422051614"/>
    <n v="2567.7856504924539"/>
    <n v="19420.317822206802"/>
    <n v="3545.6108399999998"/>
    <n v="15.91739429916216"/>
    <n v="495.69420960753712"/>
    <s v="."/>
  </r>
  <r>
    <n v="70000"/>
    <s v="MULTIUSOS REG SUPER ECO HS 48/1X65M"/>
    <x v="8"/>
    <x v="2"/>
    <n v="20"/>
    <n v="90.17763157894737"/>
    <x v="1"/>
    <n v="3971.0249999999996"/>
    <n v="9964.4"/>
    <n v="8590"/>
    <s v="."/>
    <n v="778.221"/>
    <n v="1323.675"/>
    <n v="1260.7380000000001"/>
    <n v="1188.81"/>
    <n v="1151.847"/>
    <n v="1186.4024099999999"/>
    <s v="."/>
    <n v="2009"/>
    <n v="2163"/>
    <n v="1787"/>
    <n v="1975"/>
    <n v="1716"/>
    <n v="2070"/>
    <s v="."/>
    <n v="6889.6934099999989"/>
    <n v="1148.2822349999999"/>
    <n v="191.55291372006764"/>
    <n v="0.16681692695530351"/>
    <n v="68651661.014603987"/>
    <x v="118"/>
    <n v="1953.3333333333333"/>
    <n v="170.37214169771613"/>
    <n v="8.7221232951049221E-2"/>
    <n v="100674800"/>
    <n v="2.0788743989215339E-3"/>
    <n v="0.8887697564329895"/>
    <n v="30000"/>
    <n v="0.35"/>
    <n v="370.80447716559041"/>
    <n v="38.064604475138118"/>
    <n v="952.84500322282997"/>
    <n v="1061.1467859278478"/>
    <n v="1822.4388754306101"/>
    <n v="12308.294603641009"/>
    <n v="3444.8467049999995"/>
    <n v="18.580394343305795"/>
    <n v="323.35275181120477"/>
    <s v="."/>
  </r>
  <r>
    <n v="15260"/>
    <s v="PH CANGURITOS ECO 500H SCLLA 48/1"/>
    <x v="0"/>
    <x v="2"/>
    <n v="20"/>
    <n v="90.17763157894737"/>
    <x v="1"/>
    <n v="4789.2060000000001"/>
    <n v="1508"/>
    <n v="1300"/>
    <s v="."/>
    <n v="1596.402"/>
    <n v="1233.7650000000001"/>
    <n v="991.00800000000004"/>
    <n v="990.00900000000001"/>
    <n v="985.01400000000001"/>
    <n v="1014.56442"/>
    <s v="."/>
    <n v="1516"/>
    <n v="2070"/>
    <n v="1436"/>
    <n v="1224"/>
    <n v="1312"/>
    <n v="1612"/>
    <s v="."/>
    <n v="6810.76242"/>
    <n v="1135.12707"/>
    <n v="245.5210171122734"/>
    <n v="0.21629386136679252"/>
    <n v="10270629.729359999"/>
    <x v="119"/>
    <n v="1528.3333333333333"/>
    <n v="299.49936004383511"/>
    <n v="0.19596468487055732"/>
    <n v="11921000"/>
    <n v="2.0550580104949654E-3"/>
    <n v="0.89082481444348449"/>
    <n v="30000"/>
    <n v="0.35"/>
    <n v="947.69326098853162"/>
    <n v="37.628521657458563"/>
    <n v="998.09145026144472"/>
    <n v="1310.2033677071004"/>
    <n v="2062.7738008562719"/>
    <n v="25174.488929723204"/>
    <n v="3405.38121"/>
    <n v="7.1866738958296965"/>
    <n v="669.02678661927246"/>
    <s v="."/>
  </r>
  <r>
    <n v="20420"/>
    <s v="SERV CANGURITOS 6X4X100 PAGUE 3X4"/>
    <x v="6"/>
    <x v="12"/>
    <n v="20"/>
    <n v="96.492063492063494"/>
    <x v="9"/>
    <n v="10633.356"/>
    <n v="9967.8799999999992"/>
    <n v="8593"/>
    <s v="."/>
    <n v="31"/>
    <n v="260.73899999999998"/>
    <n v="3544.4520000000002"/>
    <n v="1731.2670000000001"/>
    <n v="532.46699999999998"/>
    <n v="548.44101000000001"/>
    <s v="."/>
    <n v="1226"/>
    <n v="1062"/>
    <n v="1843"/>
    <n v="993"/>
    <n v="1699"/>
    <n v="1161"/>
    <s v="."/>
    <n v="6648.3660099999997"/>
    <n v="1108.0610016666667"/>
    <n v="1330.1792945889365"/>
    <n v="1.2004567371184214"/>
    <n v="66270114.583758794"/>
    <x v="120"/>
    <n v="1330.6666666666667"/>
    <n v="353.29798565328218"/>
    <n v="0.26550449823643452"/>
    <n v="68606512"/>
    <n v="2.0060570290092354E-3"/>
    <n v="0.89283087147249374"/>
    <n v="30000"/>
    <n v="0.35"/>
    <n v="364.1888601078698"/>
    <n v="36.731303922651932"/>
    <n v="2064.8053730419751"/>
    <n v="6350.9597408707559"/>
    <n v="7085.5858193237946"/>
    <n v="40238.322834806888"/>
    <n v="3324.1830049999999"/>
    <n v="18.255270103623729"/>
    <n v="1095.4776590436313"/>
    <s v="."/>
  </r>
  <r>
    <n v="32340"/>
    <s v="PANUEL PETALO BOLSILLO 30X4X10"/>
    <x v="14"/>
    <x v="10"/>
    <n v="25"/>
    <n v="95.140151515151516"/>
    <x v="7"/>
    <n v="3746.25"/>
    <n v="4006.64"/>
    <n v="3454"/>
    <s v="."/>
    <n v="978.02099999999996"/>
    <n v="1167.8309999999999"/>
    <n v="1248.75"/>
    <n v="1243.7550000000001"/>
    <n v="988.01099999999997"/>
    <n v="1017.65133"/>
    <s v="."/>
    <n v="1365"/>
    <n v="897"/>
    <n v="1381"/>
    <n v="1018"/>
    <n v="1372"/>
    <n v="1904"/>
    <s v="."/>
    <n v="6644.0193300000001"/>
    <n v="1107.3365550000001"/>
    <n v="127.49264517073878"/>
    <n v="0.11513450413522994"/>
    <n v="26620193.608351201"/>
    <x v="121"/>
    <n v="1322.8333333333333"/>
    <n v="352.02012253089566"/>
    <n v="0.26611071376910345"/>
    <n v="27414398"/>
    <n v="2.0047454754705558E-3"/>
    <n v="0.89483561694796432"/>
    <n v="30000"/>
    <n v="0.35"/>
    <n v="574.24322503236772"/>
    <n v="36.707289116022103"/>
    <n v="1045.1748730712914"/>
    <n v="846.49820046795219"/>
    <n v="1764.1804283685046"/>
    <n v="18389.894955545613"/>
    <n v="3322.009665"/>
    <n v="11.570043912360488"/>
    <n v="500.98755311022791"/>
    <s v="."/>
  </r>
  <r>
    <n v="13460"/>
    <s v="PH CANGU ULTRASUAVE 2EN1 48X4"/>
    <x v="0"/>
    <x v="2"/>
    <n v="20"/>
    <n v="90.17763157894737"/>
    <x v="1"/>
    <n v="6800.4627300000011"/>
    <n v="1854.84"/>
    <n v="1599"/>
    <s v="."/>
    <n v="0"/>
    <n v="0"/>
    <n v="225.774"/>
    <n v="1455.5429999999999"/>
    <n v="2200.797"/>
    <n v="2266.8209100000004"/>
    <s v="."/>
    <n v="1367"/>
    <n v="1879"/>
    <n v="1549"/>
    <n v="889"/>
    <n v="1919"/>
    <n v="1508"/>
    <s v="."/>
    <n v="6148.9349099999999"/>
    <n v="1024.8224849999999"/>
    <n v="1081.665109225381"/>
    <n v="1.0554658246255995"/>
    <n v="11405290.4284644"/>
    <x v="122"/>
    <n v="1518.5"/>
    <n v="376.99429703909317"/>
    <n v="0.24826756472775316"/>
    <n v="14568489"/>
    <n v="1.8553602612389525E-3"/>
    <n v="0.89669097720920332"/>
    <n v="30000"/>
    <n v="0.35"/>
    <n v="811.92762681617705"/>
    <n v="33.972016077348066"/>
    <n v="1761.1054307723423"/>
    <n v="5182.7750378481214"/>
    <n v="5862.2153593950825"/>
    <n v="43054.629758679286"/>
    <n v="3074.467455"/>
    <n v="7.5732549391278914"/>
    <n v="1267.3557454068009"/>
    <s v="."/>
  </r>
  <r>
    <n v="40223"/>
    <s v="PLUS NOR 4X12X10+1 DISP PROT"/>
    <x v="1"/>
    <x v="1"/>
    <n v="60"/>
    <n v="91.898148148148152"/>
    <x v="1"/>
    <n v="9836.1539999999986"/>
    <n v="5194.4799999999996"/>
    <n v="4478"/>
    <s v="."/>
    <n v="1276.722"/>
    <n v="3278.7179999999998"/>
    <n v="1409.5889999999999"/>
    <n v="134"/>
    <n v="20"/>
    <n v="-5"/>
    <s v="."/>
    <n v="1571"/>
    <n v="1294"/>
    <n v="1156"/>
    <n v="1058"/>
    <n v="1067"/>
    <n v="1052"/>
    <s v="."/>
    <n v="6114.0289999999995"/>
    <n v="1019.0048333333333"/>
    <n v="1277.1145473753584"/>
    <n v="1.2532958682813167"/>
    <n v="31759201.359919995"/>
    <x v="123"/>
    <n v="1199.6666666666667"/>
    <n v="204.04378615058778"/>
    <n v="0.17008373394047327"/>
    <n v="32232644"/>
    <n v="1.8448278618487654E-3"/>
    <n v="0.89853580507105213"/>
    <n v="30000"/>
    <n v="0.35"/>
    <n v="483.7971499049051"/>
    <n v="33.779165745856353"/>
    <n v="3303.8644921267396"/>
    <n v="18859.527375936752"/>
    <n v="20886.277320688132"/>
    <n v="124514.22921275257"/>
    <n v="3057.0144999999998"/>
    <n v="12.637587884099297"/>
    <n v="3686.1250555907104"/>
    <s v="."/>
  </r>
  <r>
    <n v="13420"/>
    <s v="ULTRASUAVE 48/12 PAGUE 10X12"/>
    <x v="0"/>
    <x v="2"/>
    <n v="20"/>
    <n v="90.17763157894737"/>
    <x v="1"/>
    <n v="6991.8511500000004"/>
    <n v="1686.6399999999999"/>
    <n v="1454"/>
    <s v="."/>
    <n v="2"/>
    <n v="10"/>
    <n v="1027.971"/>
    <n v="299.7"/>
    <n v="2262.7350000000001"/>
    <n v="2330.6170500000003"/>
    <s v="."/>
    <n v="1770"/>
    <n v="1638"/>
    <n v="1563"/>
    <n v="1027"/>
    <n v="1450"/>
    <n v="1849"/>
    <s v="."/>
    <n v="5933.0230499999998"/>
    <n v="988.837175"/>
    <n v="1079.9629835179373"/>
    <n v="1.0921545132219947"/>
    <n v="10006873.997051999"/>
    <x v="124"/>
    <n v="1549.5"/>
    <n v="292.99880545831581"/>
    <n v="0.18909248496825803"/>
    <n v="13517838"/>
    <n v="1.7902116963512834E-3"/>
    <n v="0.90032601676740343"/>
    <n v="30000"/>
    <n v="0.35"/>
    <n v="836.36801826517308"/>
    <n v="32.779132872928173"/>
    <n v="1735.5456409765009"/>
    <n v="5169.5236789002838"/>
    <n v="5825.1063363588473"/>
    <n v="43496.143714562488"/>
    <n v="2966.5115249999999"/>
    <n v="7.0937947415857749"/>
    <n v="1326.9461362257493"/>
    <s v="."/>
  </r>
  <r>
    <n v="44120"/>
    <s v="NOS.DIARIOS DIS 6X6X15"/>
    <x v="4"/>
    <x v="5"/>
    <n v="10"/>
    <n v="94.135802469135797"/>
    <x v="3"/>
    <n v="3887.1089999999999"/>
    <n v="4865.04"/>
    <n v="4194"/>
    <s v="."/>
    <n v="693.30600000000004"/>
    <n v="710.28899999999999"/>
    <n v="632.36699999999996"/>
    <n v="1295.703"/>
    <n v="1153.845"/>
    <n v="1229.769"/>
    <s v="."/>
    <n v="1363"/>
    <n v="1569"/>
    <n v="1351"/>
    <n v="1510"/>
    <n v="1409"/>
    <n v="1482"/>
    <s v="."/>
    <n v="5715.2790000000005"/>
    <n v="952.54650000000004"/>
    <n v="304.4795656419326"/>
    <n v="0.31964798111371212"/>
    <n v="27805060.946160004"/>
    <x v="125"/>
    <n v="1447.3333333333333"/>
    <n v="86.940592743934445"/>
    <n v="6.0069502126163833E-2"/>
    <n v="36420696"/>
    <n v="1.7245102922212425E-3"/>
    <n v="0.90205052705962463"/>
    <n v="30000"/>
    <n v="0.35"/>
    <n v="483.33262154890969"/>
    <n v="31.576127071823208"/>
    <n v="620.24083636016462"/>
    <n v="600.53392400563712"/>
    <n v="936.00210707839665"/>
    <n v="8498.3627082685871"/>
    <n v="2857.6395000000002"/>
    <n v="11.824732586194074"/>
    <n v="269.13885572281146"/>
    <s v="."/>
  </r>
  <r>
    <n v="81070"/>
    <s v="DISPENSADOR DE JABON SPRAY"/>
    <x v="16"/>
    <x v="13"/>
    <n v="45"/>
    <n v="94.638888888888886"/>
    <x v="10"/>
    <n v="3587.4090000000006"/>
    <n v="5895.12"/>
    <n v="5082"/>
    <s v="."/>
    <n v="836.16300000000001"/>
    <n v="1195.8030000000001"/>
    <n v="947.05200000000002"/>
    <n v="1084.914"/>
    <n v="792.20699999999999"/>
    <n v="815.97321000000011"/>
    <s v="."/>
    <n v="1081"/>
    <n v="1479"/>
    <n v="1199"/>
    <n v="994"/>
    <n v="1252"/>
    <n v="1190"/>
    <s v="."/>
    <n v="5672.1122100000002"/>
    <n v="945.352035"/>
    <n v="163.90280369344254"/>
    <n v="0.17337753305142303"/>
    <n v="33437782.131415199"/>
    <x v="126"/>
    <n v="1199.1666666666667"/>
    <n v="165.6736752373979"/>
    <n v="0.13815733862743396"/>
    <n v="36564990"/>
    <n v="1.7114852809073323E-3"/>
    <n v="0.90376201234053199"/>
    <n v="30000"/>
    <n v="0.35"/>
    <n v="437.41802923390117"/>
    <n v="31.337636519337018"/>
    <n v="1574.0964470636084"/>
    <n v="1353.6924261096369"/>
    <n v="2763.8860694798027"/>
    <n v="28413.129907840099"/>
    <n v="2836.0561050000001"/>
    <n v="12.967257476638997"/>
    <n v="906.67749912497902"/>
    <s v="."/>
  </r>
  <r>
    <n v="13390"/>
    <s v="P.H. CANGU ULTRASUAVE 24/1 INDI"/>
    <x v="0"/>
    <x v="0"/>
    <n v="10"/>
    <n v="97.094696969696969"/>
    <x v="0"/>
    <n v="4273.7219999999998"/>
    <n v="2122.7999999999997"/>
    <n v="1830"/>
    <s v="."/>
    <n v="1424.5740000000001"/>
    <n v="951.048"/>
    <n v="697.30200000000002"/>
    <n v="1237.761"/>
    <n v="646.35299999999995"/>
    <n v="665.74358999999993"/>
    <s v="."/>
    <n v="1461"/>
    <n v="1093"/>
    <n v="1076"/>
    <n v="1123"/>
    <n v="1103"/>
    <n v="1410"/>
    <s v="."/>
    <n v="5622.7815900000005"/>
    <n v="937.13026500000012"/>
    <n v="329.81621514603108"/>
    <n v="0.35194276341724068"/>
    <n v="11936040.759251999"/>
    <x v="127"/>
    <n v="1211"/>
    <n v="175.30430684954663"/>
    <n v="0.14475995611027798"/>
    <n v="13296780"/>
    <n v="1.6966004149346204E-3"/>
    <n v="0.90545861275546657"/>
    <n v="30000"/>
    <n v="0.35"/>
    <n v="725.7577217818598"/>
    <n v="31.065091657458566"/>
    <n v="640.46713172061675"/>
    <n v="640.58107890060705"/>
    <n v="951.11804829520247"/>
    <n v="11196.206500999526"/>
    <n v="2811.3907950000003"/>
    <n v="7.7474636800213528"/>
    <n v="360.41118514811706"/>
    <s v="."/>
  </r>
  <r>
    <n v="41330"/>
    <s v="NOS.PLUS 24X16+INV.RAPIGEL X10"/>
    <x v="1"/>
    <x v="1"/>
    <n v="60"/>
    <n v="91.898148148148152"/>
    <x v="1"/>
    <n v="8943.0480000000007"/>
    <n v="4147"/>
    <n v="3575"/>
    <s v="."/>
    <n v="0"/>
    <n v="0"/>
    <n v="1448.55"/>
    <n v="874.125"/>
    <n v="234.76499999999999"/>
    <n v="2981.0160000000001"/>
    <s v="."/>
    <n v="1516"/>
    <n v="1110"/>
    <n v="1639"/>
    <n v="1018"/>
    <n v="1445"/>
    <n v="1586"/>
    <s v="."/>
    <n v="5538.4560000000001"/>
    <n v="923.07600000000002"/>
    <n v="1156.8532149715452"/>
    <n v="1.2532589028114101"/>
    <n v="22967977.032000002"/>
    <x v="128"/>
    <n v="1385.6666666666667"/>
    <n v="259.22551314765832"/>
    <n v="0.1870763866834195"/>
    <n v="29722550"/>
    <n v="1.6711562768877064E-3"/>
    <n v="0.90712976903235432"/>
    <n v="30000"/>
    <n v="0.35"/>
    <n v="515.34484347115347"/>
    <n v="30.599204419889503"/>
    <n v="2992.8054801649155"/>
    <n v="17083.599784074158"/>
    <n v="18919.552049267528"/>
    <n v="117415.48329063608"/>
    <n v="2769.2280000000001"/>
    <n v="10.74708725655468"/>
    <n v="3837.207061969099"/>
    <s v="."/>
  </r>
  <r>
    <n v="31460"/>
    <s v="HUM. PQN RPTO ALOE 12X100"/>
    <x v="12"/>
    <x v="10"/>
    <n v="25"/>
    <n v="95.140151515151516"/>
    <x v="7"/>
    <n v="3365.6309999999999"/>
    <n v="12580.199999999999"/>
    <n v="10845"/>
    <s v="."/>
    <n v="697.30200000000002"/>
    <n v="940.05899999999997"/>
    <n v="1012.986"/>
    <n v="1121.877"/>
    <n v="859.14"/>
    <n v="884.91420000000005"/>
    <s v="."/>
    <n v="844"/>
    <n v="1724"/>
    <n v="1500"/>
    <n v="1291"/>
    <n v="1082"/>
    <n v="1155"/>
    <s v="."/>
    <n v="5516.2781999999997"/>
    <n v="919.37969999999996"/>
    <n v="144.45077108766176"/>
    <n v="0.15711764256668032"/>
    <n v="69395883.011639997"/>
    <x v="129"/>
    <n v="1266"/>
    <n v="312.85971297052612"/>
    <n v="0.24712457580610278"/>
    <n v="82378620"/>
    <n v="1.6644644173373984E-3"/>
    <n v="0.90879423344969168"/>
    <n v="30000"/>
    <n v="0.35"/>
    <n v="295.29079234722235"/>
    <n v="30.476675138121546"/>
    <n v="906.36764954070043"/>
    <n v="903.52738534644902"/>
    <n v="1665.4442637994875"/>
    <n v="11897.066471218553"/>
    <n v="2758.1390999999999"/>
    <n v="18.680833750866153"/>
    <n v="390.36628560368081"/>
    <s v="."/>
  </r>
  <r>
    <n v="47500"/>
    <s v="TENA MUJER 24X10"/>
    <x v="10"/>
    <x v="9"/>
    <n v="7"/>
    <n v="93.333333333333329"/>
    <x v="6"/>
    <n v="2999.9970000000003"/>
    <n v="5166.6399999999994"/>
    <n v="4454"/>
    <s v="."/>
    <n v="727.27200000000005"/>
    <n v="846.15300000000002"/>
    <n v="873.12599999999998"/>
    <n v="999.99900000000002"/>
    <n v="945.05399999999997"/>
    <n v="966.03300000000002"/>
    <s v="."/>
    <n v="1176"/>
    <n v="1528"/>
    <n v="1243"/>
    <n v="1430"/>
    <n v="1475"/>
    <n v="934"/>
    <s v="."/>
    <n v="5357.6370000000006"/>
    <n v="892.93950000000007"/>
    <n v="99.546561280135336"/>
    <n v="0.11148186554647356"/>
    <n v="27680981.62968"/>
    <x v="130"/>
    <n v="1297.6666666666667"/>
    <n v="224.52498005047633"/>
    <n v="0.17302207555906216"/>
    <n v="34678844"/>
    <n v="1.6165965210946556E-3"/>
    <n v="0.91041082997078637"/>
    <n v="30000"/>
    <n v="0.35"/>
    <n v="454.10171203450301"/>
    <n v="29.600204419889508"/>
    <n v="306.74799221936189"/>
    <n v="215.27001106152517"/>
    <n v="513.94942315858839"/>
    <n v="4182.2859054218297"/>
    <n v="2678.8185000000003"/>
    <n v="11.798319314843109"/>
    <n v="141.29246697403187"/>
    <s v="."/>
  </r>
  <r>
    <n v="44090"/>
    <s v="T.DIARIA PROTECTOR LARGO 16X80"/>
    <x v="4"/>
    <x v="5"/>
    <n v="10"/>
    <n v="94.135802469135797"/>
    <x v="3"/>
    <n v="3437.5590000000002"/>
    <n v="4223.5599999999995"/>
    <n v="3641"/>
    <s v="."/>
    <n v="687.31200000000001"/>
    <n v="911.08799999999997"/>
    <n v="1145.8530000000001"/>
    <n v="929.07"/>
    <n v="825.17399999999998"/>
    <n v="856.14300000000003"/>
    <s v="."/>
    <n v="1375"/>
    <n v="1440"/>
    <n v="1566"/>
    <n v="1113"/>
    <n v="973"/>
    <n v="1398"/>
    <s v="."/>
    <n v="5354.64"/>
    <n v="892.44"/>
    <n v="150.8822963253148"/>
    <n v="0.1690671600615333"/>
    <n v="22615643.318399999"/>
    <x v="131"/>
    <n v="1310.8333333333333"/>
    <n v="222.16157783619289"/>
    <n v="0.16948117826028702"/>
    <n v="28636465"/>
    <n v="1.6156922157500191E-3"/>
    <n v="0.91202652218653635"/>
    <n v="30000"/>
    <n v="0.35"/>
    <n v="502.10714623364748"/>
    <n v="29.58364640883978"/>
    <n v="446.71876041371263"/>
    <n v="341.66019593690783"/>
    <n v="742.55522450211038"/>
    <n v="6976.6131860033356"/>
    <n v="2677.32"/>
    <n v="10.664337363380813"/>
    <n v="235.8266824037851"/>
    <s v="."/>
  </r>
  <r>
    <n v="44110"/>
    <s v="NOS.DIARIOS RAP.ALAS 20X36"/>
    <x v="4"/>
    <x v="5"/>
    <n v="10"/>
    <n v="94.135802469135797"/>
    <x v="3"/>
    <n v="3350.6460000000002"/>
    <n v="5026.28"/>
    <n v="4333"/>
    <s v="."/>
    <n v="922.077"/>
    <n v="1116.8820000000001"/>
    <n v="916.08299999999997"/>
    <n v="1012.986"/>
    <n v="657.34199999999998"/>
    <n v="713.28599999999994"/>
    <s v="."/>
    <n v="1680"/>
    <n v="1459"/>
    <n v="1002"/>
    <n v="1306"/>
    <n v="1159"/>
    <n v="985"/>
    <s v="."/>
    <n v="5338.6559999999999"/>
    <n v="889.77599999999995"/>
    <n v="175.30974681517287"/>
    <n v="0.19702683238834592"/>
    <n v="26833579.87968"/>
    <x v="132"/>
    <n v="1265.1666666666667"/>
    <n v="272.15687877888882"/>
    <n v="0.21511543573617875"/>
    <n v="32891803"/>
    <n v="1.6108692539119594E-3"/>
    <n v="0.91363739144044831"/>
    <n v="30000"/>
    <n v="0.35"/>
    <n v="459.58222919643237"/>
    <n v="29.495337016574585"/>
    <n v="470.26311698091877"/>
    <n v="381.54905522761715"/>
    <n v="765.21648714666458"/>
    <n v="6819.1828770969714"/>
    <n v="2669.328"/>
    <n v="11.616323828130826"/>
    <n v="231.19528599605442"/>
    <s v="."/>
  </r>
  <r>
    <n v="43713"/>
    <s v="T.DIARIA PROT INVIS 20X36"/>
    <x v="4"/>
    <x v="5"/>
    <n v="10"/>
    <n v="94.135802469135797"/>
    <x v="3"/>
    <n v="3374.6220000000003"/>
    <n v="4345.3599999999997"/>
    <n v="3746"/>
    <s v="."/>
    <n v="861.13800000000003"/>
    <n v="870.12900000000002"/>
    <n v="916.08299999999997"/>
    <n v="1124.874"/>
    <n v="800.19899999999996"/>
    <n v="758.24099999999999"/>
    <s v="."/>
    <n v="721"/>
    <n v="1022"/>
    <n v="727"/>
    <n v="730"/>
    <n v="1404"/>
    <n v="779"/>
    <s v="."/>
    <n v="5330.6639999999998"/>
    <n v="888.44399999999996"/>
    <n v="128.43996053876631"/>
    <n v="0.14456731154554064"/>
    <n v="23163654.119039997"/>
    <x v="133"/>
    <n v="897.16666666666663"/>
    <n v="273.62851946876191"/>
    <n v="0.3049918478195377"/>
    <n v="20164718"/>
    <n v="1.6084577729929294E-3"/>
    <n v="0.91524584921344121"/>
    <n v="30000"/>
    <n v="0.35"/>
    <n v="493.91062757489232"/>
    <n v="29.451182320441987"/>
    <n v="422.95178374318618"/>
    <n v="304.33748121749704"/>
    <n v="717.46360694760608"/>
    <n v="6646.4576648797729"/>
    <n v="2665.3319999999999"/>
    <n v="10.792770396890688"/>
    <n v="225.67710839460884"/>
    <s v="."/>
  </r>
  <r>
    <n v="41012"/>
    <s v="NOS.MINI 24X10"/>
    <x v="1"/>
    <x v="1"/>
    <n v="60"/>
    <n v="91.898148148148152"/>
    <x v="1"/>
    <n v="7471.5210000000006"/>
    <n v="4981.04"/>
    <n v="4294"/>
    <s v="."/>
    <n v="2289.7080000000001"/>
    <n v="2490.5070000000001"/>
    <n v="230.76900000000001"/>
    <n v="50"/>
    <n v="94"/>
    <n v="-4"/>
    <s v="."/>
    <n v="987"/>
    <n v="1054"/>
    <n v="1294"/>
    <n v="1371"/>
    <n v="967"/>
    <n v="1220"/>
    <s v="."/>
    <n v="5150.9840000000004"/>
    <n v="858.49733333333336"/>
    <n v="1190.6206907013948"/>
    <n v="1.3868659161450256"/>
    <n v="25657257.343360003"/>
    <x v="134"/>
    <n v="1148.8333333333333"/>
    <n v="169.55402285604021"/>
    <n v="0.14758800770872499"/>
    <n v="29598542"/>
    <n v="1.5542416954739996E-3"/>
    <n v="0.91680009090891523"/>
    <n v="30000"/>
    <n v="0.35"/>
    <n v="453.47743701382853"/>
    <n v="28.45847513812155"/>
    <n v="2898.1291989886877"/>
    <n v="17558.753841865946"/>
    <n v="19266.26235015324"/>
    <n v="116204.64150477934"/>
    <n v="2575.4920000000002"/>
    <n v="11.358854001468046"/>
    <n v="4083.3052698989281"/>
    <s v="."/>
  </r>
  <r>
    <n v="80140"/>
    <s v="DISPENSAD. SERV PLASTICO A.B.S"/>
    <x v="17"/>
    <x v="11"/>
    <n v="5"/>
    <n v="95.621794871794876"/>
    <x v="8"/>
    <n v="3356.6400000000003"/>
    <n v="9536.3599999999988"/>
    <n v="8221"/>
    <s v="."/>
    <n v="485.51400000000001"/>
    <n v="742.25699999999995"/>
    <n v="1118.8800000000001"/>
    <n v="767.23199999999997"/>
    <n v="809.19"/>
    <n v="833.46570000000008"/>
    <s v="."/>
    <n v="1209"/>
    <n v="673"/>
    <n v="1027"/>
    <n v="836"/>
    <n v="1401"/>
    <n v="1253"/>
    <s v="."/>
    <n v="4756.5387000000001"/>
    <n v="792.75644999999997"/>
    <n v="202.92042260249471"/>
    <n v="0.25596817610565603"/>
    <n v="45360065.397131994"/>
    <x v="135"/>
    <n v="1066.5"/>
    <n v="274.41264548121683"/>
    <n v="0.2573020585852947"/>
    <n v="52606179"/>
    <n v="1.4352230124721206E-3"/>
    <n v="0.91823531392138735"/>
    <n v="30000"/>
    <n v="0.35"/>
    <n v="314.93780494108847"/>
    <n v="26.279219337016574"/>
    <n v="334.31651928757759"/>
    <n v="294.70892749352078"/>
    <n v="465.7126159726605"/>
    <n v="2923.6076570054938"/>
    <n v="2378.26935"/>
    <n v="15.103104884120683"/>
    <n v="111.2516935724699"/>
    <s v="."/>
  </r>
  <r>
    <n v="60170"/>
    <s v="ANTIBACTERIAL 12X1 GRATIS 20HOJAS"/>
    <x v="11"/>
    <x v="4"/>
    <n v="10"/>
    <n v="96.052083333333329"/>
    <x v="3"/>
    <n v="4147.848"/>
    <n v="3627.3199999999997"/>
    <n v="3127"/>
    <s v="."/>
    <n v="256.74299999999999"/>
    <n v="71"/>
    <n v="1382.616"/>
    <n v="1301.6969999999999"/>
    <n v="812.18700000000001"/>
    <n v="836.55260999999996"/>
    <s v="."/>
    <n v="1259"/>
    <n v="854"/>
    <n v="1100"/>
    <n v="656"/>
    <n v="1473"/>
    <n v="1008"/>
    <s v="."/>
    <n v="4660.7956099999992"/>
    <n v="776.7992683333332"/>
    <n v="532.15889053582521"/>
    <n v="0.68506615831088802"/>
    <n v="16906197.132065196"/>
    <x v="136"/>
    <n v="1058.3333333333333"/>
    <n v="289.86525605299198"/>
    <n v="0.2738884309162129"/>
    <n v="19856450"/>
    <n v="1.4063337939205737E-3"/>
    <n v="0.91964164771530788"/>
    <n v="30000"/>
    <n v="0.35"/>
    <n v="505.48432358365523"/>
    <n v="25.750251988950271"/>
    <n v="789.66141042532786"/>
    <n v="956.50321563310752"/>
    <n v="1047.1639303148306"/>
    <n v="11166.093551620132"/>
    <n v="2330.3978049999996"/>
    <n v="9.2204552991021878"/>
    <n v="433.63045753539149"/>
    <s v="."/>
  </r>
  <r>
    <n v="40508"/>
    <s v="NOS.PLUS (DISTRIB) 24X(10+6)"/>
    <x v="1"/>
    <x v="1"/>
    <n v="60"/>
    <n v="91.898148148148152"/>
    <x v="1"/>
    <n v="9011.9789999999994"/>
    <n v="4846.4799999999996"/>
    <n v="4178"/>
    <s v="."/>
    <n v="0"/>
    <n v="0"/>
    <n v="3003.9929999999999"/>
    <n v="1491.5070000000001"/>
    <n v="116"/>
    <n v="35"/>
    <s v="."/>
    <n v="1278"/>
    <n v="892"/>
    <n v="1406"/>
    <n v="1069"/>
    <n v="1051"/>
    <n v="682"/>
    <s v="."/>
    <n v="4646.5"/>
    <n v="774.41666666666663"/>
    <n v="1238.1373941070783"/>
    <n v="1.5988000354336533"/>
    <n v="22519169.319999997"/>
    <x v="137"/>
    <n v="1063"/>
    <n v="260.17532550186229"/>
    <n v="0.24475571542978578"/>
    <n v="26647284"/>
    <n v="1.4020202815656073E-3"/>
    <n v="0.92104366799687343"/>
    <n v="30000"/>
    <n v="0.35"/>
    <n v="436.63682054400397"/>
    <n v="25.671270718232044"/>
    <n v="2778.4136372010007"/>
    <n v="18229.122316862435"/>
    <n v="19769.398559956357"/>
    <n v="118715.57519592738"/>
    <n v="2323.25"/>
    <n v="10.641567044691616"/>
    <n v="4624.4526225035734"/>
    <s v="."/>
  </r>
  <r>
    <n v="31630"/>
    <s v="HUM PEQUENIN 12X100 ORIG RPTO"/>
    <x v="12"/>
    <x v="10"/>
    <n v="25"/>
    <n v="95.140151515151516"/>
    <x v="7"/>
    <n v="2979.018"/>
    <n v="3781.6"/>
    <n v="3260"/>
    <s v="."/>
    <n v="655.34400000000005"/>
    <n v="658.34100000000001"/>
    <n v="728.27099999999996"/>
    <n v="993.00599999999997"/>
    <n v="755.24400000000003"/>
    <n v="777.90132000000006"/>
    <s v="."/>
    <n v="1166"/>
    <n v="1399"/>
    <n v="1056"/>
    <n v="826"/>
    <n v="1020"/>
    <n v="1116"/>
    <s v="."/>
    <n v="4568.1073200000001"/>
    <n v="761.35122000000001"/>
    <n v="124.03070435566531"/>
    <n v="0.16290865647482025"/>
    <n v="17274754.641311999"/>
    <x v="138"/>
    <n v="1097.1666666666667"/>
    <n v="188.34905539095917"/>
    <n v="0.1716685906647053"/>
    <n v="21460580"/>
    <n v="1.3783663211036936E-3"/>
    <n v="0.92242203431797709"/>
    <n v="30000"/>
    <n v="0.35"/>
    <n v="490.11833803284037"/>
    <n v="25.238161988950278"/>
    <n v="754.98475407942226"/>
    <n v="771.15047259421112"/>
    <n v="1402.1045223179681"/>
    <n v="16124.876532306853"/>
    <n v="2284.05366"/>
    <n v="9.3204170615911828"/>
    <n v="638.90851240936695"/>
    <s v="."/>
  </r>
  <r>
    <n v="15500"/>
    <s v="PH CANGURITOS 2EN1 48/8 PAGUE 7X8"/>
    <x v="0"/>
    <x v="2"/>
    <n v="20"/>
    <n v="90.17763157894737"/>
    <x v="1"/>
    <n v="3475.8606600000003"/>
    <n v="2571.7199999999998"/>
    <n v="2217"/>
    <s v="."/>
    <n v="360.63900000000001"/>
    <n v="1082.9159999999999"/>
    <n v="203.79599999999999"/>
    <n v="586.41300000000001"/>
    <n v="1124.874"/>
    <n v="1158.62022"/>
    <s v="."/>
    <n v="872"/>
    <n v="1263"/>
    <n v="1156"/>
    <n v="1167"/>
    <n v="1212"/>
    <n v="1175"/>
    <s v="."/>
    <n v="4517.2582199999997"/>
    <n v="752.87636999999995"/>
    <n v="423.08058962911241"/>
    <n v="0.56195227594819108"/>
    <n v="11617123.309538398"/>
    <x v="139"/>
    <n v="1140.8333333333333"/>
    <n v="137.36290134773145"/>
    <n v="0.12040575720765358"/>
    <n v="15175365"/>
    <n v="1.3630232737563658E-3"/>
    <n v="0.92378505759173346"/>
    <n v="30000"/>
    <n v="0.35"/>
    <n v="591.01188558927515"/>
    <n v="24.957227734806629"/>
    <n v="922.22514432524497"/>
    <n v="2079.3689889024286"/>
    <n v="2578.5135435985612"/>
    <n v="22361.218493270178"/>
    <n v="2258.6291099999999"/>
    <n v="7.6432612103833"/>
    <n v="895.98166634846541"/>
    <s v="."/>
  </r>
  <r>
    <n v="46400"/>
    <s v="TENA NORMAL 12X10"/>
    <x v="10"/>
    <x v="9"/>
    <n v="7"/>
    <n v="93.333333333333329"/>
    <x v="6"/>
    <n v="2832.165"/>
    <n v="5108.6399999999994"/>
    <n v="4404"/>
    <s v="."/>
    <n v="672.327"/>
    <n v="712.28700000000003"/>
    <n v="616.38300000000004"/>
    <n v="944.05499999999995"/>
    <n v="777.22199999999998"/>
    <n v="767.23199999999997"/>
    <s v="."/>
    <n v="833"/>
    <n v="1104"/>
    <n v="1174"/>
    <n v="735"/>
    <n v="697"/>
    <n v="1037"/>
    <s v="."/>
    <n v="4489.5060000000003"/>
    <n v="748.25100000000009"/>
    <n v="113.12456507231273"/>
    <n v="0.15118531759037104"/>
    <n v="22935269.931839999"/>
    <x v="140"/>
    <n v="930"/>
    <n v="201.48647597295457"/>
    <n v="0.21665212470210168"/>
    <n v="24574320"/>
    <n v="1.3546494062650347E-3"/>
    <n v="0.92513970699799852"/>
    <n v="30000"/>
    <n v="0.35"/>
    <n v="418.03940989921375"/>
    <n v="24.803900552486191"/>
    <n v="286.75186893971608"/>
    <n v="221.26067491017122"/>
    <n v="460.3791728071194"/>
    <n v="4004.8996937404017"/>
    <n v="2244.7530000000002"/>
    <n v="10.7394324403108"/>
    <n v="161.46249600000817"/>
    <s v="."/>
  </r>
  <r>
    <n v="20450"/>
    <s v="SERV NORMAL 6X400 PG250 LL 400"/>
    <x v="6"/>
    <x v="12"/>
    <n v="20"/>
    <n v="96.492063492063494"/>
    <x v="9"/>
    <n v="10840.148999999999"/>
    <n v="7139.7999999999993"/>
    <n v="6155"/>
    <s v="."/>
    <n v="0"/>
    <n v="0"/>
    <n v="3613.3829999999998"/>
    <n v="0"/>
    <n v="422.577"/>
    <n v="435.25430999999998"/>
    <s v="."/>
    <n v="1302"/>
    <n v="842"/>
    <n v="732"/>
    <n v="996"/>
    <n v="729"/>
    <n v="1137"/>
    <s v="."/>
    <n v="4471.2143100000003"/>
    <n v="745.20238500000005"/>
    <n v="1420.7459148161183"/>
    <n v="1.9065235745536673"/>
    <n v="31923575.930537999"/>
    <x v="141"/>
    <n v="956.33333333333337"/>
    <n v="231.85225180417507"/>
    <n v="0.24243874360840892"/>
    <n v="35317390"/>
    <n v="1.3491301293116051E-3"/>
    <n v="0.92648883712731012"/>
    <n v="30000"/>
    <n v="0.35"/>
    <n v="352.8907848700328"/>
    <n v="24.702841491712707"/>
    <n v="1914.8027446503725"/>
    <n v="6718.3941097363941"/>
    <n v="7212.4509395706482"/>
    <n v="42191.128103459414"/>
    <n v="2235.6071550000001"/>
    <n v="12.670249555104469"/>
    <n v="1707.9463557912422"/>
    <s v="."/>
  </r>
  <r>
    <n v="24160"/>
    <s v="SERV HOGAR CAFETERIA 42X100"/>
    <x v="6"/>
    <x v="12"/>
    <n v="20"/>
    <n v="96.492063492063494"/>
    <x v="9"/>
    <n v="3137.8589999999999"/>
    <n v="5309.32"/>
    <n v="4577"/>
    <s v="."/>
    <n v="1045.953"/>
    <n v="822.17700000000002"/>
    <n v="914.08500000000004"/>
    <n v="714.28499999999997"/>
    <n v="463.536"/>
    <n v="477.44208000000003"/>
    <s v="."/>
    <n v="595"/>
    <n v="953"/>
    <n v="739"/>
    <n v="1088"/>
    <n v="1100"/>
    <n v="1128"/>
    <s v="."/>
    <n v="4437.4780799999999"/>
    <n v="739.57967999999994"/>
    <n v="235.24246667016234"/>
    <n v="0.31807589233679645"/>
    <n v="23559991.119705599"/>
    <x v="142"/>
    <n v="933.83333333333337"/>
    <n v="220.09762985245118"/>
    <n v="0.23569262522125772"/>
    <n v="25644931"/>
    <n v="1.3389506654821501E-3"/>
    <n v="0.92782778779279229"/>
    <n v="30000"/>
    <n v="0.35"/>
    <n v="407.67986000575877"/>
    <n v="24.516453480662982"/>
    <n v="725.57153628342201"/>
    <n v="1203.7586581719077"/>
    <n v="1694.0877277851673"/>
    <n v="14062.205191690329"/>
    <n v="2218.7390399999999"/>
    <n v="10.884712528937087"/>
    <n v="573.58235777379878"/>
    <s v="."/>
  </r>
  <r>
    <n v="40490"/>
    <s v="T.H. TUYAS NORMAL 24X10"/>
    <x v="1"/>
    <x v="1"/>
    <n v="60"/>
    <n v="91.898148148148152"/>
    <x v="1"/>
    <n v="3413.5830000000005"/>
    <n v="4559.96"/>
    <n v="3931"/>
    <s v="."/>
    <n v="958.04100000000005"/>
    <n v="532.46699999999998"/>
    <n v="461.53800000000001"/>
    <n v="456.54300000000001"/>
    <n v="670.32899999999995"/>
    <n v="1137.8610000000001"/>
    <s v="."/>
    <n v="766"/>
    <n v="1255"/>
    <n v="1184"/>
    <n v="891"/>
    <n v="928"/>
    <n v="811"/>
    <s v="."/>
    <n v="4216.7789999999995"/>
    <n v="702.79649999999992"/>
    <n v="284.02239388875688"/>
    <n v="0.40413177056054905"/>
    <n v="19228343.568839997"/>
    <x v="143"/>
    <n v="972.5"/>
    <n v="200.94053846847331"/>
    <n v="0.2066226616642399"/>
    <n v="22937385"/>
    <n v="1.2723576199031399E-3"/>
    <n v="0.92910014541269548"/>
    <n v="30000"/>
    <n v="0.35"/>
    <n v="428.82539990912926"/>
    <n v="23.297121546961325"/>
    <n v="1681.8496867064364"/>
    <n v="4316.5113731009087"/>
    <n v="5714.338665918588"/>
    <n v="47087.379000974084"/>
    <n v="2108.3894999999998"/>
    <n v="9.8333237744162556"/>
    <n v="2021.167246179207"/>
    <s v="."/>
  </r>
  <r>
    <n v="32310"/>
    <s v="PANUELO PETALO CUBO 16X75"/>
    <x v="14"/>
    <x v="10"/>
    <n v="25"/>
    <n v="95.140151515151516"/>
    <x v="7"/>
    <n v="2349.6480000000001"/>
    <n v="3816.3999999999996"/>
    <n v="3290"/>
    <s v="."/>
    <n v="783.21600000000001"/>
    <n v="695.30399999999997"/>
    <n v="696.303"/>
    <n v="613.38599999999997"/>
    <n v="627.37199999999996"/>
    <n v="646.19316000000003"/>
    <s v="."/>
    <n v="936"/>
    <n v="583"/>
    <n v="569"/>
    <n v="699"/>
    <n v="1007"/>
    <n v="796"/>
    <s v="."/>
    <n v="4061.7741599999999"/>
    <n v="676.96235999999999"/>
    <n v="62.366999528866238"/>
    <n v="9.2127721146662039E-2"/>
    <n v="15501354.904223999"/>
    <x v="144"/>
    <n v="765"/>
    <n v="181.47286298507555"/>
    <n v="0.23721942873866086"/>
    <n v="15101100"/>
    <n v="1.2255869474785555E-3"/>
    <n v="0.93032573236017402"/>
    <n v="30000"/>
    <n v="0.35"/>
    <n v="460.04629795895579"/>
    <n v="22.440741215469615"/>
    <n v="623.38552991560664"/>
    <n v="436.51210362745257"/>
    <n v="997.53063401419297"/>
    <n v="13496.844540823002"/>
    <n v="2030.88708"/>
    <n v="8.8290552016622943"/>
    <n v="601.44379417908442"/>
    <s v="."/>
  </r>
  <r>
    <n v="40676"/>
    <s v="NOS.PLUS (DISTRIB) 6DISPX6X10"/>
    <x v="1"/>
    <x v="1"/>
    <n v="60"/>
    <n v="91.898148148148152"/>
    <x v="1"/>
    <n v="9626.3639999999996"/>
    <n v="4785"/>
    <n v="4125"/>
    <s v="."/>
    <n v="0"/>
    <n v="0"/>
    <n v="0"/>
    <n v="230.76900000000001"/>
    <n v="554.44500000000005"/>
    <n v="3208.788"/>
    <s v="."/>
    <n v="1155"/>
    <n v="988"/>
    <n v="931"/>
    <n v="813"/>
    <n v="722"/>
    <n v="836"/>
    <s v="."/>
    <n v="3994.002"/>
    <n v="665.66700000000003"/>
    <n v="1264.7773471244652"/>
    <n v="1.9000150933191298"/>
    <n v="19111299.57"/>
    <x v="145"/>
    <n v="907.5"/>
    <n v="152.80150522818812"/>
    <n v="0.16837631430103375"/>
    <n v="22460625"/>
    <n v="1.2051375892851821E-3"/>
    <n v="0.93153086994945922"/>
    <n v="30000"/>
    <n v="0.35"/>
    <n v="407.41195208449483"/>
    <n v="22.066309392265193"/>
    <n v="2588.7559106603767"/>
    <n v="18589.140521373181"/>
    <n v="19913.119084909093"/>
    <n v="118920.49847391079"/>
    <n v="1997.001"/>
    <n v="9.8033500970331566"/>
    <n v="5389.2337118954501"/>
    <s v="."/>
  </r>
  <r>
    <n v="40677"/>
    <s v="NOS.PLUS(DISTR)6DX(P4 LLEV.6)"/>
    <x v="1"/>
    <x v="1"/>
    <n v="60"/>
    <n v="91.898148148148152"/>
    <x v="1"/>
    <n v="9857.1329999999998"/>
    <n v="5143.4399999999996"/>
    <n v="4434"/>
    <s v="."/>
    <n v="0"/>
    <n v="0"/>
    <n v="3285.7109999999998"/>
    <n v="618.38099999999997"/>
    <n v="3"/>
    <n v="3"/>
    <s v="."/>
    <n v="1043"/>
    <n v="992"/>
    <n v="1199"/>
    <n v="615"/>
    <n v="745"/>
    <n v="1174"/>
    <s v="."/>
    <n v="3910.0919999999996"/>
    <n v="651.6819999999999"/>
    <n v="1313.7863800434225"/>
    <n v="2.0159930457545592"/>
    <n v="20111323.596479997"/>
    <x v="146"/>
    <n v="961.33333333333337"/>
    <n v="234.97631086274762"/>
    <n v="0.24442750783226175"/>
    <n v="25575312"/>
    <n v="1.1798188500564788E-3"/>
    <n v="0.93271068879951569"/>
    <n v="30000"/>
    <n v="0.35"/>
    <n v="388.80983918836347"/>
    <n v="21.602718232044197"/>
    <n v="2609.949473966074"/>
    <n v="19299.239552528499"/>
    <n v="20595.402646451152"/>
    <n v="121455.01270643565"/>
    <n v="1955.0459999999998"/>
    <n v="10.056566490607018"/>
    <n v="5622.2097331379555"/>
    <s v="."/>
  </r>
  <r>
    <n v="40678"/>
    <s v="NOS.PLUS(DISTR)6DIS(P5 LL6)X10"/>
    <x v="1"/>
    <x v="1"/>
    <n v="60"/>
    <n v="91.898148148148152"/>
    <x v="1"/>
    <n v="9875.1149999999998"/>
    <n v="4919.5599999999995"/>
    <n v="4241"/>
    <s v="."/>
    <n v="0"/>
    <n v="0"/>
    <n v="0"/>
    <n v="940.05899999999997"/>
    <n v="3291.7049999999999"/>
    <n v="-378"/>
    <s v="."/>
    <n v="1070"/>
    <n v="589"/>
    <n v="1024"/>
    <n v="788"/>
    <n v="943"/>
    <n v="707"/>
    <s v="."/>
    <n v="3853.7640000000001"/>
    <n v="642.29399999999998"/>
    <n v="1370.1581832686327"/>
    <n v="2.1332258798441721"/>
    <n v="18958823.223839998"/>
    <x v="147"/>
    <n v="853.5"/>
    <n v="189.56028064971838"/>
    <n v="0.22209757545368292"/>
    <n v="21718161"/>
    <n v="1.1628226166722053E-3"/>
    <n v="0.93387351141618791"/>
    <n v="30000"/>
    <n v="0.35"/>
    <n v="394.68445759424083"/>
    <n v="21.291513812154697"/>
    <n v="2647.6490119979144"/>
    <n v="20117.738700584319"/>
    <n v="21395.229529313601"/>
    <n v="126008.29715235672"/>
    <n v="1926.8820000000001"/>
    <n v="9.7641645771668557"/>
    <n v="5918.2403968111612"/>
    <s v="."/>
  </r>
  <r>
    <n v="15640"/>
    <s v="PHBLANCOX12GRATISPAQ4ROLLOSBCO"/>
    <x v="0"/>
    <x v="0"/>
    <n v="10"/>
    <n v="97.094696969696969"/>
    <x v="0"/>
    <n v="5865.1289999999999"/>
    <n v="1910.52"/>
    <n v="1647"/>
    <s v="."/>
    <n v="0"/>
    <n v="0"/>
    <n v="0"/>
    <n v="0"/>
    <n v="1898.1"/>
    <n v="1955.0429999999999"/>
    <s v="."/>
    <n v="670"/>
    <n v="660"/>
    <n v="801"/>
    <n v="1072"/>
    <n v="884"/>
    <n v="923"/>
    <s v="."/>
    <n v="3853.143"/>
    <n v="642.19050000000004"/>
    <n v="995.04019135987664"/>
    <n v="1.5494470742869546"/>
    <n v="7361506.7643600004"/>
    <x v="148"/>
    <n v="835"/>
    <n v="158.3161394173064"/>
    <n v="0.18960016696683402"/>
    <n v="8251470"/>
    <n v="1.1626352380872805E-3"/>
    <n v="0.93503614665427515"/>
    <n v="30000"/>
    <n v="0.35"/>
    <n v="633.28961597749105"/>
    <n v="21.288082872928175"/>
    <n v="1207.9210200891584"/>
    <n v="1703.5473803125178"/>
    <n v="1420.8018488184402"/>
    <n v="17491.219093462834"/>
    <n v="1926.5715"/>
    <n v="6.0843299855037447"/>
    <n v="821.64369604677859"/>
    <s v="."/>
  </r>
  <r>
    <n v="31090"/>
    <s v="HUM.CHIQUITICOS 18X70 ALOE POTE"/>
    <x v="12"/>
    <x v="10"/>
    <n v="25"/>
    <n v="95.140151515151516"/>
    <x v="7"/>
    <n v="2220.777"/>
    <n v="3562.3599999999997"/>
    <n v="3071"/>
    <s v="."/>
    <n v="663.33600000000001"/>
    <n v="740.25900000000001"/>
    <n v="718.28099999999995"/>
    <n v="649.35"/>
    <n v="513.48599999999999"/>
    <n v="528.89058"/>
    <s v="."/>
    <n v="1049"/>
    <n v="853"/>
    <n v="649"/>
    <n v="929"/>
    <n v="1045"/>
    <n v="1145"/>
    <s v="."/>
    <n v="3813.6025799999998"/>
    <n v="635.60042999999996"/>
    <n v="94.91757640145174"/>
    <n v="0.14933529293152265"/>
    <n v="13585425.286888799"/>
    <x v="149"/>
    <n v="945"/>
    <n v="177.28620927754082"/>
    <n v="0.18760445426194797"/>
    <n v="17412570"/>
    <n v="1.1507044362403802E-3"/>
    <n v="0.93618685109051558"/>
    <n v="30000"/>
    <n v="0.35"/>
    <n v="461.39131058160007"/>
    <n v="21.069627513812154"/>
    <n v="621.65826424675561"/>
    <n v="598.91953485660986"/>
    <n v="1125.6602227019139"/>
    <n v="14506.641709432906"/>
    <n v="1906.8012899999999"/>
    <n v="8.2654408363105478"/>
    <n v="688.50964260868432"/>
    <s v="."/>
  </r>
  <r>
    <n v="70300"/>
    <s v="MULTIUSOS REG EXTRAFINO 48/1X26M 3H"/>
    <x v="8"/>
    <x v="0"/>
    <n v="10"/>
    <n v="97.094696969696969"/>
    <x v="0"/>
    <n v="2417.05053"/>
    <n v="5962.4"/>
    <n v="5140"/>
    <s v="."/>
    <n v="470.529"/>
    <n v="464.53500000000003"/>
    <n v="647.35199999999998"/>
    <n v="580.41899999999998"/>
    <n v="782.21699999999998"/>
    <n v="805.68350999999996"/>
    <s v="."/>
    <n v="664"/>
    <n v="670"/>
    <n v="507"/>
    <n v="666"/>
    <n v="862"/>
    <n v="823"/>
    <s v="."/>
    <n v="3750.73551"/>
    <n v="625.12258499999996"/>
    <n v="147.96013601198592"/>
    <n v="0.23668979422969647"/>
    <n v="22363385.404824"/>
    <x v="150"/>
    <n v="698.66666666666663"/>
    <n v="128.03384969087938"/>
    <n v="0.18325455585526629"/>
    <n v="21546880"/>
    <n v="1.1317351244610615E-3"/>
    <n v="0.93731858621497666"/>
    <n v="30000"/>
    <n v="0.35"/>
    <n v="353.68632101660859"/>
    <n v="20.722295635359117"/>
    <n v="355.18309236557707"/>
    <n v="308.8329895623134"/>
    <n v="562.40604871916821"/>
    <n v="5371.6476626515223"/>
    <n v="1875.367755"/>
    <n v="10.604694858481313"/>
    <n v="259.2206846757706"/>
    <s v="."/>
  </r>
  <r>
    <n v="72050"/>
    <s v="CREMA CAFETERIA 42X100"/>
    <x v="9"/>
    <x v="7"/>
    <n v="7"/>
    <n v="95.813596491228068"/>
    <x v="4"/>
    <n v="13420"/>
    <n v="6797.5999999999995"/>
    <n v="5860"/>
    <s v="."/>
    <n v="782"/>
    <n v="561"/>
    <n v="690"/>
    <n v="782"/>
    <n v="554"/>
    <n v="361"/>
    <s v="."/>
    <n v="1090"/>
    <n v="946"/>
    <n v="730"/>
    <n v="732"/>
    <n v="539"/>
    <n v="766"/>
    <s v="."/>
    <n v="3730"/>
    <n v="621.66666666666663"/>
    <n v="162.65874297641273"/>
    <n v="0.26164945250897492"/>
    <n v="25355047.999999996"/>
    <x v="151"/>
    <n v="800.5"/>
    <n v="191.94556520013688"/>
    <n v="0.23978209269223846"/>
    <n v="28145580"/>
    <n v="1.1254784569546359E-3"/>
    <n v="0.93844406467193131"/>
    <n v="30000"/>
    <n v="0.35"/>
    <n v="330.32938660790199"/>
    <n v="20.607734806629836"/>
    <n v="306.91288662282159"/>
    <n v="278.30732427541267"/>
    <n v="451.16703026923045"/>
    <n v="3757.8297937130246"/>
    <n v="1865"/>
    <n v="11.291759532213453"/>
    <n v="182.35045379679823"/>
    <s v="."/>
  </r>
  <r>
    <n v="15241"/>
    <s v="PH CANGU BLANCO 46/1+1 PQ PANAL"/>
    <x v="0"/>
    <x v="0"/>
    <n v="10"/>
    <n v="97.094696969696969"/>
    <x v="0"/>
    <n v="7042.9500000000007"/>
    <n v="1408.24"/>
    <n v="1214"/>
    <s v="."/>
    <n v="0"/>
    <n v="2347.65"/>
    <n v="848.15099999999995"/>
    <n v="0"/>
    <n v="260.73899999999998"/>
    <n v="268.56117"/>
    <s v="."/>
    <n v="599"/>
    <n v="497"/>
    <n v="1108"/>
    <n v="907"/>
    <n v="610"/>
    <n v="625"/>
    <s v="."/>
    <n v="3725.1011699999999"/>
    <n v="620.85019499999999"/>
    <n v="900.91073716151709"/>
    <n v="1.4510919774479851"/>
    <n v="5245836.4716408001"/>
    <x v="152"/>
    <n v="724.33333333333337"/>
    <n v="232.76397201170695"/>
    <n v="0.32134924806034093"/>
    <n v="5276044"/>
    <n v="1.124000299413273E-3"/>
    <n v="0.9395680649713446"/>
    <n v="30000"/>
    <n v="0.35"/>
    <n v="725.27264202631318"/>
    <n v="20.580669447513813"/>
    <n v="1106.7174316366552"/>
    <n v="1546.5253381496627"/>
    <n v="1312.5241261117933"/>
    <n v="17368.551223514958"/>
    <n v="1862.550585"/>
    <n v="5.136139093283008"/>
    <n v="843.92547423247765"/>
    <s v="."/>
  </r>
  <r>
    <n v="40746"/>
    <s v="NOS.NORMAL RAP.12X20+6INV.RAPG"/>
    <x v="1"/>
    <x v="1"/>
    <n v="60"/>
    <n v="91.898148148148152"/>
    <x v="1"/>
    <n v="5070.924"/>
    <n v="5291.92"/>
    <n v="4562"/>
    <s v="."/>
    <n v="0"/>
    <n v="1690.308"/>
    <n v="1284.7139999999999"/>
    <n v="272.72699999999998"/>
    <n v="169"/>
    <n v="301.69799999999998"/>
    <s v="."/>
    <n v="903"/>
    <n v="593"/>
    <n v="730"/>
    <n v="953"/>
    <n v="717"/>
    <n v="749"/>
    <s v="."/>
    <n v="3718.4469999999997"/>
    <n v="619.74116666666657"/>
    <n v="692.40439259508366"/>
    <n v="1.1172476992600682"/>
    <n v="19677724.048239999"/>
    <x v="153"/>
    <n v="774.16666666666663"/>
    <n v="132.1005929837815"/>
    <n v="0.17063585746021293"/>
    <n v="21190490"/>
    <n v="1.1219924911065936E-3"/>
    <n v="0.94069005746245116"/>
    <n v="30000"/>
    <n v="0.35"/>
    <n v="373.80470239590005"/>
    <n v="20.543906077348066"/>
    <n v="1925.0387572359675"/>
    <n v="10242.214174126932"/>
    <n v="11474.848538767816"/>
    <n v="74214.75987358595"/>
    <n v="1859.2234999999998"/>
    <n v="9.9475661385922258"/>
    <n v="3612.4950919346325"/>
    <s v="."/>
  </r>
  <r>
    <n v="70600"/>
    <s v="MULTIUSOS REG EXTRAFINO 48/4X26M 3H"/>
    <x v="8"/>
    <x v="2"/>
    <n v="20"/>
    <n v="90.17763157894737"/>
    <x v="1"/>
    <n v="2031.9659999999999"/>
    <n v="6603.8799999999992"/>
    <n v="5693"/>
    <s v="."/>
    <n v="677.322"/>
    <n v="569.42999999999995"/>
    <n v="664.33500000000004"/>
    <n v="586.41300000000001"/>
    <n v="541.45799999999997"/>
    <n v="557.70173999999997"/>
    <s v="."/>
    <n v="1058"/>
    <n v="885"/>
    <n v="710"/>
    <n v="638"/>
    <n v="482"/>
    <n v="594"/>
    <s v="."/>
    <n v="3596.6597400000001"/>
    <n v="599.44329000000005"/>
    <n v="57.360725910474692"/>
    <n v="9.568999581340662E-2"/>
    <n v="23751909.323791198"/>
    <x v="154"/>
    <n v="727.83333333333337"/>
    <n v="209.97372851541857"/>
    <n v="0.28849149784577771"/>
    <n v="24861331"/>
    <n v="1.0852447866933142E-3"/>
    <n v="0.94177530224914452"/>
    <n v="30000"/>
    <n v="0.35"/>
    <n v="329.09454826969653"/>
    <n v="19.871048287292819"/>
    <n v="454.78169165633108"/>
    <n v="355.65199284820932"/>
    <n v="753.07295859406577"/>
    <n v="8084.7574764516339"/>
    <n v="1798.32987"/>
    <n v="10.92895570257973"/>
    <n v="406.86114590248832"/>
    <s v="."/>
  </r>
  <r>
    <n v="31210"/>
    <s v="HUM.TOALLITAS PQN RPTO 12X80"/>
    <x v="12"/>
    <x v="10"/>
    <n v="25"/>
    <n v="95.140151515151516"/>
    <x v="7"/>
    <n v="3002.9940000000001"/>
    <n v="6355.6399999999994"/>
    <n v="5479"/>
    <s v="."/>
    <n v="1000.998"/>
    <n v="512.48699999999997"/>
    <n v="450.54899999999998"/>
    <n v="550.44899999999996"/>
    <n v="429.57"/>
    <n v="442.45710000000003"/>
    <s v="."/>
    <n v="900"/>
    <n v="761"/>
    <n v="506"/>
    <n v="841"/>
    <n v="501"/>
    <n v="614"/>
    <s v="."/>
    <n v="3386.5101000000004"/>
    <n v="564.41835000000003"/>
    <n v="218.86920821123948"/>
    <n v="0.38777833536283762"/>
    <n v="21523439.051964"/>
    <x v="155"/>
    <n v="687.16666666666663"/>
    <n v="171.60817773831963"/>
    <n v="0.24973297754788207"/>
    <n v="22589917"/>
    <n v="1.0218348959274235E-3"/>
    <n v="0.94279713714507196"/>
    <n v="30000"/>
    <n v="0.35"/>
    <n v="325.51210263202955"/>
    <n v="18.710000552486189"/>
    <n v="686.61922202339429"/>
    <n v="1231.6698854608762"/>
    <n v="1699.419899273031"/>
    <n v="14841.202656542602"/>
    <n v="1693.2550500000002"/>
    <n v="10.403638060205189"/>
    <n v="793.22299402981571"/>
    <s v="."/>
  </r>
  <r>
    <n v="32470"/>
    <s v="PM PETALO PEQUENO 12X3 P2 LL3"/>
    <x v="14"/>
    <x v="10"/>
    <n v="25"/>
    <n v="95.140151515151516"/>
    <x v="7"/>
    <n v="4318.6769999999997"/>
    <n v="8450.5999999999985"/>
    <n v="7285"/>
    <s v="."/>
    <n v="0"/>
    <n v="0"/>
    <n v="120"/>
    <n v="1439.559"/>
    <n v="888.11099999999999"/>
    <n v="914.7543300000001"/>
    <s v="."/>
    <n v="676"/>
    <n v="789"/>
    <n v="1034"/>
    <n v="809"/>
    <n v="975"/>
    <n v="597"/>
    <s v="."/>
    <n v="3362.4243300000003"/>
    <n v="560.40405500000008"/>
    <n v="604.63716688491627"/>
    <n v="1.0789307491447688"/>
    <n v="28414503.043097999"/>
    <x v="156"/>
    <n v="813.33333333333337"/>
    <n v="167.98888852143375"/>
    <n v="0.20654371539520541"/>
    <n v="35550800"/>
    <n v="1.0145673315161195E-3"/>
    <n v="0.94381170447658813"/>
    <n v="30000"/>
    <n v="0.35"/>
    <n v="281.28921736578445"/>
    <n v="18.576930000000001"/>
    <n v="1069.0604168849163"/>
    <n v="3236.9979178015647"/>
    <n v="3701.4211678015645"/>
    <n v="25385.15752406908"/>
    <n v="1681.2121650000001"/>
    <n v="11.953619699640146"/>
    <n v="1366.4883015691548"/>
    <s v="."/>
  </r>
  <r>
    <n v="13610"/>
    <s v="P.H. CANGU ULTRASUAVE 48/4 P3L4"/>
    <x v="0"/>
    <x v="0"/>
    <n v="10"/>
    <n v="97.094696969696969"/>
    <x v="0"/>
    <n v="3614.7716100000002"/>
    <n v="2192.3999999999996"/>
    <n v="1890"/>
    <s v="."/>
    <n v="0"/>
    <n v="0"/>
    <n v="0"/>
    <n v="986.01300000000003"/>
    <n v="1169.829"/>
    <n v="1204.9238700000001"/>
    <s v="."/>
    <n v="616"/>
    <n v="1025"/>
    <n v="663"/>
    <n v="514"/>
    <n v="709"/>
    <n v="691"/>
    <s v="."/>
    <n v="3360.7658700000002"/>
    <n v="560.12764500000003"/>
    <n v="618.0785040342854"/>
    <n v="1.1034600944116681"/>
    <n v="7368143.0933879996"/>
    <x v="157"/>
    <n v="703"/>
    <n v="172.48420217515573"/>
    <n v="0.24535448389069095"/>
    <n v="7972020"/>
    <n v="1.0140669130169985E-3"/>
    <n v="0.94482577138960511"/>
    <n v="30000"/>
    <n v="0.35"/>
    <n v="552.11536061639458"/>
    <n v="18.567767237569061"/>
    <n v="803.75617640997598"/>
    <n v="1075.0750752142856"/>
    <n v="989.43384878566656"/>
    <n v="12505.694822916777"/>
    <n v="1680.3829350000001"/>
    <n v="6.0870718507957502"/>
    <n v="673.5163502918864"/>
    <s v="."/>
  </r>
  <r>
    <n v="40507"/>
    <s v="NOS.PLUS 24X10 + 15 DIARIOS"/>
    <x v="1"/>
    <x v="1"/>
    <n v="60"/>
    <n v="91.898148148148152"/>
    <x v="1"/>
    <n v="8544.4470000000001"/>
    <n v="5113.28"/>
    <n v="4408"/>
    <s v="."/>
    <n v="0"/>
    <n v="0"/>
    <n v="0"/>
    <n v="0"/>
    <n v="2848.1489999999999"/>
    <n v="502.49700000000001"/>
    <s v="."/>
    <n v="817"/>
    <n v="980"/>
    <n v="994"/>
    <n v="963"/>
    <n v="929"/>
    <n v="783"/>
    <s v="."/>
    <n v="3350.6459999999997"/>
    <n v="558.44099999999992"/>
    <n v="1139.5892118060788"/>
    <n v="2.0406617920354684"/>
    <n v="17132791.178879999"/>
    <x v="158"/>
    <n v="911"/>
    <n v="89.328606840138278"/>
    <n v="9.8055550867330712E-2"/>
    <n v="24094128"/>
    <n v="1.0110133753032768E-3"/>
    <n v="0.9458367847649084"/>
    <n v="30000"/>
    <n v="0.35"/>
    <n v="360.98161478402454"/>
    <n v="18.51185635359116"/>
    <n v="2250.3005930215486"/>
    <n v="16738.565968777784"/>
    <n v="17849.277349993255"/>
    <n v="106772.81556418397"/>
    <n v="1675.3229999999999"/>
    <n v="9.282040588146554"/>
    <n v="5767.8070488846924"/>
    <s v="."/>
  </r>
  <r>
    <n v="40461"/>
    <s v="NOS.INVISIBLE RAP 8X3X10"/>
    <x v="1"/>
    <x v="1"/>
    <n v="60"/>
    <n v="91.898148148148152"/>
    <x v="1"/>
    <n v="2490.5070000000001"/>
    <n v="4738.5999999999995"/>
    <n v="4085"/>
    <s v="."/>
    <n v="529.47"/>
    <n v="763.23599999999999"/>
    <n v="244.755"/>
    <n v="830.16899999999998"/>
    <n v="188"/>
    <n v="724.27499999999998"/>
    <s v="."/>
    <n v="543"/>
    <n v="693"/>
    <n v="498"/>
    <n v="834"/>
    <n v="1016"/>
    <n v="443"/>
    <s v="."/>
    <n v="3279.9050000000002"/>
    <n v="546.65083333333337"/>
    <n v="275.28484349954073"/>
    <n v="0.50358442119428592"/>
    <n v="15542157.832999999"/>
    <x v="159"/>
    <n v="671.16666666666663"/>
    <n v="221.07683430578314"/>
    <n v="0.32939185642778718"/>
    <n v="16450295"/>
    <n v="9.8966820867501214E-4"/>
    <n v="0.94682645297358337"/>
    <n v="30000"/>
    <n v="0.35"/>
    <n v="371.00196087709014"/>
    <n v="18.121022099447515"/>
    <n v="1362.5461694663918"/>
    <n v="4149.1776235220905"/>
    <n v="5236.4389494889419"/>
    <n v="42926.385886119948"/>
    <n v="1639.9525000000001"/>
    <n v="8.8406675594003268"/>
    <n v="2368.8722220270738"/>
    <s v="."/>
  </r>
  <r>
    <n v="40506"/>
    <s v="NOS.PLUS (DISTRIB) 24X10"/>
    <x v="1"/>
    <x v="8"/>
    <n v="8"/>
    <n v="96.546474358974365"/>
    <x v="5"/>
    <n v="5073.9210000000003"/>
    <n v="4814"/>
    <n v="4150"/>
    <s v="."/>
    <n v="0"/>
    <n v="0"/>
    <n v="0"/>
    <n v="1139.8589999999999"/>
    <n v="446"/>
    <n v="1691.307"/>
    <s v="."/>
    <n v="805"/>
    <n v="726"/>
    <n v="973"/>
    <n v="445"/>
    <n v="663"/>
    <n v="579"/>
    <s v="."/>
    <n v="3277.1660000000002"/>
    <n v="546.19433333333336"/>
    <n v="716.76277938203964"/>
    <n v="1.3122852721809752"/>
    <n v="15776277.124000002"/>
    <x v="160"/>
    <n v="698.5"/>
    <n v="182.89423172970766"/>
    <n v="0.26183855652069815"/>
    <n v="17392650"/>
    <n v="9.888417514381223E-4"/>
    <n v="0.94781529472502146"/>
    <n v="30000"/>
    <n v="0.35"/>
    <n v="367.9313338616015"/>
    <n v="18.10588950276243"/>
    <n v="861.60989540413902"/>
    <n v="1105.4130583378383"/>
    <n v="1006.4570114262385"/>
    <n v="9539.1628013532682"/>
    <n v="1638.5830000000001"/>
    <n v="8.9070043738996052"/>
    <n v="526.85413770463299"/>
    <s v="."/>
  </r>
  <r>
    <n v="71020"/>
    <s v="T.MANOS CANGURITOS 24X150"/>
    <x v="3"/>
    <x v="4"/>
    <n v="10"/>
    <n v="96.052083333333329"/>
    <x v="3"/>
    <n v="1993.0050000000001"/>
    <n v="12503.64"/>
    <n v="10779"/>
    <s v="."/>
    <n v="565.43399999999997"/>
    <n v="519.48"/>
    <n v="664.33500000000004"/>
    <n v="446.553"/>
    <n v="517.48199999999997"/>
    <n v="533.00645999999995"/>
    <s v="."/>
    <n v="569"/>
    <n v="960"/>
    <n v="864"/>
    <n v="740"/>
    <n v="921"/>
    <n v="837"/>
    <s v="."/>
    <n v="3246.2904600000002"/>
    <n v="541.04840999999999"/>
    <n v="71.845483831014505"/>
    <n v="0.13278938169509547"/>
    <n v="40590447.247274399"/>
    <x v="161"/>
    <n v="815.16666666666663"/>
    <n v="142.32837618221708"/>
    <n v="0.1746003388046008"/>
    <n v="52720089"/>
    <n v="9.7952546320304425E-4"/>
    <n v="0.94879482018822447"/>
    <n v="30000"/>
    <n v="0.35"/>
    <n v="227.21973803240962"/>
    <n v="17.935306408839779"/>
    <n v="251.19854791941231"/>
    <n v="174.85801040640777"/>
    <n v="430.55161200781009"/>
    <n v="3241.8507665536536"/>
    <n v="1623.1452300000001"/>
    <n v="14.287009078132831"/>
    <n v="180.75246068591511"/>
    <s v="."/>
  </r>
  <r>
    <n v="60570"/>
    <s v="ANTIBACTERIAL COCINA 1X4 80H"/>
    <x v="11"/>
    <x v="4"/>
    <n v="10"/>
    <n v="96.052083333333329"/>
    <x v="3"/>
    <n v="3809.1869999999999"/>
    <n v="3977.64"/>
    <n v="3429"/>
    <s v="."/>
    <n v="226.773"/>
    <n v="599.4"/>
    <n v="692.30700000000002"/>
    <n v="1269.729"/>
    <n v="193"/>
    <n v="198.79"/>
    <s v="."/>
    <n v="480"/>
    <n v="428"/>
    <n v="559"/>
    <n v="875"/>
    <n v="667"/>
    <n v="932"/>
    <s v="."/>
    <n v="3179.9989999999998"/>
    <n v="529.9998333333333"/>
    <n v="422.74687303842563"/>
    <n v="0.79763586033535039"/>
    <n v="12648891.222359998"/>
    <x v="162"/>
    <n v="656.83333333333337"/>
    <n v="208.14554202928943"/>
    <n v="0.31689247708087709"/>
    <n v="13513689"/>
    <n v="9.595228867660281E-4"/>
    <n v="0.94975434307499051"/>
    <n v="30000"/>
    <n v="0.35"/>
    <n v="398.72305863884236"/>
    <n v="17.569055248618785"/>
    <n v="598.43742552461345"/>
    <n v="750.71658703100604"/>
    <n v="774.12797801080126"/>
    <n v="8813.1367422972926"/>
    <n v="1589.9994999999999"/>
    <n v="7.9754579804234433"/>
    <n v="501.62838112710415"/>
    <s v="."/>
  </r>
  <r>
    <n v="60220"/>
    <s v="ANTIBACTERIAL COC MULTICORTE 6X2 80H"/>
    <x v="11"/>
    <x v="4"/>
    <n v="10"/>
    <n v="96.052083333333329"/>
    <x v="3"/>
    <n v="3278.2984200000005"/>
    <n v="8587.48"/>
    <n v="7403"/>
    <s v="."/>
    <n v="0"/>
    <n v="5"/>
    <n v="319.68"/>
    <n v="679.32"/>
    <n v="1060.9380000000001"/>
    <n v="1092.7661400000002"/>
    <s v="."/>
    <n v="592"/>
    <n v="561"/>
    <n v="872"/>
    <n v="806"/>
    <n v="826"/>
    <n v="748"/>
    <s v="."/>
    <n v="3157.7041400000003"/>
    <n v="526.28402333333338"/>
    <n v="494.28210610520313"/>
    <n v="0.9391926872006503"/>
    <n v="27116721.1481672"/>
    <x v="163"/>
    <n v="734.16666666666663"/>
    <n v="128.826110189925"/>
    <n v="0.17547256779558457"/>
    <n v="32610215"/>
    <n v="9.5279570589985678E-4"/>
    <n v="0.95070713878089042"/>
    <n v="30000"/>
    <n v="0.35"/>
    <n v="270.41043486593259"/>
    <n v="17.445879226519338"/>
    <n v="668.74089837039651"/>
    <n v="867.95849035789729"/>
    <n v="843.19969063558983"/>
    <n v="8315.6663080817543"/>
    <n v="1578.8520700000001"/>
    <n v="11.677449287656247"/>
    <n v="476.65504272442621"/>
    <s v="."/>
  </r>
  <r>
    <n v="73200"/>
    <s v="TOALLA MANOS BLANCA 24X150 N"/>
    <x v="3"/>
    <x v="4"/>
    <n v="10"/>
    <n v="96.052083333333329"/>
    <x v="3"/>
    <n v="3796.8993"/>
    <n v="10980.56"/>
    <n v="9466"/>
    <s v="."/>
    <n v="0"/>
    <n v="0"/>
    <n v="0"/>
    <n v="619.38"/>
    <n v="1228.77"/>
    <n v="1265.6331"/>
    <s v="."/>
    <n v="451"/>
    <n v="565"/>
    <n v="942"/>
    <n v="502"/>
    <n v="898"/>
    <n v="738"/>
    <s v="."/>
    <n v="3113.7831000000001"/>
    <n v="518.96384999999998"/>
    <n v="613.08948375823172"/>
    <n v="1.1813722357698551"/>
    <n v="34191082.156535998"/>
    <x v="164"/>
    <n v="682.66666666666663"/>
    <n v="208.24952981139404"/>
    <n v="0.30505302218465924"/>
    <n v="38772736"/>
    <n v="9.3954310956552889E-4"/>
    <n v="0.95164668189045598"/>
    <n v="30000"/>
    <n v="0.35"/>
    <n v="237.46659857676508"/>
    <n v="17.203221546961327"/>
    <n v="785.12169922784506"/>
    <n v="1062.55613583075"/>
    <n v="957.15391469745828"/>
    <n v="9290.6825225778121"/>
    <n v="1556.8915500000001"/>
    <n v="13.112509795744673"/>
    <n v="540.05480875870387"/>
    <s v="."/>
  </r>
  <r>
    <n v="60300"/>
    <s v="ANTIBACTERIAL COCINA 4X3 80H PAGUE2X3"/>
    <x v="11"/>
    <x v="4"/>
    <n v="10"/>
    <n v="96.052083333333329"/>
    <x v="3"/>
    <n v="3248.7479999999996"/>
    <n v="13179.919999999998"/>
    <n v="11362"/>
    <s v="."/>
    <n v="167"/>
    <n v="944.05499999999995"/>
    <n v="1082.9159999999999"/>
    <n v="184"/>
    <n v="360.63900000000001"/>
    <n v="371.45817"/>
    <s v="."/>
    <n v="450"/>
    <n v="787"/>
    <n v="596"/>
    <n v="690"/>
    <n v="555"/>
    <n v="651"/>
    <s v="."/>
    <n v="3110.0681699999996"/>
    <n v="518.34469499999989"/>
    <n v="395.38493381865004"/>
    <n v="0.76278379547928066"/>
    <n v="40990449.675146386"/>
    <x v="165"/>
    <n v="621.5"/>
    <n v="116.13569649336934"/>
    <n v="0.18686355027090804"/>
    <n v="42368898"/>
    <n v="9.3842217828292961E-4"/>
    <n v="0.95258510406873886"/>
    <n v="30000"/>
    <n v="0.35"/>
    <n v="216.62030590208315"/>
    <n v="17.182697071823203"/>
    <n v="567.211904536882"/>
    <n v="704.50126965023969"/>
    <n v="739.03887525511402"/>
    <n v="6687.2643017442142"/>
    <n v="1555.0340849999998"/>
    <n v="14.357232841346899"/>
    <n v="389.18595106412181"/>
    <s v="."/>
  </r>
  <r>
    <n v="60310"/>
    <s v="ANTIBACTERIAL COCINA 4X3 80HPAGUE2X3"/>
    <x v="11"/>
    <x v="4"/>
    <n v="10"/>
    <n v="96.052083333333329"/>
    <x v="3"/>
    <n v="2235.7620000000002"/>
    <n v="3457.9599999999996"/>
    <n v="2981"/>
    <s v="."/>
    <n v="562.43700000000001"/>
    <n v="745.25400000000002"/>
    <n v="477.52199999999999"/>
    <n v="243.756"/>
    <n v="514.48500000000001"/>
    <n v="529.91955000000007"/>
    <s v="."/>
    <n v="498"/>
    <n v="695"/>
    <n v="547"/>
    <n v="964"/>
    <n v="708"/>
    <n v="909"/>
    <s v="."/>
    <n v="3073.3735500000003"/>
    <n v="512.228925"/>
    <n v="161.50657358898349"/>
    <n v="0.3153015491832748"/>
    <n v="10627602.800958"/>
    <x v="166"/>
    <n v="720.16666666666663"/>
    <n v="187.21048759796204"/>
    <n v="0.2599543914806231"/>
    <n v="12880901"/>
    <n v="9.2735005916868402E-4"/>
    <n v="0.95351245412790753"/>
    <n v="30000"/>
    <n v="0.35"/>
    <n v="420.40540375111613"/>
    <n v="16.979964364640885"/>
    <n v="331.30621723539235"/>
    <n v="319.27424938876618"/>
    <n v="501.10586088180122"/>
    <n v="6150.4259906363886"/>
    <n v="1536.6867750000001"/>
    <n v="7.3104996333954491"/>
    <n v="362.21666068063422"/>
    <s v="."/>
  </r>
  <r>
    <n v="72300"/>
    <s v="CREMA PEQUE¥A 45X100"/>
    <x v="9"/>
    <x v="12"/>
    <n v="20"/>
    <n v="96.492063492063494"/>
    <x v="9"/>
    <n v="2334.663"/>
    <n v="9121.08"/>
    <n v="7863"/>
    <s v="."/>
    <n v="367.63200000000001"/>
    <n v="778.221"/>
    <n v="431.56799999999998"/>
    <n v="450.54899999999998"/>
    <n v="454.54500000000002"/>
    <n v="468.18135000000001"/>
    <s v="."/>
    <n v="786"/>
    <n v="800"/>
    <n v="462"/>
    <n v="728"/>
    <n v="394"/>
    <n v="629"/>
    <s v="."/>
    <n v="2950.6963499999997"/>
    <n v="491.78272499999997"/>
    <n v="144.72732579044575"/>
    <n v="0.29429119493867084"/>
    <n v="26913537.464057997"/>
    <x v="167"/>
    <n v="633.16666666666663"/>
    <n v="171.28971558930996"/>
    <n v="0.27052863741401945"/>
    <n v="29871537"/>
    <n v="8.9033382706157525E-4"/>
    <n v="0.95440278795496913"/>
    <n v="30000"/>
    <n v="0.35"/>
    <n v="253.63531637436364"/>
    <n v="16.302189779005523"/>
    <n v="470.77112137055622"/>
    <n v="746.03549748784326"/>
    <n v="1072.0792930679536"/>
    <n v="8713.2883407840309"/>
    <n v="1475.3481749999999"/>
    <n v="11.633617873801123"/>
    <n v="534.48576288844833"/>
    <s v="."/>
  </r>
  <r>
    <n v="24210"/>
    <s v="SERV. HOGAR PARTIDA 12X400"/>
    <x v="6"/>
    <x v="12"/>
    <n v="20"/>
    <n v="96.492063492063494"/>
    <x v="9"/>
    <n v="2997"/>
    <n v="8202.3599999999988"/>
    <n v="7071"/>
    <s v="."/>
    <n v="0"/>
    <n v="0"/>
    <n v="0"/>
    <n v="999"/>
    <n v="895.10400000000004"/>
    <n v="921.95712000000003"/>
    <s v="."/>
    <n v="403"/>
    <n v="411"/>
    <n v="403"/>
    <n v="884"/>
    <n v="693"/>
    <n v="489"/>
    <s v="."/>
    <n v="2816.0611200000003"/>
    <n v="469.34352000000007"/>
    <n v="515.27023266219294"/>
    <n v="1.0978530877814034"/>
    <n v="23098347.088243198"/>
    <x v="168"/>
    <n v="547.16666666666663"/>
    <n v="199.10642045566149"/>
    <n v="0.36388623902953671"/>
    <n v="23214093"/>
    <n v="8.497094166293683E-4"/>
    <n v="0.95525249737159845"/>
    <n v="30000"/>
    <n v="0.35"/>
    <n v="261.28965933986774"/>
    <n v="15.55834872928177"/>
    <n v="826.43720724782838"/>
    <n v="2466.1119261434183"/>
    <n v="2777.2789007290535"/>
    <n v="17997.309766184633"/>
    <n v="1408.0305600000002"/>
    <n v="10.777545223621193"/>
    <n v="1156.7622039678665"/>
    <s v="."/>
  </r>
  <r>
    <n v="44070"/>
    <s v="NOS.DIARIOS INV. 12X80"/>
    <x v="4"/>
    <x v="5"/>
    <n v="10"/>
    <n v="94.135802469135797"/>
    <x v="3"/>
    <n v="2397.6000000000004"/>
    <n v="4878.96"/>
    <n v="4206"/>
    <s v="."/>
    <n v="199"/>
    <n v="176"/>
    <n v="799.2"/>
    <n v="510.48899999999998"/>
    <n v="398.601"/>
    <n v="716.28300000000002"/>
    <s v="."/>
    <n v="683"/>
    <n v="587"/>
    <n v="604"/>
    <n v="644"/>
    <n v="816"/>
    <n v="429"/>
    <s v="."/>
    <n v="2799.5729999999999"/>
    <n v="466.59549999999996"/>
    <n v="259.06469797697275"/>
    <n v="0.5552233100768712"/>
    <n v="13659004.684079999"/>
    <x v="169"/>
    <n v="627.16666666666663"/>
    <n v="126.86909263751632"/>
    <n v="0.20228927872046185"/>
    <n v="15827178"/>
    <n v="8.4473434320961414E-4"/>
    <n v="0.95609723171480809"/>
    <n v="30000"/>
    <n v="0.35"/>
    <n v="337.79472786595869"/>
    <n v="15.467254143646407"/>
    <n v="413.73723941343684"/>
    <n v="474.91369585704149"/>
    <n v="568.40978084990093"/>
    <n v="6382.3314978427507"/>
    <n v="1399.7864999999999"/>
    <n v="8.2877936481912968"/>
    <n v="412.63507010159685"/>
    <s v="."/>
  </r>
  <r>
    <n v="24190"/>
    <s v="SERV HOGAR CAFETERIA 24X250"/>
    <x v="6"/>
    <x v="12"/>
    <n v="20"/>
    <n v="96.492063492063494"/>
    <x v="9"/>
    <n v="1990.008"/>
    <n v="1926.7599999999998"/>
    <n v="1661"/>
    <s v="."/>
    <n v="663.33600000000001"/>
    <n v="432.56700000000001"/>
    <n v="506.49299999999999"/>
    <n v="524.47500000000002"/>
    <n v="324.67500000000001"/>
    <n v="334.41525000000001"/>
    <s v="."/>
    <n v="762"/>
    <n v="491"/>
    <n v="711"/>
    <n v="449"/>
    <n v="840"/>
    <n v="786"/>
    <s v="."/>
    <n v="2785.9612500000003"/>
    <n v="464.32687500000003"/>
    <n v="128.36570962135377"/>
    <n v="0.27645548111199414"/>
    <n v="5367878.6980499998"/>
    <x v="170"/>
    <n v="673.16666666666663"/>
    <n v="163.29288614837665"/>
    <n v="0.24257423047542956"/>
    <n v="6708779"/>
    <n v="8.406271766180721E-4"/>
    <n v="0.95693785889142613"/>
    <n v="30000"/>
    <n v="0.35"/>
    <n v="536.22162267390217"/>
    <n v="15.392051104972378"/>
    <n v="436.20673172080137"/>
    <n v="665.86700676989733"/>
    <n v="973.70802886934484"/>
    <n v="13957.613652675014"/>
    <n v="1392.9806250000001"/>
    <n v="5.1955406723578825"/>
    <n v="906.80660800080295"/>
    <s v="."/>
  </r>
  <r>
    <n v="72500"/>
    <s v="CREMA. EXTRAFINA L.D. 24X40"/>
    <x v="9"/>
    <x v="12"/>
    <n v="20"/>
    <n v="96.492063492063494"/>
    <x v="9"/>
    <n v="2988.009"/>
    <n v="11516.48"/>
    <n v="9928"/>
    <s v="."/>
    <n v="348.65100000000001"/>
    <n v="118"/>
    <n v="122"/>
    <n v="996.00300000000004"/>
    <n v="579.41999999999996"/>
    <n v="596.80259999999998"/>
    <s v="."/>
    <n v="563"/>
    <n v="844"/>
    <n v="390"/>
    <n v="743"/>
    <n v="777"/>
    <n v="706"/>
    <s v="."/>
    <n v="2760.8766000000001"/>
    <n v="460.14609999999999"/>
    <n v="335.8219097990779"/>
    <n v="0.72981583414284701"/>
    <n v="31795580.146368001"/>
    <x v="171"/>
    <n v="670.5"/>
    <n v="166.25131578426681"/>
    <n v="0.24795125396609516"/>
    <n v="39940344"/>
    <n v="8.3305821330031135E-4"/>
    <n v="0.95777091710472639"/>
    <n v="30000"/>
    <n v="0.35"/>
    <n v="218.34045786973391"/>
    <n v="15.25346187845304"/>
    <n v="640.89114736813872"/>
    <n v="1630.1304420854906"/>
    <n v="1935.1996796545513"/>
    <n v="12713.377795461727"/>
    <n v="1380.4383"/>
    <n v="12.644823716762524"/>
    <n v="833.47491190970743"/>
    <s v="."/>
  </r>
  <r>
    <n v="13380"/>
    <s v="PH CANGURITOS ECO 220H DOBLE 24/1"/>
    <x v="0"/>
    <x v="0"/>
    <n v="10"/>
    <n v="97.094696969696969"/>
    <x v="0"/>
    <n v="3356.6400000000003"/>
    <n v="2220.2399999999998"/>
    <n v="1914"/>
    <s v="."/>
    <n v="569.42999999999995"/>
    <n v="1118.8800000000001"/>
    <n v="250.749"/>
    <n v="50"/>
    <n v="328.67099999999999"/>
    <n v="338.53113000000002"/>
    <s v="."/>
    <n v="823"/>
    <n v="687"/>
    <n v="635"/>
    <n v="784"/>
    <n v="701"/>
    <n v="790"/>
    <s v="."/>
    <n v="2656.2611299999999"/>
    <n v="442.71018833333329"/>
    <n v="370.99653027926405"/>
    <n v="0.83801218055529969"/>
    <n v="5897537.2112711994"/>
    <x v="172"/>
    <n v="736.66666666666663"/>
    <n v="72.956608108290411"/>
    <n v="9.9036119604014136E-2"/>
    <n v="8459880"/>
    <n v="8.0149187074020833E-4"/>
    <n v="0.95857240897546658"/>
    <n v="30000"/>
    <n v="0.35"/>
    <n v="487.75981788812885"/>
    <n v="14.675475856353591"/>
    <n v="517.75128884280002"/>
    <n v="656.46883009797864"/>
    <n v="664.50604740633594"/>
    <n v="9105.3147705167285"/>
    <n v="1328.1305649999999"/>
    <n v="5.4458383667209587"/>
    <n v="620.4442608635876"/>
    <s v="."/>
  </r>
  <r>
    <n v="60350"/>
    <s v="ANTIBACTERIAL  COCINA PG80 LL100 1X12"/>
    <x v="11"/>
    <x v="4"/>
    <n v="10"/>
    <n v="96.052083333333329"/>
    <x v="3"/>
    <n v="3096.1707299999998"/>
    <n v="7614.24"/>
    <n v="6564"/>
    <s v="."/>
    <n v="0"/>
    <n v="0"/>
    <n v="0"/>
    <n v="594.40499999999997"/>
    <n v="1001.997"/>
    <n v="1032.05691"/>
    <s v="."/>
    <n v="686"/>
    <n v="363"/>
    <n v="497"/>
    <n v="719"/>
    <n v="652"/>
    <n v="373"/>
    <s v="."/>
    <n v="2628.4589100000003"/>
    <n v="438.07648500000005"/>
    <n v="504.18066548669168"/>
    <n v="1.1508964364674621"/>
    <n v="20013716.9708784"/>
    <x v="173"/>
    <n v="548.33333333333337"/>
    <n v="159.09200692261899"/>
    <n v="0.29013739864307414"/>
    <n v="21595560"/>
    <n v="7.9310291640629076E-4"/>
    <n v="0.95936551189187291"/>
    <n v="30000"/>
    <n v="0.35"/>
    <n v="262.00399469441646"/>
    <n v="14.521872430939228"/>
    <n v="649.39938979608394"/>
    <n v="874.98900545401807"/>
    <n v="794.61811410547625"/>
    <n v="8311.2459916071657"/>
    <n v="1314.2294550000001"/>
    <n v="10.032132956849207"/>
    <n v="572.326057203191"/>
    <s v="."/>
  </r>
  <r>
    <n v="40373"/>
    <s v="INVIS NORMAL 30X16+10 INV RAP"/>
    <x v="1"/>
    <x v="1"/>
    <n v="60"/>
    <n v="91.898148148148152"/>
    <x v="1"/>
    <n v="2829.1680000000001"/>
    <n v="5018.16"/>
    <n v="4326"/>
    <s v="."/>
    <n v="943.05600000000004"/>
    <n v="576.423"/>
    <n v="190"/>
    <n v="227.77199999999999"/>
    <n v="330.66899999999998"/>
    <n v="353.64600000000002"/>
    <s v="."/>
    <n v="563"/>
    <n v="737"/>
    <n v="530"/>
    <n v="506"/>
    <n v="469"/>
    <n v="751"/>
    <s v="."/>
    <n v="2621.5660000000003"/>
    <n v="436.92766666666671"/>
    <n v="282.33701264033141"/>
    <n v="0.6461870789604337"/>
    <n v="13155437.638560001"/>
    <x v="174"/>
    <n v="592.66666666666663"/>
    <n v="121.25455317911447"/>
    <n v="0.20459148455418641"/>
    <n v="15383256"/>
    <n v="7.910230714436293E-4"/>
    <n v="0.96015653496331654"/>
    <n v="30000"/>
    <n v="0.35"/>
    <n v="322.31368348354243"/>
    <n v="14.483790055248621"/>
    <n v="1151.3644159552487"/>
    <n v="4223.7003757299617"/>
    <n v="5092.7277790448788"/>
    <n v="40502.742143162388"/>
    <n v="1310.7830000000001"/>
    <n v="8.1335858027071914"/>
    <n v="2796.4187542531417"/>
    <s v="."/>
  </r>
  <r>
    <n v="13360"/>
    <s v="P.H. CANGURITOS ULTRASUAVE 24/1"/>
    <x v="0"/>
    <x v="0"/>
    <n v="10"/>
    <n v="97.094696969696969"/>
    <x v="0"/>
    <n v="2007.9900000000002"/>
    <n v="2527.64"/>
    <n v="2179"/>
    <s v="."/>
    <n v="561.43799999999999"/>
    <n v="259.74"/>
    <n v="669.33"/>
    <n v="604.39499999999998"/>
    <n v="250.749"/>
    <n v="258.27147000000002"/>
    <s v="."/>
    <n v="748"/>
    <n v="462"/>
    <n v="357"/>
    <n v="381"/>
    <n v="728"/>
    <n v="348"/>
    <s v="."/>
    <n v="2603.9234700000002"/>
    <n v="433.98724500000003"/>
    <n v="197.72865277941921"/>
    <n v="0.45560936423239629"/>
    <n v="6581781.1197108002"/>
    <x v="175"/>
    <n v="504"/>
    <n v="185.76867335479361"/>
    <n v="0.36858863760871746"/>
    <n v="6589296"/>
    <n v="7.8569966998486896E-4"/>
    <n v="0.96094223463330142"/>
    <n v="30000"/>
    <n v="0.35"/>
    <n v="452.6130753174703"/>
    <n v="14.386317513812156"/>
    <n v="341.59182791754074"/>
    <n v="370.63543924498208"/>
    <n v="485.4550030556623"/>
    <n v="6845.0091088864356"/>
    <n v="1301.9617350000001"/>
    <n v="5.7530893648478125"/>
    <n v="475.79994688109809"/>
    <s v="."/>
  </r>
  <r>
    <n v="75100"/>
    <s v="LATEX PEQUENO COFRE 36X75"/>
    <x v="18"/>
    <x v="5"/>
    <n v="10"/>
    <n v="94.135802469135797"/>
    <x v="3"/>
    <n v="2178.819"/>
    <n v="7484.32"/>
    <n v="6452"/>
    <s v="."/>
    <n v="575.42399999999998"/>
    <n v="408.59100000000001"/>
    <n v="452.54700000000003"/>
    <n v="726.27300000000002"/>
    <n v="205.79400000000001"/>
    <n v="211.96782000000002"/>
    <s v="."/>
    <n v="406"/>
    <n v="745"/>
    <n v="419"/>
    <n v="575"/>
    <n v="585"/>
    <n v="705"/>
    <s v="."/>
    <n v="2580.5968199999998"/>
    <n v="430.09946999999994"/>
    <n v="203.81307385978326"/>
    <n v="0.4738742734553551"/>
    <n v="19314012.391862396"/>
    <x v="176"/>
    <n v="572.5"/>
    <n v="140.54145295961615"/>
    <n v="0.24548725407793215"/>
    <n v="22162620"/>
    <n v="7.786611600524504E-4"/>
    <n v="0.96172089579335385"/>
    <n v="30000"/>
    <n v="0.35"/>
    <n v="261.85116022748298"/>
    <n v="14.257440994475136"/>
    <n v="346.38748380453461"/>
    <n v="380.23302291285864"/>
    <n v="488.96189374928599"/>
    <n v="5003.0298246771972"/>
    <n v="1290.2984099999999"/>
    <n v="9.8552048337617002"/>
    <n v="350.9065775980352"/>
    <s v="."/>
  </r>
  <r>
    <n v="75130"/>
    <s v="LATEX PEQ 36X75 INCOBRA"/>
    <x v="18"/>
    <x v="5"/>
    <n v="10"/>
    <n v="94.135802469135797"/>
    <x v="3"/>
    <n v="3704.2919999999995"/>
    <n v="10100.119999999999"/>
    <n v="8707"/>
    <s v="."/>
    <n v="1234.7639999999999"/>
    <n v="0"/>
    <n v="0"/>
    <n v="0"/>
    <n v="658.34100000000001"/>
    <n v="678.09123"/>
    <s v="."/>
    <n v="577"/>
    <n v="496"/>
    <n v="699"/>
    <n v="498"/>
    <n v="562"/>
    <n v="412"/>
    <s v="."/>
    <n v="2571.19623"/>
    <n v="428.53270500000002"/>
    <n v="513.03431632829609"/>
    <n v="1.1971882433764212"/>
    <n v="25969390.466547597"/>
    <x v="177"/>
    <n v="540.66666666666663"/>
    <n v="97.17544271402447"/>
    <n v="0.17973263140695034"/>
    <n v="28245508"/>
    <n v="7.7582465562144151E-4"/>
    <n v="0.96249672044897527"/>
    <n v="30000"/>
    <n v="0.35"/>
    <n v="224.99607504493062"/>
    <n v="14.205504033149172"/>
    <n v="655.08935665978777"/>
    <n v="888.5473659163182"/>
    <n v="797.14439699127945"/>
    <n v="8035.3932703920555"/>
    <n v="1285.598115"/>
    <n v="11.427738148261229"/>
    <n v="565.65351371138331"/>
    <s v="."/>
  </r>
  <r>
    <n v="41208"/>
    <s v="NOS.PLUS(DISTR)12DISP(P33 LL42"/>
    <x v="1"/>
    <x v="8"/>
    <n v="8"/>
    <n v="96.546474358974365"/>
    <x v="5"/>
    <n v="4408.5869999999995"/>
    <n v="4877.7999999999993"/>
    <n v="4205"/>
    <s v="."/>
    <n v="0"/>
    <n v="0"/>
    <n v="0"/>
    <n v="467.53199999999998"/>
    <n v="1469.529"/>
    <n v="620.37900000000002"/>
    <s v="."/>
    <n v="713"/>
    <n v="438"/>
    <n v="513"/>
    <n v="755"/>
    <n v="761"/>
    <n v="678"/>
    <s v="."/>
    <n v="2557.44"/>
    <n v="426.24"/>
    <n v="578.42692380386302"/>
    <n v="1.3570451478131171"/>
    <n v="12474680.831999999"/>
    <x v="178"/>
    <n v="643"/>
    <n v="135.29079791323576"/>
    <n v="0.21040559551047552"/>
    <n v="16222890"/>
    <n v="7.7167389408956135E-4"/>
    <n v="0.96326839434306488"/>
    <n v="30000"/>
    <n v="0.35"/>
    <n v="322.89500718240595"/>
    <n v="14.12950276243094"/>
    <n v="691.46294590331058"/>
    <n v="890.70423737701481"/>
    <n v="804.49896800275815"/>
    <n v="7902.0383937934621"/>
    <n v="1278.72"/>
    <n v="7.9203454470117647"/>
    <n v="559.25806637755591"/>
    <s v="."/>
  </r>
  <r>
    <n v="44170"/>
    <s v="NOS.PLUS 48X10+3INV.RAPIG"/>
    <x v="1"/>
    <x v="8"/>
    <n v="8"/>
    <n v="96.546474358974365"/>
    <x v="5"/>
    <n v="3920.076"/>
    <n v="4873.16"/>
    <n v="4201"/>
    <s v="."/>
    <n v="0"/>
    <n v="0"/>
    <n v="0"/>
    <n v="7"/>
    <n v="1306.692"/>
    <n v="1215.7829999999999"/>
    <s v="."/>
    <n v="783"/>
    <n v="355"/>
    <n v="350"/>
    <n v="551"/>
    <n v="492"/>
    <n v="777"/>
    <s v="."/>
    <n v="2529.4749999999999"/>
    <n v="421.57916666666665"/>
    <n v="651.03722218454345"/>
    <n v="1.5442822455676617"/>
    <n v="12326536.390999999"/>
    <x v="179"/>
    <n v="551.33333333333337"/>
    <n v="193.49280779053947"/>
    <n v="0.35095430675430372"/>
    <n v="13896908"/>
    <n v="7.6323582303091883E-4"/>
    <n v="0.96403163016609583"/>
    <n v="30000"/>
    <n v="0.35"/>
    <n v="321.27760819398441"/>
    <n v="13.975"/>
    <n v="762.83722218454341"/>
    <n v="997.06116506033902"/>
    <n v="874.63722218454336"/>
    <n v="8541.3558652127667"/>
    <n v="1264.7375"/>
    <n v="7.8731755201337483"/>
    <n v="611.18825511361479"/>
    <s v="."/>
  </r>
  <r>
    <n v="40830"/>
    <s v="T.H. PLUS NORMAL DISP IND 6X60"/>
    <x v="1"/>
    <x v="8"/>
    <n v="8"/>
    <n v="96.546474358974365"/>
    <x v="5"/>
    <n v="3839.1570000000002"/>
    <n v="4295.4799999999996"/>
    <n v="3703"/>
    <s v="."/>
    <n v="1279.7190000000001"/>
    <n v="1153.845"/>
    <n v="7"/>
    <n v="46"/>
    <n v="36"/>
    <n v="0"/>
    <s v="."/>
    <n v="444"/>
    <n v="418"/>
    <n v="600"/>
    <n v="769"/>
    <n v="709"/>
    <n v="661"/>
    <s v="."/>
    <n v="2522.5640000000003"/>
    <n v="420.42733333333337"/>
    <n v="618.37612297101725"/>
    <n v="1.4708275936016304"/>
    <n v="10835623.210720001"/>
    <x v="180"/>
    <n v="600.16666666666663"/>
    <n v="142.56425451938048"/>
    <n v="0.2375411072247384"/>
    <n v="13334503"/>
    <n v="7.6115051964860978E-4"/>
    <n v="0.96479278068574448"/>
    <n v="30000"/>
    <n v="0.35"/>
    <n v="341.7321537926544"/>
    <n v="13.936817679558013"/>
    <n v="729.8706644074814"/>
    <n v="948.91580890094178"/>
    <n v="841.36520584394555"/>
    <n v="8410.7368785168546"/>
    <n v="1261.2820000000002"/>
    <n v="7.3816992987161614"/>
    <n v="603.49048627172613"/>
    <s v="."/>
  </r>
  <r>
    <n v="40890"/>
    <s v="T.H. INVISIBLE RAP 6X8X10"/>
    <x v="1"/>
    <x v="8"/>
    <n v="8"/>
    <n v="96.546474358974365"/>
    <x v="5"/>
    <n v="4882.1130000000003"/>
    <n v="5230.4399999999996"/>
    <n v="4509"/>
    <s v="."/>
    <n v="403.596"/>
    <n v="1627.3710000000001"/>
    <n v="127"/>
    <n v="97"/>
    <n v="156"/>
    <n v="27"/>
    <s v="."/>
    <n v="490"/>
    <n v="368"/>
    <n v="586"/>
    <n v="451"/>
    <n v="426"/>
    <n v="572"/>
    <s v="."/>
    <n v="2437.9670000000001"/>
    <n v="406.32783333333333"/>
    <n v="611.75407706182614"/>
    <n v="1.5055677383537007"/>
    <n v="12751640.11548"/>
    <x v="181"/>
    <n v="482.16666666666669"/>
    <n v="84.93860527855783"/>
    <n v="0.17616025982417799"/>
    <n v="13044537"/>
    <n v="7.3562448720276754E-4"/>
    <n v="0.96552840517294725"/>
    <n v="30000"/>
    <n v="0.35"/>
    <n v="304.44959225606391"/>
    <n v="13.46943093922652"/>
    <n v="719.50952457563835"/>
    <n v="937.85425294598883"/>
    <n v="827.26497208945057"/>
    <n v="8049.1388791187583"/>
    <n v="1218.9835"/>
    <n v="8.0077854003151216"/>
    <n v="597.58566753384889"/>
    <s v="."/>
  </r>
  <r>
    <n v="41180"/>
    <s v="NOS.PLUS 24X16+6 INV.RAPIG"/>
    <x v="1"/>
    <x v="8"/>
    <n v="8"/>
    <n v="96.546474358974365"/>
    <x v="5"/>
    <n v="3812.1840000000002"/>
    <n v="5011.2"/>
    <n v="4320"/>
    <s v="."/>
    <n v="0"/>
    <n v="0"/>
    <n v="0"/>
    <n v="15"/>
    <n v="1270.7280000000001"/>
    <n v="1148.8499999999999"/>
    <s v="."/>
    <n v="486"/>
    <n v="404"/>
    <n v="333"/>
    <n v="748"/>
    <n v="605"/>
    <n v="565"/>
    <s v="."/>
    <n v="2434.578"/>
    <n v="405.76299999999998"/>
    <n v="624.01431064840176"/>
    <n v="1.5378787879831375"/>
    <n v="12200157.273599999"/>
    <x v="182"/>
    <n v="523.5"/>
    <n v="148.82304929008814"/>
    <n v="0.2842847168865103"/>
    <n v="13569120"/>
    <n v="7.3460190101225296E-4"/>
    <n v="0.96626300707395951"/>
    <n v="30000"/>
    <n v="0.35"/>
    <n v="310.82187518776425"/>
    <n v="13.450707182320443"/>
    <n v="731.6199681069653"/>
    <n v="955.83342632471579"/>
    <n v="839.22562556552884"/>
    <n v="8210.3094547962937"/>
    <n v="1217.289"/>
    <n v="7.8327112547316586"/>
    <n v="610.39983574900009"/>
    <s v="."/>
  </r>
  <r>
    <n v="45080"/>
    <s v="INVIS RAP 30X(PAG.10 LLEVE 16)"/>
    <x v="1"/>
    <x v="8"/>
    <n v="8"/>
    <n v="96.546474358974365"/>
    <x v="5"/>
    <n v="3815.1810000000005"/>
    <n v="4776.88"/>
    <n v="4118"/>
    <s v="."/>
    <n v="50"/>
    <n v="359.64"/>
    <n v="193"/>
    <n v="1271.7270000000001"/>
    <n v="280.71899999999999"/>
    <n v="262.73700000000002"/>
    <s v="."/>
    <n v="326"/>
    <n v="654"/>
    <n v="562"/>
    <n v="334"/>
    <n v="460"/>
    <n v="361"/>
    <s v="."/>
    <n v="2417.8230000000003"/>
    <n v="402.97050000000007"/>
    <n v="438.1556885486026"/>
    <n v="1.0873145516820772"/>
    <n v="11549650.332240002"/>
    <x v="183"/>
    <n v="449.5"/>
    <n v="134.91589973016522"/>
    <n v="0.3001466067411907"/>
    <n v="11106246"/>
    <n v="7.2954630006150903E-4"/>
    <n v="0.96699255337402101"/>
    <n v="30000"/>
    <n v="0.35"/>
    <n v="317.25661353049065"/>
    <n v="13.358138121546963"/>
    <n v="545.02079352097826"/>
    <n v="682.21406606249946"/>
    <n v="651.88589849335392"/>
    <n v="6588.3192101537243"/>
    <n v="1208.9115000000002"/>
    <n v="7.6210326180249357"/>
    <n v="493.2063997396931"/>
    <s v="."/>
  </r>
  <r>
    <n v="73060"/>
    <s v="T. MANOS EN C NATURAL 24X150"/>
    <x v="3"/>
    <x v="4"/>
    <n v="10"/>
    <n v="96.052083333333329"/>
    <x v="3"/>
    <n v="1632.9753900000001"/>
    <n v="2746.8799999999997"/>
    <n v="2368"/>
    <s v="."/>
    <n v="213.786"/>
    <n v="307.69200000000001"/>
    <n v="335.66399999999999"/>
    <n v="452.54700000000003"/>
    <n v="528.471"/>
    <n v="544.32513000000006"/>
    <s v="."/>
    <n v="581"/>
    <n v="601"/>
    <n v="427"/>
    <n v="400"/>
    <n v="391"/>
    <n v="710"/>
    <s v="."/>
    <n v="2382.48513"/>
    <n v="397.08085499999999"/>
    <n v="132.19692985113599"/>
    <n v="0.33292194319249163"/>
    <n v="6544400.7538943989"/>
    <x v="184"/>
    <n v="518.33333333333337"/>
    <n v="131.19095497276729"/>
    <n v="0.25310152084778254"/>
    <n v="7364480"/>
    <n v="7.1888356242084852E-4"/>
    <n v="0.9677114369364419"/>
    <n v="30000"/>
    <n v="0.35"/>
    <n v="415.30375071403205"/>
    <n v="13.162901270718232"/>
    <n v="263.82594255831827"/>
    <n v="259.00731559716297"/>
    <n v="395.45495526550059"/>
    <n v="5738.8327482099994"/>
    <n v="1191.242565"/>
    <n v="5.7367291431964951"/>
    <n v="435.98539791348452"/>
    <s v="."/>
  </r>
  <r>
    <n v="40997"/>
    <s v="NOS.PLUS RAPISEC 24X16+6INV.RG"/>
    <x v="1"/>
    <x v="8"/>
    <n v="8"/>
    <n v="96.546474358974365"/>
    <x v="5"/>
    <n v="4906.0889999999999"/>
    <n v="4341.88"/>
    <n v="3743"/>
    <s v="."/>
    <n v="0"/>
    <n v="0"/>
    <n v="0"/>
    <n v="416.58300000000003"/>
    <n v="1635.3630000000001"/>
    <n v="284.71499999999997"/>
    <s v="."/>
    <n v="615"/>
    <n v="352"/>
    <n v="594"/>
    <n v="441"/>
    <n v="601"/>
    <n v="415"/>
    <s v="."/>
    <n v="2336.6610000000001"/>
    <n v="389.44350000000003"/>
    <n v="635.45554222612623"/>
    <n v="1.6317014977169375"/>
    <n v="10145501.66268"/>
    <x v="185"/>
    <n v="503"/>
    <n v="113.8578060565019"/>
    <n v="0.22635746730914891"/>
    <n v="11296374"/>
    <n v="7.0505673370136097E-4"/>
    <n v="0.96841649367014326"/>
    <n v="30000"/>
    <n v="0.35"/>
    <n v="327.13690795085074"/>
    <n v="12.909729281767957"/>
    <n v="738.73337648026984"/>
    <n v="971.13086841907284"/>
    <n v="842.01121073441345"/>
    <n v="8439.4729778960864"/>
    <n v="1168.3305"/>
    <n v="7.1427617710168656"/>
    <n v="653.72966339541415"/>
    <s v="."/>
  </r>
  <r>
    <n v="80030"/>
    <s v="JABON 400 ML"/>
    <x v="5"/>
    <x v="6"/>
    <n v="10"/>
    <n v="96.875"/>
    <x v="3"/>
    <n v="1948.0500000000002"/>
    <n v="5405.5999999999995"/>
    <n v="4660"/>
    <s v="."/>
    <n v="0"/>
    <n v="179"/>
    <n v="649.35"/>
    <n v="543.45600000000002"/>
    <n v="463.536"/>
    <n v="477.44208000000003"/>
    <s v="."/>
    <n v="566"/>
    <n v="425"/>
    <n v="623"/>
    <n v="402"/>
    <n v="614"/>
    <n v="459"/>
    <s v="."/>
    <n v="2312.7840800000004"/>
    <n v="385.46401333333341"/>
    <n v="245.09686902793558"/>
    <n v="0.63584890041599262"/>
    <n v="12501985.622848"/>
    <x v="186"/>
    <n v="514.83333333333337"/>
    <n v="98.05185702813921"/>
    <n v="0.19045359086074304"/>
    <n v="14394740"/>
    <n v="6.9785218703154086E-4"/>
    <n v="0.96911434585717482"/>
    <n v="30000"/>
    <n v="0.35"/>
    <n v="291.68640594207341"/>
    <n v="12.777812596685084"/>
    <n v="372.87499499478645"/>
    <n v="443.44045514252844"/>
    <n v="500.65312096163728"/>
    <n v="5740.707744694877"/>
    <n v="1156.3920400000002"/>
    <n v="7.9290088015253639"/>
    <n v="449.27155577349555"/>
    <s v="."/>
  </r>
  <r>
    <n v="60250"/>
    <s v="ANTIBACTERIAL COC 12X1 90H PAGUE80X90"/>
    <x v="11"/>
    <x v="4"/>
    <n v="10"/>
    <n v="96.052083333333329"/>
    <x v="3"/>
    <n v="2826.1710000000003"/>
    <n v="8305.5999999999985"/>
    <n v="7160"/>
    <s v="."/>
    <n v="942.05700000000002"/>
    <n v="797.202"/>
    <n v="460.53899999999999"/>
    <n v="52"/>
    <n v="17"/>
    <n v="17.510000000000002"/>
    <s v="."/>
    <n v="643"/>
    <n v="643"/>
    <n v="417"/>
    <n v="443"/>
    <n v="468"/>
    <n v="591"/>
    <s v="."/>
    <n v="2286.308"/>
    <n v="381.05133333333333"/>
    <n v="416.4606773426114"/>
    <n v="1.0929253906541325"/>
    <n v="18989159.724799998"/>
    <x v="187"/>
    <n v="534.16666666666663"/>
    <n v="103.28294470369563"/>
    <n v="0.1933534066215831"/>
    <n v="22947800"/>
    <n v="6.8986337800617679E-4"/>
    <n v="0.96980420923518096"/>
    <n v="30000"/>
    <n v="0.35"/>
    <n v="233.96584357912576"/>
    <n v="12.63153591160221"/>
    <n v="542.77603645863348"/>
    <n v="724.76585790242279"/>
    <n v="669.09139557465562"/>
    <n v="7047.0412456760059"/>
    <n v="1143.154"/>
    <n v="9.7719734001548186"/>
    <n v="557.89266602196949"/>
    <s v="."/>
  </r>
  <r>
    <n v="24100"/>
    <s v="SERV ECOLOGICA 30X100"/>
    <x v="6"/>
    <x v="12"/>
    <n v="20"/>
    <n v="96.492063492063494"/>
    <x v="9"/>
    <n v="1423.5749999999998"/>
    <n v="4090.16"/>
    <n v="3526"/>
    <s v="."/>
    <n v="282.71699999999998"/>
    <n v="390.60899999999998"/>
    <n v="367.63200000000001"/>
    <n v="474.52499999999998"/>
    <n v="370.62900000000002"/>
    <n v="381.74786999999998"/>
    <s v="."/>
    <n v="444"/>
    <n v="358"/>
    <n v="471"/>
    <n v="319"/>
    <n v="405"/>
    <n v="360"/>
    <s v="."/>
    <n v="2267.8598700000002"/>
    <n v="377.97664500000002"/>
    <n v="61.205854159223151"/>
    <n v="0.16193025407488643"/>
    <n v="9275909.7258791998"/>
    <x v="188"/>
    <n v="392.83333333333331"/>
    <n v="57.65211762517206"/>
    <n v="0.14675973939373457"/>
    <n v="8310782"/>
    <n v="6.8429689733966257E-4"/>
    <n v="0.97048850613252058"/>
    <n v="30000"/>
    <n v="0.35"/>
    <n v="332.05387836601801"/>
    <n v="12.529612541436466"/>
    <n v="311.79810498795246"/>
    <n v="340.70386783237103"/>
    <n v="591.29611866110031"/>
    <n v="8205.8985183371933"/>
    <n v="1133.9299350000001"/>
    <n v="6.8297948548583802"/>
    <n v="654.92037293249166"/>
    <s v="."/>
  </r>
  <r>
    <n v="43400"/>
    <s v="TOALLA DIARIA PROTECTOR 24X15"/>
    <x v="4"/>
    <x v="5"/>
    <n v="10"/>
    <n v="94.135802469135797"/>
    <x v="3"/>
    <n v="1870.1279999999999"/>
    <n v="4757.16"/>
    <n v="4101"/>
    <s v="."/>
    <n v="283.71600000000001"/>
    <n v="279.72000000000003"/>
    <n v="288.71100000000001"/>
    <n v="373.62599999999998"/>
    <n v="623.37599999999998"/>
    <n v="395.60399999999998"/>
    <s v="."/>
    <n v="351"/>
    <n v="550"/>
    <n v="465"/>
    <n v="403"/>
    <n v="311"/>
    <n v="307"/>
    <s v="."/>
    <n v="2244.7530000000002"/>
    <n v="374.12550000000005"/>
    <n v="131.88578402807474"/>
    <n v="0.35251749487290956"/>
    <n v="10678649.18148"/>
    <x v="189"/>
    <n v="397.83333333333331"/>
    <n v="95.579112083481263"/>
    <n v="0.24024912966103376"/>
    <n v="9789087"/>
    <n v="6.7732470313251736E-4"/>
    <n v="0.97116583083565311"/>
    <n v="30000"/>
    <n v="0.35"/>
    <n v="306.32398185268386"/>
    <n v="12.401950276243095"/>
    <n v="255.9052867905057"/>
    <n v="256.08933393448427"/>
    <n v="379.92478955293666"/>
    <n v="4638.0029455980921"/>
    <n v="1122.3765000000001"/>
    <n v="7.3280354558708307"/>
    <n v="373.97367690487761"/>
    <s v="."/>
  </r>
  <r>
    <n v="40893"/>
    <s v="NOS.INV.RAPIGEL 6DIS(P7 L8)X10"/>
    <x v="1"/>
    <x v="8"/>
    <n v="8"/>
    <n v="96.546474358974365"/>
    <x v="5"/>
    <n v="2214.7829999999999"/>
    <n v="5046"/>
    <n v="4350"/>
    <s v="."/>
    <n v="0"/>
    <n v="0"/>
    <n v="527.47199999999998"/>
    <n v="334.66500000000002"/>
    <n v="602.39700000000005"/>
    <n v="738.26099999999997"/>
    <s v="."/>
    <n v="459"/>
    <n v="489"/>
    <n v="306"/>
    <n v="459"/>
    <n v="491"/>
    <n v="619"/>
    <s v="."/>
    <n v="2202.7950000000001"/>
    <n v="367.13249999999999"/>
    <n v="312.86456731355821"/>
    <n v="0.85218434029555601"/>
    <n v="11115303.57"/>
    <x v="190"/>
    <n v="470.5"/>
    <n v="100.13940283424901"/>
    <n v="0.2128361377986164"/>
    <n v="12280050"/>
    <n v="6.6466442830761044E-4"/>
    <n v="0.9718304952639607"/>
    <n v="30000"/>
    <n v="0.35"/>
    <n v="294.63478269276658"/>
    <n v="12.170138121546962"/>
    <n v="410.22567228593391"/>
    <n v="494.57795562694821"/>
    <n v="507.58677725830961"/>
    <n v="5270.2204723365321"/>
    <n v="1101.3975"/>
    <n v="7.4763576108289529"/>
    <n v="433.04524728488684"/>
    <s v="."/>
  </r>
  <r>
    <n v="32390"/>
    <s v="PAN PETALO BOLSA 36X75 P2X3"/>
    <x v="14"/>
    <x v="14"/>
    <n v="3"/>
    <n v="96.934959349593498"/>
    <x v="11"/>
    <n v="2518.9185600000001"/>
    <n v="2612.3199999999997"/>
    <n v="2252"/>
    <s v="."/>
    <n v="0"/>
    <n v="2"/>
    <n v="57"/>
    <n v="451.548"/>
    <n v="815.18399999999997"/>
    <n v="839.63952000000006"/>
    <s v="."/>
    <n v="590"/>
    <n v="523"/>
    <n v="362"/>
    <n v="518"/>
    <n v="681"/>
    <n v="318"/>
    <s v="."/>
    <n v="2165.3715200000001"/>
    <n v="360.89525333333336"/>
    <n v="398.79713400039515"/>
    <n v="1.1050218320052398"/>
    <n v="5656643.3291263999"/>
    <x v="191"/>
    <n v="498.66666666666669"/>
    <n v="137.0192200629775"/>
    <n v="0.27477116322789602"/>
    <n v="6737984"/>
    <n v="6.5337238527161251E-4"/>
    <n v="0.97248386764923234"/>
    <n v="30000"/>
    <n v="0.35"/>
    <n v="405.9977438085964"/>
    <n v="11.963378563535912"/>
    <n v="434.68726969100288"/>
    <n v="379.90436646302442"/>
    <n v="470.57740538161062"/>
    <n v="2849.0719031179774"/>
    <n v="1082.6857600000001"/>
    <n v="5.3334570278322611"/>
    <n v="238.14943980807223"/>
    <s v="."/>
  </r>
  <r>
    <n v="31690"/>
    <s v="HUMPEQ X8X2PM P2 OR50LL1ALOX50"/>
    <x v="12"/>
    <x v="10"/>
    <n v="25"/>
    <n v="95.140151515151516"/>
    <x v="7"/>
    <n v="4264.7309999999998"/>
    <n v="4112.2"/>
    <n v="3545"/>
    <s v="."/>
    <n v="0"/>
    <n v="0"/>
    <n v="1421.577"/>
    <n v="623.37599999999998"/>
    <n v="28"/>
    <n v="28.84"/>
    <s v="."/>
    <n v="365"/>
    <n v="525"/>
    <n v="632"/>
    <n v="648"/>
    <n v="624"/>
    <n v="488"/>
    <s v="."/>
    <n v="2101.7930000000001"/>
    <n v="350.29883333333333"/>
    <n v="578.76401306522746"/>
    <n v="1.6522008011214067"/>
    <n v="8642993.1745999996"/>
    <x v="192"/>
    <n v="547"/>
    <n v="109.94907912301949"/>
    <n v="0.20100380095615994"/>
    <n v="11634690"/>
    <n v="6.3418840280913007E-4"/>
    <n v="0.97311805605204149"/>
    <n v="30000"/>
    <n v="0.35"/>
    <n v="318.80744436210574"/>
    <n v="11.612116022099448"/>
    <n v="869.06691361771368"/>
    <n v="3067.6334480496798"/>
    <n v="3357.9363486021662"/>
    <n v="25506.919883733008"/>
    <n v="1050.8965000000001"/>
    <n v="6.5926722765380461"/>
    <n v="2196.5781116197809"/>
    <s v="."/>
  </r>
  <r>
    <n v="74100"/>
    <s v="LIMPION INDUSTRIAL 1600M"/>
    <x v="13"/>
    <x v="11"/>
    <n v="5"/>
    <n v="95.621794871794876"/>
    <x v="8"/>
    <n v="1364.4142199999999"/>
    <n v="9897.119999999999"/>
    <n v="8532"/>
    <s v="."/>
    <n v="250.749"/>
    <n v="308.69099999999997"/>
    <n v="287.71199999999999"/>
    <n v="331.66800000000001"/>
    <n v="441.55799999999999"/>
    <n v="454.80473999999998"/>
    <s v="."/>
    <n v="346"/>
    <n v="408"/>
    <n v="571"/>
    <n v="523"/>
    <n v="574"/>
    <n v="312"/>
    <s v="."/>
    <n v="2075.1827399999997"/>
    <n v="345.86378999999994"/>
    <n v="83.710576561726185"/>
    <n v="0.24203336394864058"/>
    <n v="20538332.599708796"/>
    <x v="193"/>
    <n v="455.66666666666669"/>
    <n v="115.56585424192845"/>
    <n v="0.25361928509567327"/>
    <n v="23326488"/>
    <n v="6.2615910673300074E-4"/>
    <n v="0.97374421515877452"/>
    <n v="30000"/>
    <n v="0.35"/>
    <n v="204.19464705981954"/>
    <n v="11.465098011049722"/>
    <n v="141.03606661697478"/>
    <n v="122.97165912781941"/>
    <n v="198.3615566722234"/>
    <n v="1580.5621847247032"/>
    <n v="1037.5913699999999"/>
    <n v="10.162767584167216"/>
    <n v="137.85858465417428"/>
    <s v="."/>
  </r>
  <r>
    <n v="32630"/>
    <s v="PAN CANGU MEDIANO 18X50"/>
    <x v="14"/>
    <x v="10"/>
    <n v="25"/>
    <n v="95.140151515151516"/>
    <x v="7"/>
    <n v="1474.5239999999999"/>
    <n v="10559.48"/>
    <n v="9103"/>
    <s v="."/>
    <n v="0"/>
    <n v="368.63099999999997"/>
    <n v="491.50799999999998"/>
    <n v="467.53199999999998"/>
    <n v="357.642"/>
    <n v="368.37126000000001"/>
    <s v="."/>
    <n v="368"/>
    <n v="576"/>
    <n v="428"/>
    <n v="591"/>
    <n v="603"/>
    <n v="614"/>
    <s v="."/>
    <n v="2053.68426"/>
    <n v="342.28071"/>
    <n v="177.04450173804494"/>
    <n v="0.51724942880375857"/>
    <n v="21685837.869784798"/>
    <x v="194"/>
    <n v="530"/>
    <n v="104.75686135046239"/>
    <n v="0.19765445537823093"/>
    <n v="28947540"/>
    <n v="6.1967222306081053E-4"/>
    <n v="0.97436388738183533"/>
    <n v="30000"/>
    <n v="0.35"/>
    <n v="196.66006072807437"/>
    <n v="11.346321878453038"/>
    <n v="460.70254869937094"/>
    <n v="977.36301843009903"/>
    <n v="1261.0210653914251"/>
    <n v="10319.977080083081"/>
    <n v="1026.84213"/>
    <n v="10.442813108044691"/>
    <n v="909.5438319691059"/>
    <s v="."/>
  </r>
  <r>
    <n v="40521"/>
    <s v="NOS.INVISIBLE 8X3X10"/>
    <x v="1"/>
    <x v="8"/>
    <n v="8"/>
    <n v="96.546474358974365"/>
    <x v="5"/>
    <n v="1498.5"/>
    <n v="4710.7599999999993"/>
    <n v="4061"/>
    <s v="."/>
    <n v="257.74200000000002"/>
    <n v="496.50299999999999"/>
    <n v="330.66899999999998"/>
    <n v="411.58800000000002"/>
    <n v="25"/>
    <n v="499.5"/>
    <s v="."/>
    <n v="401"/>
    <n v="563"/>
    <n v="440"/>
    <n v="471"/>
    <n v="632"/>
    <n v="554"/>
    <s v="."/>
    <n v="2021.002"/>
    <n v="336.83366666666666"/>
    <n v="179.48625177284933"/>
    <n v="0.53286315928291805"/>
    <n v="9520455.3815199975"/>
    <x v="195"/>
    <n v="510.16666666666669"/>
    <n v="87.09860312695406"/>
    <n v="0.17072578201951139"/>
    <n v="12430721"/>
    <n v="6.0981078082097398E-4"/>
    <n v="0.97497369816265633"/>
    <n v="30000"/>
    <n v="0.35"/>
    <n v="292.08447912993461"/>
    <n v="11.165756906077348"/>
    <n v="268.81230702146809"/>
    <n v="295.56669687881379"/>
    <n v="358.13836227008687"/>
    <n v="4041.3781542437391"/>
    <n v="1010.501"/>
    <n v="6.9192379068555416"/>
    <n v="361.94394954488757"/>
    <s v="."/>
  </r>
  <r>
    <n v="20200"/>
    <s v="SERV CANGURITOS LUJO 24X40"/>
    <x v="6"/>
    <x v="12"/>
    <n v="20"/>
    <n v="96.492063492063494"/>
    <x v="9"/>
    <n v="1105.893"/>
    <n v="9437.76"/>
    <n v="8136"/>
    <s v="."/>
    <n v="343.65600000000001"/>
    <n v="274.72500000000002"/>
    <n v="368.63099999999997"/>
    <n v="340.65899999999999"/>
    <n v="338.661"/>
    <n v="348.82083"/>
    <s v="."/>
    <n v="600"/>
    <n v="404"/>
    <n v="491"/>
    <n v="330"/>
    <n v="638"/>
    <n v="570"/>
    <s v="."/>
    <n v="2015.15283"/>
    <n v="335.85880500000002"/>
    <n v="31.846705919830221"/>
    <n v="9.4821709140036445E-2"/>
    <n v="19018528.772860799"/>
    <x v="196"/>
    <n v="505.5"/>
    <n v="119.96624525257094"/>
    <n v="0.23732194906542223"/>
    <n v="24676488"/>
    <n v="6.0804587067993764E-4"/>
    <n v="0.97558174403333631"/>
    <n v="30000"/>
    <n v="0.35"/>
    <n v="206.05830707972274"/>
    <n v="11.133441049723757"/>
    <n v="254.51552691430535"/>
    <n v="197.90997255740342"/>
    <n v="420.57879355187856"/>
    <n v="4956.0102325484622"/>
    <n v="1007.576415"/>
    <n v="9.7795272540036411"/>
    <n v="445.14631284381124"/>
    <s v="."/>
  </r>
  <r>
    <n v="32430"/>
    <s v="PM.PAN.FAM.BOLSIL 30X4X10 P2X4"/>
    <x v="14"/>
    <x v="10"/>
    <n v="25"/>
    <n v="95.140151515151516"/>
    <x v="7"/>
    <n v="1741.2570000000001"/>
    <n v="5098.2"/>
    <n v="4395"/>
    <s v="."/>
    <n v="580.41899999999998"/>
    <n v="116"/>
    <n v="133"/>
    <n v="230.76900000000001"/>
    <n v="466.53300000000002"/>
    <n v="480.52898999999996"/>
    <s v="."/>
    <n v="498"/>
    <n v="538"/>
    <n v="353"/>
    <n v="375"/>
    <n v="486"/>
    <n v="566"/>
    <s v="."/>
    <n v="2007.24999"/>
    <n v="334.54166500000002"/>
    <n v="199.16723802653226"/>
    <n v="0.59534359651893354"/>
    <n v="10233361.899017999"/>
    <x v="197"/>
    <n v="469.33333333333331"/>
    <n v="86.707938890661282"/>
    <n v="0.18474702888635217"/>
    <n v="12376320"/>
    <n v="6.0566129261860812E-4"/>
    <n v="0.97618740532595494"/>
    <n v="30000"/>
    <n v="0.35"/>
    <n v="279.80978354644452"/>
    <n v="11.089778950276242"/>
    <n v="476.41171178343836"/>
    <n v="1091.1185324893488"/>
    <n v="1368.3630062462548"/>
    <n v="13065.544071813769"/>
    <n v="1003.624995"/>
    <n v="7.1736233256719721"/>
    <n v="1178.1609110872594"/>
    <s v="."/>
  </r>
  <r>
    <n v="80700"/>
    <s v="TOALLA MANOS BLANCA KLS"/>
    <x v="17"/>
    <x v="11"/>
    <n v="5"/>
    <n v="95.621794871794876"/>
    <x v="8"/>
    <n v="4807.1880000000001"/>
    <n v="12867.88"/>
    <n v="11093"/>
    <s v="."/>
    <n v="0"/>
    <n v="0"/>
    <n v="0"/>
    <n v="0"/>
    <n v="1602.396"/>
    <n v="344.65499999999997"/>
    <s v="."/>
    <n v="455"/>
    <n v="532"/>
    <n v="299"/>
    <n v="349"/>
    <n v="312"/>
    <n v="416"/>
    <s v="."/>
    <n v="1947.0509999999999"/>
    <n v="324.50849999999997"/>
    <n v="641.03438447676115"/>
    <n v="1.9754009046812679"/>
    <n v="25054418.621879999"/>
    <x v="198"/>
    <n v="393.83333333333331"/>
    <n v="90.579063070152557"/>
    <n v="0.22999338909052702"/>
    <n v="26212759"/>
    <n v="5.8749703889865435E-4"/>
    <n v="0.97677490236485354"/>
    <n v="30000"/>
    <n v="0.35"/>
    <n v="173.46256346508127"/>
    <n v="10.757187845303868"/>
    <n v="694.82032370328045"/>
    <n v="769.41996226331639"/>
    <n v="748.60626292979975"/>
    <n v="4767.3050634124929"/>
    <n v="973.52549999999997"/>
    <n v="11.224617929689188"/>
    <n v="443.17391608009308"/>
    <s v="."/>
  </r>
  <r>
    <n v="47670"/>
    <s v="TENA MUJER MINI 24X10"/>
    <x v="10"/>
    <x v="9"/>
    <n v="7"/>
    <n v="93.333333333333329"/>
    <x v="6"/>
    <n v="1258.74"/>
    <n v="4442.7999999999993"/>
    <n v="3830"/>
    <s v="."/>
    <n v="238.761"/>
    <n v="323.67599999999999"/>
    <n v="227.77199999999999"/>
    <n v="419.58"/>
    <n v="343.65600000000001"/>
    <n v="340.65899999999999"/>
    <s v="."/>
    <n v="554"/>
    <n v="471"/>
    <n v="464"/>
    <n v="468"/>
    <n v="342"/>
    <n v="464"/>
    <s v="."/>
    <n v="1894.1039999999998"/>
    <n v="315.68399999999997"/>
    <n v="71.986251412335861"/>
    <n v="0.22803262570271496"/>
    <n v="8415125.251199998"/>
    <x v="199"/>
    <n v="460.5"/>
    <n v="67.787166927081415"/>
    <n v="0.14720340266467191"/>
    <n v="10582290"/>
    <n v="5.7152097781008133E-4"/>
    <n v="0.97734642334266364"/>
    <n v="30000"/>
    <n v="0.35"/>
    <n v="291.16832402081809"/>
    <n v="10.464662983425413"/>
    <n v="145.23889229631374"/>
    <n v="126.72490971570957"/>
    <n v="218.49153318029164"/>
    <n v="2687.3209203283914"/>
    <n v="947.05199999999991"/>
    <n v="6.5051856391651111"/>
    <n v="256.79956674999835"/>
    <s v="."/>
  </r>
  <r>
    <n v="15420"/>
    <s v="PH CANGU BLANCO 36/18 GRATIS 3R"/>
    <x v="0"/>
    <x v="0"/>
    <n v="10"/>
    <n v="97.094696969696969"/>
    <x v="0"/>
    <n v="2222.5752000000002"/>
    <n v="2540.3999999999996"/>
    <n v="2190"/>
    <s v="."/>
    <n v="79"/>
    <n v="23"/>
    <n v="279.72000000000003"/>
    <n v="21"/>
    <n v="719.28"/>
    <n v="740.85840000000007"/>
    <s v="."/>
    <n v="396"/>
    <n v="509"/>
    <n v="415"/>
    <n v="283"/>
    <n v="289"/>
    <n v="566"/>
    <s v="."/>
    <n v="1862.8584000000001"/>
    <n v="310.47640000000001"/>
    <n v="338.61943119342692"/>
    <n v="1.0906446712002165"/>
    <n v="4732405.4793599993"/>
    <x v="200"/>
    <n v="409.66666666666669"/>
    <n v="114.12916659060765"/>
    <n v="0.27859031714550281"/>
    <n v="5383020"/>
    <n v="5.6209302883565202E-4"/>
    <n v="0.97790851637149934"/>
    <n v="30000"/>
    <n v="0.35"/>
    <n v="381.86465978839061"/>
    <n v="10.292035359116023"/>
    <n v="441.53978478458714"/>
    <n v="589.36677802598251"/>
    <n v="544.46013837574742"/>
    <n v="7646.3806946027626"/>
    <n v="931.42920000000004"/>
    <n v="4.8783210287966909"/>
    <n v="742.94154924663087"/>
    <s v="."/>
  </r>
  <r>
    <n v="40493"/>
    <s v="NOS.NORMAL RAP.24X10+3INV.RAPG"/>
    <x v="1"/>
    <x v="8"/>
    <n v="8"/>
    <n v="96.546474358974365"/>
    <x v="5"/>
    <n v="2310.6869999999999"/>
    <n v="4759.4799999999996"/>
    <n v="4103"/>
    <s v="."/>
    <n v="0"/>
    <n v="92"/>
    <n v="627.37199999999996"/>
    <n v="770.22900000000004"/>
    <n v="193"/>
    <n v="162"/>
    <s v="."/>
    <n v="267"/>
    <n v="449"/>
    <n v="385"/>
    <n v="529"/>
    <n v="419"/>
    <n v="279"/>
    <s v="."/>
    <n v="1844.6010000000001"/>
    <n v="307.43350000000004"/>
    <n v="313.59630013490272"/>
    <n v="1.0200459615978827"/>
    <n v="8779341.5674799997"/>
    <x v="201"/>
    <n v="388"/>
    <n v="101.08808040515953"/>
    <n v="0.26053628970401943"/>
    <n v="9551784"/>
    <n v="5.5658409843886822E-4"/>
    <n v="0.97846510046993818"/>
    <n v="30000"/>
    <n v="0.35"/>
    <n v="277.61444791803973"/>
    <n v="10.191165745856354"/>
    <n v="395.12562610175354"/>
    <n v="490.05679601959957"/>
    <n v="476.65495206860436"/>
    <n v="5124.811610525293"/>
    <n v="922.30050000000006"/>
    <n v="6.644470465545016"/>
    <n v="502.86804653422496"/>
    <s v="."/>
  </r>
  <r>
    <n v="31640"/>
    <s v="HUM. PEQUENIN POTE ORIG 12X120"/>
    <x v="12"/>
    <x v="10"/>
    <n v="25"/>
    <n v="95.140151515151516"/>
    <x v="7"/>
    <n v="1075.923"/>
    <n v="9570"/>
    <n v="8250"/>
    <s v="."/>
    <n v="257.74200000000002"/>
    <n v="322.67700000000002"/>
    <n v="358.64100000000002"/>
    <n v="265.73399999999998"/>
    <n v="311.68799999999999"/>
    <n v="321.03863999999999"/>
    <s v="."/>
    <n v="545"/>
    <n v="540"/>
    <n v="491"/>
    <n v="443"/>
    <n v="376"/>
    <n v="539"/>
    <s v="."/>
    <n v="1837.52064"/>
    <n v="306.25344000000001"/>
    <n v="38.098585737656883"/>
    <n v="0.12440214789965096"/>
    <n v="17585072.524799999"/>
    <x v="202"/>
    <n v="489"/>
    <n v="68.008822957025217"/>
    <n v="0.13907734756037876"/>
    <n v="24205500"/>
    <n v="5.5444769290334984E-4"/>
    <n v="0.97901954816284154"/>
    <n v="30000"/>
    <n v="0.35"/>
    <n v="195.40278162026013"/>
    <n v="10.152047734806629"/>
    <n v="291.89977910782261"/>
    <n v="248.87288450984892"/>
    <n v="502.67407788001464"/>
    <n v="6086.4070684577737"/>
    <n v="918.76031999999998"/>
    <n v="9.4037588654750177"/>
    <n v="599.52506405090344"/>
    <s v="."/>
  </r>
  <r>
    <n v="41230"/>
    <s v="NOS.INV.RAP.8X3X10 (PAGUE 2X3)"/>
    <x v="1"/>
    <x v="8"/>
    <n v="8"/>
    <n v="96.546474358974365"/>
    <x v="5"/>
    <n v="1960.038"/>
    <n v="5114.4399999999996"/>
    <n v="4409"/>
    <s v="."/>
    <n v="0"/>
    <n v="0"/>
    <n v="0"/>
    <n v="599.4"/>
    <n v="653.346"/>
    <n v="529.47"/>
    <s v="."/>
    <n v="448"/>
    <n v="522"/>
    <n v="290"/>
    <n v="553"/>
    <n v="458"/>
    <n v="362"/>
    <s v="."/>
    <n v="1782.2160000000001"/>
    <n v="297.036"/>
    <n v="327.74914945427389"/>
    <n v="1.1033987444426732"/>
    <n v="9115036.799039999"/>
    <x v="203"/>
    <n v="438.83333333333331"/>
    <n v="98.444739151803589"/>
    <n v="0.22433286551873208"/>
    <n v="11608897"/>
    <n v="5.3776024494366309E-4"/>
    <n v="0.97955730840778521"/>
    <n v="30000"/>
    <n v="0.35"/>
    <n v="263.23990338771466"/>
    <n v="9.8464972375690607"/>
    <n v="406.52112735482638"/>
    <n v="509.89768377353863"/>
    <n v="485.29310525537886"/>
    <n v="5134.4335500907346"/>
    <n v="891.10800000000006"/>
    <n v="6.7703109485458643"/>
    <n v="521.44772158168416"/>
    <s v="."/>
  </r>
  <r>
    <n v="70800"/>
    <s v="MULTIUSOS REG BCO HS 48/4X65M"/>
    <x v="8"/>
    <x v="0"/>
    <n v="10"/>
    <n v="97.094696969696969"/>
    <x v="0"/>
    <n v="1213.1556300000002"/>
    <n v="5771"/>
    <n v="4975"/>
    <s v="."/>
    <n v="93"/>
    <n v="368.63099999999997"/>
    <n v="221.77799999999999"/>
    <n v="273.726"/>
    <n v="392.60700000000003"/>
    <n v="404.38521000000003"/>
    <s v="."/>
    <n v="304"/>
    <n v="508"/>
    <n v="471"/>
    <n v="235"/>
    <n v="295"/>
    <n v="385"/>
    <s v="."/>
    <n v="1754.1272100000001"/>
    <n v="292.354535"/>
    <n v="121.23516670203139"/>
    <n v="0.41468543219974813"/>
    <n v="10123068.128910001"/>
    <x v="204"/>
    <n v="366.33333333333331"/>
    <n v="107.32691492196481"/>
    <n v="0.29297610988707412"/>
    <n v="10935050"/>
    <n v="5.2928482188014487E-4"/>
    <n v="0.9800865932296654"/>
    <n v="30000"/>
    <n v="0.35"/>
    <n v="245.85305155243728"/>
    <n v="9.691310552486188"/>
    <n v="218.14827222689325"/>
    <n v="230.00382968796526"/>
    <n v="315.06137775175512"/>
    <n v="3889.03045477158"/>
    <n v="877.06360500000005"/>
    <n v="7.1348604335946888"/>
    <n v="401.29045846889062"/>
    <s v="."/>
  </r>
  <r>
    <n v="40985"/>
    <s v="NOS.PLUS 24X16+PRX10"/>
    <x v="1"/>
    <x v="8"/>
    <n v="8"/>
    <n v="96.546474358974365"/>
    <x v="5"/>
    <n v="1486.5120000000002"/>
    <n v="4397.5599999999995"/>
    <n v="3791"/>
    <s v="."/>
    <n v="343.65600000000001"/>
    <n v="126"/>
    <n v="279.72000000000003"/>
    <n v="15"/>
    <n v="471.52800000000002"/>
    <n v="495.50400000000002"/>
    <s v="."/>
    <n v="486"/>
    <n v="290"/>
    <n v="542"/>
    <n v="345"/>
    <n v="315"/>
    <n v="286"/>
    <s v="."/>
    <n v="1731.4079999999999"/>
    <n v="288.56799999999998"/>
    <n v="190.09347689597348"/>
    <n v="0.65874759812582651"/>
    <n v="7613970.5644799983"/>
    <x v="205"/>
    <n v="377.33333333333331"/>
    <n v="109.38311874629775"/>
    <n v="0.28988459031704356"/>
    <n v="8582824"/>
    <n v="5.224295989809416E-4"/>
    <n v="0.98060902282864637"/>
    <n v="30000"/>
    <n v="0.35"/>
    <n v="279.81076621625948"/>
    <n v="9.5657900552486179"/>
    <n v="266.61979733796244"/>
    <n v="306.64222413263258"/>
    <n v="343.1461177799514"/>
    <n v="4025.8537422358263"/>
    <n v="865.70399999999995"/>
    <n v="6.1877819192340633"/>
    <n v="420.85951280384785"/>
    <s v="."/>
  </r>
  <r>
    <n v="31650"/>
    <s v="HUM PEQUENIN POTE ALOE V12X120"/>
    <x v="12"/>
    <x v="10"/>
    <n v="25"/>
    <n v="95.140151515151516"/>
    <x v="7"/>
    <n v="1072.9259999999999"/>
    <n v="11298.4"/>
    <n v="9740"/>
    <s v="."/>
    <n v="357.642"/>
    <n v="252.74700000000001"/>
    <n v="255.744"/>
    <n v="352.64699999999999"/>
    <n v="233.76599999999999"/>
    <n v="240.77898000000002"/>
    <s v="."/>
    <n v="261"/>
    <n v="346"/>
    <n v="417"/>
    <n v="491"/>
    <n v="251"/>
    <n v="365"/>
    <s v="."/>
    <n v="1693.3249800000001"/>
    <n v="282.22083000000003"/>
    <n v="57.067021945265296"/>
    <n v="0.20220698077199081"/>
    <n v="19131862.954032"/>
    <x v="206"/>
    <n v="355.16666666666669"/>
    <n v="91.839896922125703"/>
    <n v="0.25858253474085136"/>
    <n v="20755940"/>
    <n v="5.1093854842175327E-4"/>
    <n v="0.98111996137706814"/>
    <n v="30000"/>
    <n v="0.35"/>
    <n v="172.63636466008762"/>
    <n v="9.3553866298342552"/>
    <n v="290.95168769112166"/>
    <n v="343.52544726455079"/>
    <n v="577.41011301040714"/>
    <n v="6086.1101123983744"/>
    <n v="846.66249000000005"/>
    <n v="9.8086227854373114"/>
    <n v="650.54608144037752"/>
    <s v="."/>
  </r>
  <r>
    <n v="76150"/>
    <s v="P.H. MULTI HOJAS BCO HD 30X250"/>
    <x v="19"/>
    <x v="11"/>
    <n v="5"/>
    <n v="95.621794871794876"/>
    <x v="8"/>
    <n v="950.04899999999998"/>
    <n v="7098.04"/>
    <n v="6119"/>
    <s v="."/>
    <n v="303.69600000000003"/>
    <n v="316.68299999999999"/>
    <n v="251.74799999999999"/>
    <n v="273.726"/>
    <n v="268.73099999999999"/>
    <n v="276.79293000000001"/>
    <s v="."/>
    <n v="366"/>
    <n v="264"/>
    <n v="421"/>
    <n v="517"/>
    <n v="431"/>
    <n v="342"/>
    <s v="."/>
    <n v="1691.3769300000001"/>
    <n v="281.89615500000002"/>
    <n v="23.91813003259557"/>
    <n v="8.4847308515419689E-2"/>
    <n v="12005461.104217201"/>
    <x v="207"/>
    <n v="390.16666666666669"/>
    <n v="86.63351930209619"/>
    <n v="0.22204233909123328"/>
    <n v="14324579"/>
    <n v="5.1035074994773978E-4"/>
    <n v="0.9816303121270159"/>
    <n v="30000"/>
    <n v="0.35"/>
    <n v="217.68152822312305"/>
    <n v="9.3446239226519339"/>
    <n v="70.64124964585524"/>
    <n v="48.706147931953197"/>
    <n v="117.36436925911491"/>
    <n v="1278.6395409244483"/>
    <n v="845.68846500000006"/>
    <n v="7.769960748650858"/>
    <n v="136.83156770225375"/>
    <s v="."/>
  </r>
  <r>
    <n v="80060"/>
    <s v="SOPORTE COCINA PETALO"/>
    <x v="17"/>
    <x v="11"/>
    <n v="5"/>
    <n v="95.621794871794876"/>
    <x v="8"/>
    <n v="1015.9829999999999"/>
    <n v="10842.519999999999"/>
    <n v="9347"/>
    <s v="."/>
    <n v="331.66800000000001"/>
    <n v="323.67599999999999"/>
    <n v="338.661"/>
    <n v="179"/>
    <n v="167"/>
    <n v="172.01"/>
    <s v="."/>
    <n v="444"/>
    <n v="397"/>
    <n v="437"/>
    <n v="370"/>
    <n v="476"/>
    <n v="290"/>
    <s v="."/>
    <n v="1512.0150000000001"/>
    <n v="252.00250000000003"/>
    <n v="87.117125966712123"/>
    <n v="0.34569945126223794"/>
    <n v="16394052.877799999"/>
    <x v="208"/>
    <n v="402.33333333333331"/>
    <n v="66.418872819904692"/>
    <n v="0.1650841909359686"/>
    <n v="22563658"/>
    <n v="4.5623064586923962E-4"/>
    <n v="0.9820865427728851"/>
    <n v="30000"/>
    <n v="0.35"/>
    <n v="166.52656794408787"/>
    <n v="8.3536740331491721"/>
    <n v="128.885496132458"/>
    <n v="119.97528714630619"/>
    <n v="170.65386629820387"/>
    <n v="1397.103965686458"/>
    <n v="756.00750000000005"/>
    <n v="9.0797223450114384"/>
    <n v="167.24425206710839"/>
    <s v="."/>
  </r>
  <r>
    <n v="31240"/>
    <s v="HUM PQN 24X50 ORIG RPT+10PANOS"/>
    <x v="12"/>
    <x v="10"/>
    <n v="25"/>
    <n v="95.140151515151516"/>
    <x v="7"/>
    <n v="2194.7930099999999"/>
    <n v="11550.119999999999"/>
    <n v="9957"/>
    <s v="."/>
    <n v="0"/>
    <n v="8"/>
    <n v="2"/>
    <n v="47"/>
    <n v="710.28899999999999"/>
    <n v="731.59766999999999"/>
    <s v="."/>
    <n v="371"/>
    <n v="404"/>
    <n v="455"/>
    <n v="288"/>
    <n v="239"/>
    <n v="446"/>
    <s v="."/>
    <n v="1498.8866699999999"/>
    <n v="249.81444499999998"/>
    <n v="365.39815891339157"/>
    <n v="1.4626782647152032"/>
    <n v="17312320.904900398"/>
    <x v="209"/>
    <n v="367.16666666666669"/>
    <n v="87.172052096223325"/>
    <n v="0.23741820816039033"/>
    <n v="21935271"/>
    <n v="4.5226934490656093E-4"/>
    <n v="0.9825388121177917"/>
    <n v="30000"/>
    <n v="0.35"/>
    <n v="160.64297859977731"/>
    <n v="8.2811418232044183"/>
    <n v="572.42670449350203"/>
    <n v="1941.4761354656584"/>
    <n v="2148.5046810457688"/>
    <n v="15092.504573294882"/>
    <n v="749.44333499999993"/>
    <n v="9.3305458045215666"/>
    <n v="1822.5149255389495"/>
    <s v="."/>
  </r>
  <r>
    <n v="20390"/>
    <s v="SERV CANGU 18X200+30 PG200X230"/>
    <x v="6"/>
    <x v="12"/>
    <n v="20"/>
    <n v="96.492063492063494"/>
    <x v="9"/>
    <n v="1827.4507199999998"/>
    <n v="2686.56"/>
    <n v="2316"/>
    <s v="."/>
    <n v="130"/>
    <n v="67"/>
    <n v="73"/>
    <n v="5"/>
    <n v="591.40800000000002"/>
    <n v="609.15023999999994"/>
    <s v="."/>
    <n v="445"/>
    <n v="432"/>
    <n v="229"/>
    <n v="339"/>
    <n v="396"/>
    <n v="354"/>
    <s v="."/>
    <n v="1475.5582399999998"/>
    <n v="245.92637333333332"/>
    <n v="277.37763094768167"/>
    <n v="1.1278889172724826"/>
    <n v="3964175.7452543997"/>
    <x v="210"/>
    <n v="365.83333333333331"/>
    <n v="78.916200280212905"/>
    <n v="0.2157162650028599"/>
    <n v="5083620"/>
    <n v="4.4523029788254639E-4"/>
    <n v="0.98298404241567428"/>
    <n v="30000"/>
    <n v="0.35"/>
    <n v="330.48404936364142"/>
    <n v="8.1522554696132588"/>
    <n v="440.42274033994681"/>
    <n v="1326.5472903326799"/>
    <n v="1489.5923997249452"/>
    <n v="13483.780896559143"/>
    <n v="737.77911999999992"/>
    <n v="4.4648395069027957"/>
    <n v="1653.9939096387041"/>
    <s v="."/>
  </r>
  <r>
    <n v="41060"/>
    <s v="DISP. PLUS RAPISEC 6X6X10"/>
    <x v="1"/>
    <x v="8"/>
    <n v="8"/>
    <n v="96.546474358974365"/>
    <x v="5"/>
    <n v="2844.1530000000002"/>
    <n v="4282.7199999999993"/>
    <n v="3692"/>
    <s v="."/>
    <n v="113"/>
    <n v="948.05100000000004"/>
    <n v="348.65100000000001"/>
    <n v="4"/>
    <n v="51"/>
    <n v="0"/>
    <s v="."/>
    <n v="337"/>
    <n v="268"/>
    <n v="399"/>
    <n v="210"/>
    <n v="326"/>
    <n v="366"/>
    <s v="."/>
    <n v="1464.702"/>
    <n v="244.11699999999999"/>
    <n v="368.28944059475839"/>
    <n v="1.5086595386423658"/>
    <n v="6272908.5494399993"/>
    <x v="211"/>
    <n v="317.66666666666669"/>
    <n v="68.488441847268462"/>
    <n v="0.21559845282455967"/>
    <n v="7036952"/>
    <n v="4.4195457020331609E-4"/>
    <n v="0.98342599698587763"/>
    <n v="30000"/>
    <n v="0.35"/>
    <n v="260.78667316917608"/>
    <n v="8.0922762430939219"/>
    <n v="433.02765053950975"/>
    <n v="564.56193226553012"/>
    <n v="497.76586048426111"/>
    <n v="5465.6365606509853"/>
    <n v="732.351"/>
    <n v="5.6164756511534879"/>
    <n v="675.41398692555094"/>
    <s v="."/>
  </r>
  <r>
    <n v="41207"/>
    <s v="NOS.PLUS(DISTR)12DIS(P26 LL42)"/>
    <x v="1"/>
    <x v="8"/>
    <n v="8"/>
    <n v="96.546474358974365"/>
    <x v="5"/>
    <n v="3461.5349999999999"/>
    <n v="5232.7599999999993"/>
    <n v="4511"/>
    <s v="."/>
    <n v="0"/>
    <n v="0"/>
    <n v="1153.845"/>
    <n v="225.774"/>
    <n v="3"/>
    <n v="0"/>
    <s v="."/>
    <n v="303"/>
    <n v="392"/>
    <n v="418"/>
    <n v="307"/>
    <n v="228"/>
    <n v="300"/>
    <s v="."/>
    <n v="1382.6190000000001"/>
    <n v="230.43650000000002"/>
    <n v="461.24511919531466"/>
    <n v="2.0016148448501632"/>
    <n v="7234913.3984399997"/>
    <x v="212"/>
    <n v="324.66666666666669"/>
    <n v="69.252196114395346"/>
    <n v="0.21330245209772691"/>
    <n v="8787428"/>
    <n v="4.1718710420272432E-4"/>
    <n v="0.98384318409008031"/>
    <n v="30000"/>
    <n v="0.35"/>
    <n v="229.22208038711815"/>
    <n v="7.6387790055248628"/>
    <n v="522.35535123951354"/>
    <n v="699.99679700935349"/>
    <n v="583.46558328371248"/>
    <n v="6046.0929478989765"/>
    <n v="691.30950000000007"/>
    <n v="6.0317880269866908"/>
    <n v="791.49991687494139"/>
    <s v="."/>
  </r>
  <r>
    <n v="40471"/>
    <s v="TH PLUS RAPISEC 8X3X10 MK"/>
    <x v="1"/>
    <x v="8"/>
    <n v="8"/>
    <n v="96.546474358974365"/>
    <x v="5"/>
    <n v="1210.788"/>
    <n v="5166.6399999999994"/>
    <n v="4454"/>
    <s v="."/>
    <n v="173"/>
    <n v="403.596"/>
    <n v="246.75299999999999"/>
    <n v="270.72899999999998"/>
    <n v="7"/>
    <n v="223.77600000000001"/>
    <s v="."/>
    <n v="192"/>
    <n v="397"/>
    <n v="226"/>
    <n v="307"/>
    <n v="317"/>
    <n v="258"/>
    <s v="."/>
    <n v="1324.854"/>
    <n v="220.809"/>
    <n v="130.06535046352653"/>
    <n v="0.58904007745846654"/>
    <n v="6845043.6705599995"/>
    <x v="213"/>
    <n v="282.83333333333331"/>
    <n v="73.325075292608204"/>
    <n v="0.25925188671517341"/>
    <n v="7558438"/>
    <n v="3.9975727496251395E-4"/>
    <n v="0.98424294136504287"/>
    <n v="30000"/>
    <n v="0.35"/>
    <n v="225.81381465481729"/>
    <n v="7.3196353591160221"/>
    <n v="188.62243333645472"/>
    <n v="212.00084511811718"/>
    <n v="247.17951620938288"/>
    <n v="3035.6557542832056"/>
    <n v="662.42700000000002"/>
    <n v="5.8670192610899097"/>
    <n v="414.72772964059453"/>
    <s v="."/>
  </r>
  <r>
    <n v="75150"/>
    <s v="LATEX INSTITUCIONAL X 120"/>
    <x v="18"/>
    <x v="5"/>
    <n v="10"/>
    <n v="94.135802469135797"/>
    <x v="3"/>
    <n v="963.11591999999996"/>
    <n v="9991.08"/>
    <n v="8613"/>
    <s v="."/>
    <n v="205.79400000000001"/>
    <n v="113"/>
    <n v="194"/>
    <n v="155"/>
    <n v="311.68799999999999"/>
    <n v="321.03863999999999"/>
    <s v="."/>
    <n v="192"/>
    <n v="294"/>
    <n v="296"/>
    <n v="341"/>
    <n v="181"/>
    <n v="207"/>
    <s v="."/>
    <n v="1300.52064"/>
    <n v="216.75343999999998"/>
    <n v="83.79029256667873"/>
    <n v="0.38656960907600235"/>
    <n v="12993605.7558912"/>
    <x v="214"/>
    <n v="251.83333333333334"/>
    <n v="66.76351298925681"/>
    <n v="0.26510991259797539"/>
    <n v="13014243"/>
    <n v="3.9241500352408994E-4"/>
    <n v="0.98463535636856692"/>
    <n v="30000"/>
    <n v="0.35"/>
    <n v="160.88775955554297"/>
    <n v="7.1851969060773477"/>
    <n v="155.64226162745223"/>
    <n v="160.50503622774139"/>
    <n v="227.49423068822571"/>
    <n v="2602.4227828496691"/>
    <n v="650.26031999999998"/>
    <n v="8.0834032594693674"/>
    <n v="362.19227070151703"/>
    <s v="."/>
  </r>
  <r>
    <n v="40272"/>
    <s v="NOS.BUENAS N.6X3X10"/>
    <x v="1"/>
    <x v="8"/>
    <n v="8"/>
    <n v="96.546474358974365"/>
    <x v="5"/>
    <n v="920.07899999999995"/>
    <n v="4699.16"/>
    <n v="4051"/>
    <s v="."/>
    <n v="193"/>
    <n v="164"/>
    <n v="198"/>
    <n v="297.702"/>
    <n v="100"/>
    <n v="306.69299999999998"/>
    <s v="."/>
    <n v="176"/>
    <n v="264"/>
    <n v="376"/>
    <n v="379"/>
    <n v="307"/>
    <n v="356"/>
    <s v="."/>
    <n v="1259.395"/>
    <n v="209.89916666666667"/>
    <n v="79.611702718674849"/>
    <n v="0.37928546350592868"/>
    <n v="5918098.6081999997"/>
    <x v="215"/>
    <n v="309.66666666666669"/>
    <n v="79.137011989755294"/>
    <n v="0.25555547467089973"/>
    <n v="7526758"/>
    <n v="3.8000588238508941E-4"/>
    <n v="0.98501536225095199"/>
    <n v="30000"/>
    <n v="0.35"/>
    <n v="230.85615806318944"/>
    <n v="6.9579834254143647"/>
    <n v="135.27557012198977"/>
    <n v="136.77161675067597"/>
    <n v="190.9394375253047"/>
    <n v="2619.0184563769039"/>
    <n v="629.69749999999999"/>
    <n v="5.4553233951648847"/>
    <n v="376.40481390208765"/>
    <s v="."/>
  </r>
  <r>
    <n v="15560"/>
    <s v="P.H.CANGURITOS  2 EN 1 48/4 P3LL4"/>
    <x v="0"/>
    <x v="0"/>
    <n v="10"/>
    <n v="97.094696969696969"/>
    <x v="0"/>
    <n v="1886.1020100000001"/>
    <n v="2842"/>
    <n v="2450"/>
    <s v="."/>
    <n v="0"/>
    <n v="0"/>
    <n v="0"/>
    <n v="0"/>
    <n v="610.38900000000001"/>
    <n v="628.70067000000006"/>
    <s v="."/>
    <n v="372"/>
    <n v="199"/>
    <n v="323"/>
    <n v="231"/>
    <n v="384"/>
    <n v="183"/>
    <s v="."/>
    <n v="1239.0896700000001"/>
    <n v="206.51494500000001"/>
    <n v="319.98397732678143"/>
    <n v="1.5494470742869548"/>
    <n v="3521492.8421400003"/>
    <x v="216"/>
    <n v="282"/>
    <n v="88.854937960700866"/>
    <n v="0.31508843248475482"/>
    <n v="4145400"/>
    <n v="3.7387901603754128E-4"/>
    <n v="0.98538924126698957"/>
    <n v="30000"/>
    <n v="0.35"/>
    <n v="294.44889511888937"/>
    <n v="6.845799281767956"/>
    <n v="388.44197014446098"/>
    <n v="547.82497335313076"/>
    <n v="456.89996296214053"/>
    <n v="6532.7706946011695"/>
    <n v="619.54483500000003"/>
    <n v="4.2081654594074598"/>
    <n v="954.27435507779808"/>
    <s v="."/>
  </r>
  <r>
    <n v="32460"/>
    <s v="PROM 8(PAGUE 2CUBO X1MEDIANO)"/>
    <x v="14"/>
    <x v="14"/>
    <n v="3"/>
    <n v="96.934959349593498"/>
    <x v="11"/>
    <n v="3446.5499999999997"/>
    <n v="9382.08"/>
    <n v="8088"/>
    <s v="."/>
    <n v="0"/>
    <n v="0"/>
    <n v="1148.8499999999999"/>
    <n v="66"/>
    <n v="4"/>
    <n v="4.12"/>
    <s v="."/>
    <n v="386"/>
    <n v="308"/>
    <n v="288"/>
    <n v="378"/>
    <n v="344"/>
    <n v="315"/>
    <s v="."/>
    <n v="1222.9699999999998"/>
    <n v="203.82833333333329"/>
    <n v="463.67431675332915"/>
    <n v="2.274827592271254"/>
    <n v="11474002.377599997"/>
    <x v="217"/>
    <n v="336.5"/>
    <n v="39.637103829619036"/>
    <n v="0.11779228478341466"/>
    <n v="16329672"/>
    <n v="3.6901511756080716E-4"/>
    <n v="0.98575825638455039"/>
    <n v="30000"/>
    <n v="0.35"/>
    <n v="161.00113349030559"/>
    <n v="6.7567403314917112"/>
    <n v="483.9445377478043"/>
    <n v="429.31890443410003"/>
    <n v="504.21475874227946"/>
    <n v="2357.9708884787083"/>
    <n v="611.4849999999999"/>
    <n v="7.5960334780726182"/>
    <n v="348.98053984533249"/>
    <s v="."/>
  </r>
  <r>
    <n v="31410"/>
    <s v="HUM.CHIQUITICOS 24X30 PROM RPTO"/>
    <x v="12"/>
    <x v="14"/>
    <n v="3"/>
    <n v="96.934959349593498"/>
    <x v="11"/>
    <n v="2418.5789999999997"/>
    <n v="10332.119999999999"/>
    <n v="8907"/>
    <s v="."/>
    <n v="0"/>
    <n v="0"/>
    <n v="0"/>
    <n v="806.19299999999998"/>
    <n v="199.8"/>
    <n v="205.79400000000001"/>
    <s v="."/>
    <n v="216"/>
    <n v="192"/>
    <n v="308"/>
    <n v="280"/>
    <n v="368"/>
    <n v="257"/>
    <s v="."/>
    <n v="1211.787"/>
    <n v="201.96450000000002"/>
    <n v="312.24362543485171"/>
    <n v="1.5460322256379297"/>
    <n v="12520328.698439999"/>
    <x v="218"/>
    <n v="270.16666666666669"/>
    <n v="63.744542250036297"/>
    <n v="0.23594525200506955"/>
    <n v="14438247"/>
    <n v="3.6564079434790546E-4"/>
    <n v="0.98612389717889826"/>
    <n v="30000"/>
    <n v="0.35"/>
    <n v="152.71757574551424"/>
    <n v="6.6949558011049728"/>
    <n v="332.32849283816665"/>
    <n v="292.82335187012961"/>
    <n v="352.41336024148154"/>
    <n v="1727.2120963792645"/>
    <n v="605.89350000000002"/>
    <n v="7.9348234417975547"/>
    <n v="257.9870797794058"/>
    <s v="."/>
  </r>
  <r>
    <n v="41020"/>
    <s v="INVIS RAPISEC DISP IND 8X60"/>
    <x v="1"/>
    <x v="8"/>
    <n v="8"/>
    <n v="96.546474358974365"/>
    <x v="5"/>
    <n v="1015.9829999999999"/>
    <n v="4597.08"/>
    <n v="3963"/>
    <s v="."/>
    <n v="338.661"/>
    <n v="260.73899999999998"/>
    <n v="302.697"/>
    <n v="107"/>
    <n v="48"/>
    <n v="127"/>
    <s v="."/>
    <n v="314"/>
    <n v="174"/>
    <n v="191"/>
    <n v="356"/>
    <n v="362"/>
    <n v="259"/>
    <s v="."/>
    <n v="1184.097"/>
    <n v="197.34950000000001"/>
    <n v="118.7456289296579"/>
    <n v="0.60170220309480338"/>
    <n v="5443388.6367600001"/>
    <x v="219"/>
    <n v="276"/>
    <n v="81.434636365615333"/>
    <n v="0.29505303031020047"/>
    <n v="6562728"/>
    <n v="3.5728570092348884E-4"/>
    <n v="0.98648118287982178"/>
    <n v="30000"/>
    <n v="0.35"/>
    <n v="226.32014216179377"/>
    <n v="6.5419723756906079"/>
    <n v="171.08140793518277"/>
    <n v="193.15243817778256"/>
    <n v="223.41718694070764"/>
    <n v="2931.6075766667959"/>
    <n v="592.04849999999999"/>
    <n v="5.2319558864252667"/>
    <n v="448.12289143261916"/>
    <s v="."/>
  </r>
  <r>
    <n v="75260"/>
    <s v="LATEX MEDIANO INST 18X75"/>
    <x v="18"/>
    <x v="5"/>
    <n v="10"/>
    <n v="94.135802469135797"/>
    <x v="3"/>
    <n v="938.42063999999993"/>
    <n v="6320.8399999999992"/>
    <n v="5449"/>
    <s v="."/>
    <n v="91"/>
    <n v="72"/>
    <n v="231.768"/>
    <n v="159"/>
    <n v="303.69600000000003"/>
    <n v="312.80687999999998"/>
    <s v="."/>
    <n v="289"/>
    <n v="269"/>
    <n v="193"/>
    <n v="365"/>
    <n v="363"/>
    <n v="291"/>
    <s v="."/>
    <n v="1170.27088"/>
    <n v="195.04514666666668"/>
    <n v="104.1980373961097"/>
    <n v="0.53422522516894388"/>
    <n v="7397094.9891391993"/>
    <x v="220"/>
    <n v="295"/>
    <n v="64.27441170481454"/>
    <n v="0.21787936171123573"/>
    <n v="9644730"/>
    <n v="3.5311385100304126E-4"/>
    <n v="0.98683429673082479"/>
    <n v="30000"/>
    <n v="0.35"/>
    <n v="191.87853694115486"/>
    <n v="6.4655849723756909"/>
    <n v="168.85388711986661"/>
    <n v="191.78760038143972"/>
    <n v="233.50973684362353"/>
    <n v="3129.619630492512"/>
    <n v="585.13544000000002"/>
    <n v="6.0990191954553916"/>
    <n v="484.04276548276124"/>
    <s v="."/>
  </r>
  <r>
    <n v="41310"/>
    <s v="NOS.INV.RAPIG.30X16+10 DIARIOS"/>
    <x v="1"/>
    <x v="8"/>
    <n v="8"/>
    <n v="96.546474358974365"/>
    <x v="5"/>
    <n v="1294.704"/>
    <n v="4384.7999999999993"/>
    <n v="3780"/>
    <s v="."/>
    <n v="0"/>
    <n v="268.73099999999999"/>
    <n v="430.56900000000002"/>
    <n v="0"/>
    <n v="431.56799999999998"/>
    <n v="0"/>
    <s v="."/>
    <n v="350"/>
    <n v="269"/>
    <n v="337"/>
    <n v="349"/>
    <n v="240"/>
    <n v="247"/>
    <s v="."/>
    <n v="1130.8679999999999"/>
    <n v="188.47799999999998"/>
    <n v="214.80838616869684"/>
    <n v="1.1397000507682429"/>
    <n v="4958630.0063999984"/>
    <x v="221"/>
    <n v="298.66666666666669"/>
    <n v="52.209833045765187"/>
    <n v="0.17480970885858879"/>
    <n v="6773760"/>
    <n v="3.4122455004272789E-4"/>
    <n v="0.9871755212808675"/>
    <n v="30000"/>
    <n v="0.35"/>
    <n v="226.46529670623906"/>
    <n v="6.2478895027624306"/>
    <n v="264.79150219079628"/>
    <n v="333.60803049452846"/>
    <n v="314.77461821289575"/>
    <n v="3794.9809651902833"/>
    <n v="565.43399999999997"/>
    <n v="4.9935597923725714"/>
    <n v="607.40206169017188"/>
    <s v="."/>
  </r>
  <r>
    <n v="31770"/>
    <s v="TOALLITAS.RESELLABLE 16X50TOAL"/>
    <x v="12"/>
    <x v="10"/>
    <n v="25"/>
    <n v="95.140151515151516"/>
    <x v="7"/>
    <n v="1043.3755799999999"/>
    <n v="11778.64"/>
    <n v="10154"/>
    <s v="."/>
    <n v="0"/>
    <n v="0"/>
    <n v="124"/>
    <n v="298.70100000000002"/>
    <n v="337.66199999999998"/>
    <n v="347.79185999999999"/>
    <s v="."/>
    <n v="275"/>
    <n v="174"/>
    <n v="240"/>
    <n v="315"/>
    <n v="185"/>
    <n v="302"/>
    <s v="."/>
    <n v="1108.1548600000001"/>
    <n v="184.69247666666669"/>
    <n v="164.25907944686421"/>
    <n v="0.8893652974469517"/>
    <n v="13052557.1601904"/>
    <x v="222"/>
    <n v="248.5"/>
    <n v="59.399494947347826"/>
    <n v="0.23903217282634939"/>
    <n v="15139614"/>
    <n v="3.3437115868621464E-4"/>
    <n v="0.98750989243955367"/>
    <n v="30000"/>
    <n v="0.35"/>
    <n v="136.78020528912529"/>
    <n v="6.1224025414364647"/>
    <n v="317.31914298277582"/>
    <n v="884.75922583087629"/>
    <n v="1037.8192893667879"/>
    <n v="8410.7413442306133"/>
    <n v="554.07743000000005"/>
    <n v="8.1017195262837056"/>
    <n v="1373.7648394248265"/>
    <s v="."/>
  </r>
  <r>
    <n v="60580"/>
    <s v="ANTIBACTERIAL COCINA 1X4 80H PG3 LL4"/>
    <x v="11"/>
    <x v="4"/>
    <n v="10"/>
    <n v="96.052083333333329"/>
    <x v="3"/>
    <n v="2999.9970000000003"/>
    <n v="4471.7999999999993"/>
    <n v="3855"/>
    <s v="."/>
    <n v="0"/>
    <n v="0"/>
    <n v="999.99900000000002"/>
    <n v="22"/>
    <n v="32"/>
    <n v="32.96"/>
    <s v="."/>
    <n v="183"/>
    <n v="248"/>
    <n v="215"/>
    <n v="306"/>
    <n v="304"/>
    <n v="340"/>
    <s v="."/>
    <n v="1086.9590000000001"/>
    <n v="181.15983333333335"/>
    <n v="401.41725182678266"/>
    <n v="2.2158181780183943"/>
    <n v="4860663.2561999997"/>
    <x v="223"/>
    <n v="266"/>
    <n v="60.554108035706385"/>
    <n v="0.22764702269062551"/>
    <n v="6152580"/>
    <n v="3.2797558662009494E-4"/>
    <n v="0.98783786802617379"/>
    <n v="30000"/>
    <n v="0.35"/>
    <n v="219.8548209643775"/>
    <n v="6.0052983425414368"/>
    <n v="461.47023525219703"/>
    <n v="679.07468087743518"/>
    <n v="521.52321867761134"/>
    <n v="6674.1909631637982"/>
    <n v="543.47950000000003"/>
    <n v="4.9439852864364395"/>
    <n v="1111.3837452310966"/>
    <s v="."/>
  </r>
  <r>
    <n v="60340"/>
    <s v="ANTIBACTERIAL COCINA PG80 LL 100 1X12"/>
    <x v="11"/>
    <x v="4"/>
    <n v="10"/>
    <n v="96.052083333333329"/>
    <x v="3"/>
    <n v="1303.6949999999999"/>
    <n v="4379"/>
    <n v="3775"/>
    <s v="."/>
    <n v="0"/>
    <n v="0"/>
    <n v="0"/>
    <n v="434.565"/>
    <n v="297.702"/>
    <n v="306.63306"/>
    <s v="."/>
    <n v="214"/>
    <n v="249"/>
    <n v="287"/>
    <n v="233"/>
    <n v="162"/>
    <n v="315"/>
    <s v="."/>
    <n v="1038.9000599999999"/>
    <n v="173.15000999999998"/>
    <n v="195.76082229903051"/>
    <n v="1.1305851053605513"/>
    <n v="4549343.3627399998"/>
    <x v="224"/>
    <n v="243.33333333333334"/>
    <n v="54.143020479713378"/>
    <n v="0.22250556361526044"/>
    <n v="5511500"/>
    <n v="3.1347443336699154E-4"/>
    <n v="0.98815134245954084"/>
    <n v="30000"/>
    <n v="0.35"/>
    <n v="217.20509619407503"/>
    <n v="5.7397793370165742"/>
    <n v="253.15861566919625"/>
    <n v="340.05681501980001"/>
    <n v="310.55640903936199"/>
    <n v="4382.8178006002518"/>
    <n v="519.45002999999997"/>
    <n v="4.7830372224403606"/>
    <n v="763.58646269463657"/>
    <s v="."/>
  </r>
  <r>
    <n v="41200"/>
    <s v="NOS.PLUS(DISTR)12DISP.BOLSAX42"/>
    <x v="1"/>
    <x v="8"/>
    <n v="8"/>
    <n v="96.546474358974365"/>
    <x v="5"/>
    <n v="1744.2539999999999"/>
    <n v="4961.32"/>
    <n v="4277"/>
    <s v="."/>
    <n v="0"/>
    <n v="0"/>
    <n v="0"/>
    <n v="581.41800000000001"/>
    <n v="195"/>
    <n v="239.76"/>
    <s v="."/>
    <n v="145"/>
    <n v="136"/>
    <n v="279"/>
    <n v="170"/>
    <n v="270"/>
    <n v="214"/>
    <s v="."/>
    <n v="1016.178"/>
    <n v="169.363"/>
    <n v="228.67172702806963"/>
    <n v="1.3501870362952335"/>
    <n v="5041584.23496"/>
    <x v="225"/>
    <n v="202.33333333333334"/>
    <n v="62.169660339000309"/>
    <n v="0.30726356015980383"/>
    <n v="5192278"/>
    <n v="3.0661835051776085E-4"/>
    <n v="0.98845796081005854"/>
    <n v="30000"/>
    <n v="0.35"/>
    <n v="201.8165938164253"/>
    <n v="5.614243093922652"/>
    <n v="273.58567177945082"/>
    <n v="352.20576145391908"/>
    <n v="318.49961653083204"/>
    <n v="3717.4922385354103"/>
    <n v="508.089"/>
    <n v="5.0351558352249626"/>
    <n v="662.1537714602257"/>
    <s v="."/>
  </r>
  <r>
    <n v="32610"/>
    <s v="PANUELO CANGU BSILLO 120X10 IND"/>
    <x v="14"/>
    <x v="14"/>
    <n v="3"/>
    <n v="96.934959349593498"/>
    <x v="11"/>
    <n v="594"/>
    <n v="9110.64"/>
    <n v="7854"/>
    <s v="."/>
    <n v="131"/>
    <n v="147"/>
    <n v="198"/>
    <n v="158"/>
    <n v="160"/>
    <n v="164.8"/>
    <s v="."/>
    <n v="211"/>
    <n v="131"/>
    <n v="140"/>
    <n v="249"/>
    <n v="299"/>
    <n v="155"/>
    <s v="."/>
    <n v="958.8"/>
    <n v="159.79999999999998"/>
    <n v="22.274649267721443"/>
    <n v="0.13939079641878252"/>
    <n v="8735281.6319999993"/>
    <x v="226"/>
    <n v="197.5"/>
    <n v="67.337211109460128"/>
    <n v="0.34094790435169686"/>
    <n v="9306990"/>
    <n v="2.8930529343917016E-4"/>
    <n v="0.98874726610349772"/>
    <n v="30000"/>
    <n v="0.35"/>
    <n v="144.66389938331761"/>
    <n v="5.2972375690607736"/>
    <n v="38.166361974903765"/>
    <n v="29.237113220660529"/>
    <n v="54.058074682086087"/>
    <n v="538.98200792802095"/>
    <n v="479.4"/>
    <n v="6.6277765502466961"/>
    <n v="101.74775076655382"/>
    <s v="."/>
  </r>
  <r>
    <n v="20400"/>
    <s v="SERV CANGU CAF 42X115 PROM"/>
    <x v="6"/>
    <x v="12"/>
    <n v="20"/>
    <n v="96.492063492063494"/>
    <x v="9"/>
    <n v="1057.941"/>
    <n v="9201.119999999999"/>
    <n v="7932"/>
    <s v="."/>
    <n v="98"/>
    <n v="103"/>
    <n v="120"/>
    <n v="352.64699999999999"/>
    <n v="140"/>
    <n v="144.20000000000002"/>
    <s v="."/>
    <n v="169"/>
    <n v="251"/>
    <n v="300"/>
    <n v="201"/>
    <n v="297"/>
    <n v="277"/>
    <s v="."/>
    <n v="957.84699999999998"/>
    <n v="159.64116666666666"/>
    <n v="96.389557568061633"/>
    <n v="0.60378885710178121"/>
    <n v="8813265.1886399984"/>
    <x v="227"/>
    <n v="249.16666666666666"/>
    <n v="53.659730400614784"/>
    <n v="0.21535677752755097"/>
    <n v="11858340"/>
    <n v="2.8901773821947104E-4"/>
    <n v="0.98903628384171716"/>
    <n v="30000"/>
    <n v="0.35"/>
    <n v="143.87930188875262"/>
    <n v="5.2919723756906079"/>
    <n v="202.22900508187379"/>
    <n v="471.97631426428603"/>
    <n v="577.81576177809825"/>
    <n v="5277.3535034005708"/>
    <n v="478.92349999999999"/>
    <n v="6.657295298392583"/>
    <n v="997.23753805722981"/>
    <s v="."/>
  </r>
  <r>
    <n v="40221"/>
    <s v="NOS.PLUS 16X3X10"/>
    <x v="1"/>
    <x v="8"/>
    <n v="8"/>
    <n v="96.546474358974365"/>
    <x v="5"/>
    <n v="845.154"/>
    <n v="4379"/>
    <n v="3775"/>
    <s v="."/>
    <n v="105"/>
    <n v="281.71800000000002"/>
    <n v="56"/>
    <n v="205.79400000000001"/>
    <n v="18"/>
    <n v="267.73200000000003"/>
    <s v="."/>
    <n v="213"/>
    <n v="132"/>
    <n v="184"/>
    <n v="212"/>
    <n v="230"/>
    <n v="125"/>
    <s v="."/>
    <n v="934.24400000000014"/>
    <n v="155.70733333333337"/>
    <n v="111.72554216591058"/>
    <n v="0.71753551855346498"/>
    <n v="4091054.4760000007"/>
    <x v="228"/>
    <n v="182.66666666666666"/>
    <n v="44.531636694227494"/>
    <n v="0.24378633226766877"/>
    <n v="4137400"/>
    <n v="2.8189584330807696E-4"/>
    <n v="0.98931817968502522"/>
    <n v="30000"/>
    <n v="0.35"/>
    <n v="205.97441767835531"/>
    <n v="5.1615690607734814"/>
    <n v="153.01809465209843"/>
    <n v="178.92305001204102"/>
    <n v="194.31064713828627"/>
    <n v="2694.6177734062258"/>
    <n v="467.12200000000007"/>
    <n v="4.5357283226254488"/>
    <n v="522.05399979719084"/>
    <s v="."/>
  </r>
  <r>
    <n v="20340"/>
    <s v="SERV CANGURITOS 9X4X100"/>
    <x v="6"/>
    <x v="12"/>
    <n v="20"/>
    <n v="96.492063492063494"/>
    <x v="9"/>
    <n v="1729.269"/>
    <n v="12724.039999999999"/>
    <n v="10969"/>
    <s v="."/>
    <n v="35"/>
    <n v="576.423"/>
    <n v="201.798"/>
    <n v="14"/>
    <n v="51"/>
    <n v="52.53"/>
    <s v="."/>
    <n v="223"/>
    <n v="215"/>
    <n v="232"/>
    <n v="177"/>
    <n v="207"/>
    <n v="294"/>
    <s v="."/>
    <n v="930.75099999999998"/>
    <n v="155.12516666666667"/>
    <n v="216.9720740707584"/>
    <n v="1.3986903526555978"/>
    <n v="11842912.954039998"/>
    <x v="229"/>
    <n v="224.66666666666666"/>
    <n v="38.836409034135258"/>
    <n v="0.17286235475134387"/>
    <n v="14786212"/>
    <n v="2.8084187648498235E-4"/>
    <n v="0.98959902156151025"/>
    <n v="30000"/>
    <n v="0.35"/>
    <n v="120.60764585181674"/>
    <n v="5.1422707182320444"/>
    <n v="319.8174884353993"/>
    <n v="1032.1386919993247"/>
    <n v="1134.9841063639656"/>
    <n v="7783.7330904508271"/>
    <n v="465.37549999999999"/>
    <n v="7.7171807262000369"/>
    <n v="1513.676256454841"/>
    <s v="."/>
  </r>
  <r>
    <n v="72700"/>
    <s v="CREMA ECOLOGICA PEQUE¥A 45X200"/>
    <x v="9"/>
    <x v="12"/>
    <n v="20"/>
    <n v="96.492063492063494"/>
    <x v="9"/>
    <n v="642.07728000000009"/>
    <n v="12495.519999999999"/>
    <n v="10772"/>
    <s v="."/>
    <n v="121"/>
    <n v="100"/>
    <n v="128"/>
    <n v="139"/>
    <n v="207.792"/>
    <n v="214.02576000000002"/>
    <s v="."/>
    <n v="151"/>
    <n v="149"/>
    <n v="163"/>
    <n v="153"/>
    <n v="170"/>
    <n v="143"/>
    <s v="."/>
    <n v="909.81776000000002"/>
    <n v="151.63629333333333"/>
    <n v="47.684690357265318"/>
    <n v="0.31446752824828561"/>
    <n v="11368646.016435198"/>
    <x v="230"/>
    <n v="154.83333333333334"/>
    <n v="9.8877028002800866"/>
    <n v="6.3860297956599046E-2"/>
    <n v="10007188"/>
    <n v="2.7452554655086416E-4"/>
    <n v="0.98987354710806108"/>
    <n v="30000"/>
    <n v="0.35"/>
    <n v="120.3290909458086"/>
    <n v="5.0266174585635364"/>
    <n v="148.21703952853605"/>
    <n v="244.26223164820848"/>
    <n v="344.79458081947922"/>
    <n v="3604.5378577096872"/>
    <n v="454.90888000000001"/>
    <n v="7.5610789780647929"/>
    <n v="717.09014808136226"/>
    <s v="."/>
  </r>
  <r>
    <n v="42062"/>
    <s v="NOS.BASICA 8X3X10"/>
    <x v="1"/>
    <x v="8"/>
    <n v="8"/>
    <n v="96.546474358974365"/>
    <x v="5"/>
    <n v="812.1869999999999"/>
    <n v="4325.6399999999994"/>
    <n v="3729"/>
    <s v="."/>
    <n v="132"/>
    <n v="173"/>
    <n v="270.72899999999998"/>
    <n v="105"/>
    <n v="4"/>
    <n v="155"/>
    <s v="."/>
    <n v="115"/>
    <n v="199"/>
    <n v="242"/>
    <n v="229"/>
    <n v="181"/>
    <n v="132"/>
    <s v="."/>
    <n v="839.72900000000004"/>
    <n v="139.95483333333334"/>
    <n v="87.394575576328876"/>
    <n v="0.62444842735927097"/>
    <n v="3632365.3515599999"/>
    <x v="231"/>
    <n v="183"/>
    <n v="51.150757570147483"/>
    <n v="0.27951233644889334"/>
    <n v="4094442"/>
    <n v="2.5337718476677197E-4"/>
    <n v="0.99012692429282789"/>
    <n v="30000"/>
    <n v="0.35"/>
    <n v="196.47847889147931"/>
    <n v="4.6393867403314921"/>
    <n v="124.50966949898081"/>
    <n v="141.66054511874157"/>
    <n v="161.62476342163274"/>
    <n v="2395.4941052414461"/>
    <n v="419.86450000000002"/>
    <n v="4.2738981120869042"/>
    <n v="516.33852474870071"/>
    <s v="."/>
  </r>
  <r>
    <n v="47660"/>
    <s v="TENA EXTRA INST MEDIUM 6X12"/>
    <x v="10"/>
    <x v="9"/>
    <n v="7"/>
    <n v="93.333333333333329"/>
    <x v="6"/>
    <n v="914.08500000000004"/>
    <n v="4484.5599999999995"/>
    <n v="3866"/>
    <s v="."/>
    <n v="74"/>
    <n v="148"/>
    <n v="118"/>
    <n v="28"/>
    <n v="304.69499999999999"/>
    <n v="155"/>
    <s v="."/>
    <n v="151"/>
    <n v="233"/>
    <n v="225"/>
    <n v="241"/>
    <n v="151"/>
    <n v="166"/>
    <s v="."/>
    <n v="827.69499999999994"/>
    <n v="137.94916666666666"/>
    <n v="94.627910809478763"/>
    <n v="0.68596217792408143"/>
    <n v="3711847.8891999992"/>
    <x v="232"/>
    <n v="194.5"/>
    <n v="42.828728675971689"/>
    <n v="0.22019911915666679"/>
    <n v="4511622"/>
    <n v="2.4974608349304751E-4"/>
    <n v="0.99037667037632093"/>
    <n v="30000"/>
    <n v="0.35"/>
    <n v="191.57809216602774"/>
    <n v="4.5729005524861872"/>
    <n v="126.63821467688207"/>
    <n v="142.28695555759876"/>
    <n v="158.64851854428537"/>
    <n v="2130.0802355054275"/>
    <n v="413.84749999999997"/>
    <n v="4.3204052751642017"/>
    <n v="465.80506421626615"/>
    <s v="."/>
  </r>
  <r>
    <n v="81090"/>
    <s v="DISPENSADOR JABON PEQUENO"/>
    <x v="16"/>
    <x v="13"/>
    <n v="45"/>
    <n v="94.638888888888886"/>
    <x v="10"/>
    <n v="602.39700000000005"/>
    <n v="11757.759999999998"/>
    <n v="10136"/>
    <s v="."/>
    <n v="0"/>
    <n v="114"/>
    <n v="200.79900000000001"/>
    <n v="188"/>
    <n v="153"/>
    <n v="157.59"/>
    <s v="."/>
    <n v="222"/>
    <n v="173"/>
    <n v="150"/>
    <n v="218"/>
    <n v="146"/>
    <n v="162"/>
    <s v="."/>
    <n v="813.38900000000001"/>
    <n v="135.56483333333333"/>
    <n v="72.988906391085706"/>
    <n v="0.53840590215323081"/>
    <n v="9563632.6486399993"/>
    <x v="233"/>
    <n v="178.5"/>
    <n v="33.536547228359687"/>
    <n v="0.1878798164053764"/>
    <n v="10855656"/>
    <n v="2.4542943609219152E-4"/>
    <n v="0.99062209981241311"/>
    <n v="30000"/>
    <n v="0.35"/>
    <n v="117.28904482551101"/>
    <n v="4.4938618784530391"/>
    <n v="275.21269092147247"/>
    <n v="539.35518956191754"/>
    <n v="741.57897409230429"/>
    <n v="9101.862994308769"/>
    <n v="406.69450000000001"/>
    <n v="6.9349102570497143"/>
    <n v="2025.3989197910068"/>
    <s v="."/>
  </r>
  <r>
    <n v="32640"/>
    <s v="PAN.FAM.BOLS DISP 12X10X10"/>
    <x v="14"/>
    <x v="14"/>
    <n v="3"/>
    <n v="96.934959349593498"/>
    <x v="11"/>
    <n v="668.3309999999999"/>
    <n v="5092.3999999999996"/>
    <n v="4390"/>
    <s v="."/>
    <n v="0"/>
    <n v="10"/>
    <n v="154"/>
    <n v="222.77699999999999"/>
    <n v="200.79900000000001"/>
    <n v="206.82297"/>
    <s v="."/>
    <n v="118"/>
    <n v="155"/>
    <n v="224"/>
    <n v="138"/>
    <n v="129"/>
    <n v="174"/>
    <s v="."/>
    <n v="794.39896999999996"/>
    <n v="132.39982833333332"/>
    <n v="101.35411564750993"/>
    <n v="0.76551546118578129"/>
    <n v="4045397.3148279996"/>
    <x v="234"/>
    <n v="156.33333333333334"/>
    <n v="38.588426589674121"/>
    <n v="0.24683428522179607"/>
    <n v="4117820"/>
    <n v="2.3969944422572438E-4"/>
    <n v="0.99086179925663886"/>
    <n v="30000"/>
    <n v="0.35"/>
    <n v="176.12811174675676"/>
    <n v="4.3889445856353593"/>
    <n v="114.520949404416"/>
    <n v="98.888123499928227"/>
    <n v="127.68778316132207"/>
    <n v="946.96763158721615"/>
    <n v="397.19948499999998"/>
    <n v="4.5103473949815287"/>
    <n v="215.76203871121098"/>
    <s v="."/>
  </r>
  <r>
    <n v="72580"/>
    <s v="CREMA. COMBO DE CANGURITOS 18X200"/>
    <x v="9"/>
    <x v="12"/>
    <n v="20"/>
    <n v="96.492063492063494"/>
    <x v="9"/>
    <n v="890.10899999999992"/>
    <n v="11742.679999999998"/>
    <n v="10123"/>
    <s v="."/>
    <n v="296.70299999999997"/>
    <n v="105"/>
    <n v="71"/>
    <n v="105"/>
    <n v="103"/>
    <n v="106.09"/>
    <s v="."/>
    <n v="221"/>
    <n v="166"/>
    <n v="148"/>
    <n v="206"/>
    <n v="198"/>
    <n v="156"/>
    <s v="."/>
    <n v="786.79300000000001"/>
    <n v="131.13216666666668"/>
    <n v="82.236108250370563"/>
    <n v="0.62712384261454202"/>
    <n v="9239058.4252399988"/>
    <x v="235"/>
    <n v="182.5"/>
    <n v="29.797650914124088"/>
    <n v="0.16327479952944707"/>
    <n v="11084685"/>
    <n v="2.3740444278356804E-4"/>
    <n v="0.99109920369942239"/>
    <n v="30000"/>
    <n v="0.35"/>
    <n v="115.42960999320258"/>
    <n v="4.3469226519337019"/>
    <n v="169.17456128904462"/>
    <n v="401.92192785126343"/>
    <n v="488.86038088993746"/>
    <n v="4355.2362927227259"/>
    <n v="393.3965"/>
    <n v="6.8162146614402728"/>
    <n v="1001.9125347871847"/>
    <s v="."/>
  </r>
  <r>
    <n v="20260"/>
    <s v="SERV CAF 14X3X100 PAGUE 2X3"/>
    <x v="6"/>
    <x v="7"/>
    <n v="20"/>
    <n v="95.813596491228068"/>
    <x v="4"/>
    <n v="864.33480000000009"/>
    <n v="11265.92"/>
    <n v="9712"/>
    <s v="."/>
    <n v="0"/>
    <n v="0"/>
    <n v="203.79599999999999"/>
    <n v="0"/>
    <n v="279.72000000000003"/>
    <n v="288.11160000000001"/>
    <s v="."/>
    <n v="211"/>
    <n v="226"/>
    <n v="113"/>
    <n v="107"/>
    <n v="153"/>
    <n v="211"/>
    <s v="."/>
    <n v="771.62760000000003"/>
    <n v="128.6046"/>
    <n v="143.90936260271602"/>
    <n v="1.1190063388301508"/>
    <n v="8693094.8113919999"/>
    <x v="236"/>
    <n v="170.16666666666666"/>
    <n v="52.924159574495548"/>
    <n v="0.31101367036921967"/>
    <n v="9915952"/>
    <n v="2.3282848273233485E-4"/>
    <n v="0.99133203218215471"/>
    <n v="30000"/>
    <n v="0.35"/>
    <n v="116.70545142002091"/>
    <n v="4.2631359116022098"/>
    <n v="229.17208083476021"/>
    <n v="688.39084753827149"/>
    <n v="773.65356577031571"/>
    <n v="5900.6871279930101"/>
    <n v="385.81380000000001"/>
    <n v="6.6117528411155844"/>
    <n v="1384.1189327166819"/>
    <s v="."/>
  </r>
  <r>
    <n v="31580"/>
    <s v="PQN RP ALOE 24X50 PAGUE 50X60"/>
    <x v="12"/>
    <x v="14"/>
    <n v="3"/>
    <n v="96.934959349593498"/>
    <x v="11"/>
    <n v="1145.24361"/>
    <n v="12811.039999999999"/>
    <n v="11044"/>
    <s v="."/>
    <n v="0"/>
    <n v="5"/>
    <n v="0"/>
    <n v="0"/>
    <n v="370.62900000000002"/>
    <n v="381.74786999999998"/>
    <s v="."/>
    <n v="110"/>
    <n v="170"/>
    <n v="149"/>
    <n v="214"/>
    <n v="230"/>
    <n v="212"/>
    <s v="."/>
    <n v="757.37687000000005"/>
    <n v="126.22947833333335"/>
    <n v="193.65898104074805"/>
    <n v="1.5341819010719038"/>
    <n v="9702785.3766447995"/>
    <x v="237"/>
    <n v="180.83333333333334"/>
    <n v="46.12338524725466"/>
    <n v="0.25506019491569398"/>
    <n v="11982740"/>
    <n v="2.2852851232727395E-4"/>
    <n v="0.99156056069448195"/>
    <n v="30000"/>
    <n v="0.35"/>
    <n v="108.42624632686388"/>
    <n v="4.1844025966850831"/>
    <n v="206.21218883080329"/>
    <n v="181.66973903917037"/>
    <n v="218.76539662085852"/>
    <n v="1112.4678709336392"/>
    <n v="378.68843500000003"/>
    <n v="6.9851802091976607"/>
    <n v="265.86062053755177"/>
    <s v="."/>
  </r>
  <r>
    <n v="41022"/>
    <s v="NOS.INV.RAPIG 8DISPX(P50 LL60)"/>
    <x v="1"/>
    <x v="8"/>
    <n v="8"/>
    <n v="96.546474358974365"/>
    <x v="5"/>
    <n v="1039.9590000000001"/>
    <n v="4750.2"/>
    <n v="4095"/>
    <s v="."/>
    <n v="0"/>
    <n v="0"/>
    <n v="48"/>
    <n v="346.65300000000002"/>
    <n v="253.74600000000001"/>
    <n v="90"/>
    <s v="."/>
    <n v="203"/>
    <n v="168"/>
    <n v="201"/>
    <n v="149"/>
    <n v="210"/>
    <n v="223"/>
    <s v="."/>
    <n v="738.399"/>
    <n v="123.0665"/>
    <n v="144.28246906086687"/>
    <n v="1.172394348265912"/>
    <n v="3507542.9298"/>
    <x v="238"/>
    <n v="192.33333333333334"/>
    <n v="27.969030492075849"/>
    <n v="0.14541956928289002"/>
    <n v="4725630"/>
    <n v="2.228021895809239E-4"/>
    <n v="0.99178336288406288"/>
    <n v="30000"/>
    <n v="0.35"/>
    <n v="175.81673061159833"/>
    <n v="4.0795524861878452"/>
    <n v="176.91888895036965"/>
    <n v="223.74679044965603"/>
    <n v="209.5553088398724"/>
    <n v="2737.7124863300915"/>
    <n v="369.1995"/>
    <n v="4.1998221524845549"/>
    <n v="671.08156975530369"/>
    <s v="."/>
  </r>
  <r>
    <n v="72550"/>
    <s v="CREMA. MACDONAL 30X200"/>
    <x v="9"/>
    <x v="12"/>
    <n v="20"/>
    <n v="96.492063492063494"/>
    <x v="9"/>
    <n v="722.27699999999993"/>
    <n v="4760.6399999999994"/>
    <n v="4104"/>
    <s v="."/>
    <n v="159"/>
    <n v="180"/>
    <n v="125"/>
    <n v="240.75899999999999"/>
    <n v="15"/>
    <n v="15.450000000000001"/>
    <s v="."/>
    <n v="165"/>
    <n v="106"/>
    <n v="152"/>
    <n v="193"/>
    <n v="109"/>
    <n v="113"/>
    <s v="."/>
    <n v="735.20900000000006"/>
    <n v="122.53483333333334"/>
    <n v="91.264326328345092"/>
    <n v="0.7448031212486117"/>
    <n v="3500065.3737599999"/>
    <x v="239"/>
    <n v="139.66666666666666"/>
    <n v="35.84224695337425"/>
    <n v="0.25662706649193978"/>
    <n v="3439152"/>
    <n v="2.2183964902390373E-4"/>
    <n v="0.99200520253308677"/>
    <n v="30000"/>
    <n v="0.35"/>
    <n v="175.2440713539122"/>
    <n v="4.0619281767955808"/>
    <n v="172.5028898642567"/>
    <n v="442.63782923515259"/>
    <n v="523.87639277106427"/>
    <n v="5772.8057828802985"/>
    <n v="367.60450000000003"/>
    <n v="4.195343068212658"/>
    <n v="1421.1983894393757"/>
    <s v="."/>
  </r>
  <r>
    <n v="72930"/>
    <s v="CREMA NATURAL CAFETERIA 30X100"/>
    <x v="9"/>
    <x v="7"/>
    <n v="20"/>
    <n v="95.813596491228068"/>
    <x v="4"/>
    <n v="580.92000000000007"/>
    <n v="8665.1999999999989"/>
    <n v="7470"/>
    <s v="."/>
    <n v="21"/>
    <n v="46"/>
    <n v="109"/>
    <n v="176"/>
    <n v="188"/>
    <n v="193.64000000000001"/>
    <s v="."/>
    <n v="114"/>
    <n v="101"/>
    <n v="218"/>
    <n v="166"/>
    <n v="178"/>
    <n v="175"/>
    <s v="."/>
    <n v="733.64"/>
    <n v="122.27333333333333"/>
    <n v="75.56433197393244"/>
    <n v="0.61799519088871202"/>
    <n v="6357137.3279999988"/>
    <x v="240"/>
    <n v="158.66666666666666"/>
    <n v="43.669974429425402"/>
    <n v="0.27523093127789122"/>
    <n v="7111440"/>
    <n v="2.2136622390353861E-4"/>
    <n v="0.99222656875699033"/>
    <n v="30000"/>
    <n v="0.35"/>
    <n v="129.75461195274067"/>
    <n v="4.0532596685082876"/>
    <n v="156.6295253440982"/>
    <n v="369.57805287207913"/>
    <n v="450.64324624224491"/>
    <n v="4475.9569314055407"/>
    <n v="366.82"/>
    <n v="5.6540572158406741"/>
    <n v="1104.2857594793127"/>
    <s v="."/>
  </r>
  <r>
    <n v="31030"/>
    <s v="HUM.PETALO FRESC 36X30 POTE"/>
    <x v="12"/>
    <x v="10"/>
    <n v="25"/>
    <n v="95.140151515151516"/>
    <x v="7"/>
    <n v="390"/>
    <n v="12319.199999999999"/>
    <n v="10620"/>
    <s v="."/>
    <n v="107"/>
    <n v="117"/>
    <n v="127"/>
    <n v="130"/>
    <n v="108"/>
    <n v="111.24000000000001"/>
    <s v="."/>
    <n v="127"/>
    <n v="220"/>
    <n v="136"/>
    <n v="218"/>
    <n v="207"/>
    <n v="100"/>
    <s v="."/>
    <n v="700.24"/>
    <n v="116.70666666666666"/>
    <n v="9.8250835450222329"/>
    <n v="8.4186137995734892E-2"/>
    <n v="8626396.6079999991"/>
    <x v="241"/>
    <n v="168"/>
    <n v="53.016978412580251"/>
    <n v="0.31557725245583484"/>
    <n v="10704960"/>
    <n v="2.1128821305574109E-4"/>
    <n v="0.99243785697004605"/>
    <n v="30000"/>
    <n v="0.35"/>
    <n v="106.31702178041988"/>
    <n v="3.8687292817679557"/>
    <n v="106.54331558922114"/>
    <n v="70.434080842955396"/>
    <n v="167.1523128871543"/>
    <n v="2973.9867139790085"/>
    <n v="350.12"/>
    <n v="6.5863394992970106"/>
    <n v="768.72443052410688"/>
    <s v="."/>
  </r>
  <r>
    <n v="32450"/>
    <s v="PM.PAN.PET.BOLL 30 X 4 P2X4"/>
    <x v="14"/>
    <x v="14"/>
    <n v="3"/>
    <n v="96.934959349593498"/>
    <x v="11"/>
    <n v="669.8594700000001"/>
    <n v="13193.839999999998"/>
    <n v="11374"/>
    <s v="."/>
    <n v="169"/>
    <n v="23"/>
    <n v="52"/>
    <n v="10"/>
    <n v="216.78299999999999"/>
    <n v="223.28649000000001"/>
    <s v="."/>
    <n v="134"/>
    <n v="176"/>
    <n v="195"/>
    <n v="156"/>
    <n v="217"/>
    <n v="180"/>
    <s v="."/>
    <n v="694.06949000000009"/>
    <n v="115.67824833333334"/>
    <n v="98.444891061659519"/>
    <n v="0.85102335555760711"/>
    <n v="9157441.7999415994"/>
    <x v="242"/>
    <n v="176.33333333333334"/>
    <n v="29.056267252809135"/>
    <n v="0.16478034358870963"/>
    <n v="12033692"/>
    <n v="2.0942634279476975E-4"/>
    <n v="0.9926472833128408"/>
    <n v="30000"/>
    <n v="0.35"/>
    <n v="102.27899879453908"/>
    <n v="3.8346380662983428"/>
    <n v="109.94880526055455"/>
    <n v="95.307795552942707"/>
    <n v="121.45271945944958"/>
    <n v="712.12047482915023"/>
    <n v="347.03474500000004"/>
    <n v="6.7860411050196765"/>
    <n v="185.70735034625449"/>
    <s v="."/>
  </r>
  <r>
    <n v="72970"/>
    <s v="CREMA. LA LOCURA 18X200"/>
    <x v="9"/>
    <x v="7"/>
    <n v="20"/>
    <n v="95.813596491228068"/>
    <x v="4"/>
    <n v="450"/>
    <n v="4878.96"/>
    <n v="4206"/>
    <s v="."/>
    <n v="130"/>
    <n v="100"/>
    <n v="150"/>
    <n v="99"/>
    <n v="100"/>
    <n v="103"/>
    <s v="."/>
    <n v="144"/>
    <n v="163"/>
    <n v="209"/>
    <n v="174"/>
    <n v="98"/>
    <n v="201"/>
    <s v="."/>
    <n v="682"/>
    <n v="113.66666666666667"/>
    <n v="21.397819203523188"/>
    <n v="0.18825060882864975"/>
    <n v="3327450.72"/>
    <x v="243"/>
    <n v="164.83333333333334"/>
    <n v="40.612395480526246"/>
    <n v="0.24638460352189834"/>
    <n v="4159734"/>
    <n v="2.0578453288017738E-4"/>
    <n v="0.99285306784572103"/>
    <n v="30000"/>
    <n v="0.35"/>
    <n v="166.72439731080425"/>
    <n v="3.7679558011049723"/>
    <n v="96.756935225622627"/>
    <n v="116.37252549837358"/>
    <n v="191.73164152047303"/>
    <n v="3878.8168557849226"/>
    <n v="341"/>
    <n v="4.0905830880205816"/>
    <n v="1029.4220687640336"/>
    <s v="."/>
  </r>
  <r>
    <n v="32560"/>
    <s v="PANUELO BOLSILLO 15X8X10"/>
    <x v="14"/>
    <x v="14"/>
    <n v="3"/>
    <n v="96.934959349593498"/>
    <x v="11"/>
    <n v="731.26800000000003"/>
    <n v="2784"/>
    <n v="2400"/>
    <s v="."/>
    <n v="58"/>
    <n v="243.756"/>
    <n v="132"/>
    <n v="119"/>
    <n v="55"/>
    <n v="56.65"/>
    <s v="."/>
    <n v="208"/>
    <n v="97"/>
    <n v="126"/>
    <n v="168"/>
    <n v="171"/>
    <n v="128"/>
    <s v="."/>
    <n v="664.40599999999995"/>
    <n v="110.73433333333332"/>
    <n v="73.522315746082626"/>
    <n v="0.66395230397753147"/>
    <n v="1849706.3039999998"/>
    <x v="244"/>
    <n v="149.66666666666666"/>
    <n v="39.99333277768519"/>
    <n v="0.2672160319221728"/>
    <n v="2155200"/>
    <n v="2.0047577471083157E-4"/>
    <n v="0.99305354362043186"/>
    <n v="30000"/>
    <n v="0.35"/>
    <n v="217.84758761246687"/>
    <n v="3.6707513812154695"/>
    <n v="84.534569889729028"/>
    <n v="72.577008802633742"/>
    <n v="95.54682403337543"/>
    <n v="958.64427996537756"/>
    <n v="332.20299999999997"/>
    <n v="3.0498662265745358"/>
    <n v="261.15750711723456"/>
    <s v="."/>
  </r>
  <r>
    <n v="32120"/>
    <s v="POMY'S PETALO"/>
    <x v="14"/>
    <x v="10"/>
    <n v="25"/>
    <n v="95.140151515151516"/>
    <x v="7"/>
    <n v="501"/>
    <n v="12284.4"/>
    <n v="10590"/>
    <s v="."/>
    <n v="112"/>
    <n v="103"/>
    <n v="167"/>
    <n v="140"/>
    <n v="70"/>
    <n v="72.100000000000009"/>
    <s v="."/>
    <n v="178"/>
    <n v="89"/>
    <n v="165"/>
    <n v="163"/>
    <n v="180"/>
    <n v="110"/>
    <s v="."/>
    <n v="664.1"/>
    <n v="110.68333333333334"/>
    <n v="38.041052386424127"/>
    <n v="0.34369268832787947"/>
    <n v="8158070.04"/>
    <x v="245"/>
    <n v="147.5"/>
    <n v="38.370561632584945"/>
    <n v="0.26013940089888099"/>
    <n v="9372150"/>
    <n v="2.0038344323420205E-4"/>
    <n v="0.99325392706366611"/>
    <n v="30000"/>
    <n v="0.35"/>
    <n v="103.6836704637802"/>
    <n v="3.6690607734806631"/>
    <n v="129.76757172344071"/>
    <n v="216.15877627680879"/>
    <n v="307.88529561382541"/>
    <n v="3759.2768475319172"/>
    <n v="332.05"/>
    <n v="6.405058742900021"/>
    <n v="1024.5883291722287"/>
    <s v="."/>
  </r>
  <r>
    <n v="47330"/>
    <s v="TENA SUPER 6X10 PAGUE 8X10"/>
    <x v="10"/>
    <x v="9"/>
    <n v="7"/>
    <n v="93.333333333333329"/>
    <x v="6"/>
    <n v="662.33699999999999"/>
    <n v="5201.4399999999996"/>
    <n v="4484"/>
    <s v="."/>
    <n v="62"/>
    <n v="2"/>
    <n v="220.779"/>
    <n v="2"/>
    <n v="203.79599999999999"/>
    <n v="102"/>
    <s v="."/>
    <n v="108"/>
    <n v="164"/>
    <n v="172"/>
    <n v="136"/>
    <n v="182"/>
    <n v="180"/>
    <s v="."/>
    <n v="592.57500000000005"/>
    <n v="98.762500000000003"/>
    <n v="95.924958190764926"/>
    <n v="0.97126903623100791"/>
    <n v="3082243.3080000002"/>
    <x v="246"/>
    <n v="157"/>
    <n v="29.223278392404914"/>
    <n v="0.18613553116181475"/>
    <n v="4223928"/>
    <n v="1.7880171491418053E-4"/>
    <n v="0.99343272877858024"/>
    <n v="30000"/>
    <n v="0.35"/>
    <n v="150.51523591700027"/>
    <n v="3.2738950276243095"/>
    <n v="118.8422233841351"/>
    <n v="140.6345756880817"/>
    <n v="141.75948857750527"/>
    <n v="1843.9235821384916"/>
    <n v="296.28750000000002"/>
    <n v="3.9369768541356707"/>
    <n v="563.22012971702657"/>
    <s v="."/>
  </r>
  <r>
    <n v="45840"/>
    <s v="NOS.PLUS RAP 8X3X10 PAGUE 2X3"/>
    <x v="1"/>
    <x v="8"/>
    <n v="8"/>
    <n v="96.546474358974365"/>
    <x v="5"/>
    <n v="839.16000000000008"/>
    <n v="5084.28"/>
    <n v="4383"/>
    <s v="."/>
    <n v="0"/>
    <n v="0"/>
    <n v="0"/>
    <n v="239.76"/>
    <n v="279.72000000000003"/>
    <n v="70"/>
    <s v="."/>
    <n v="79"/>
    <n v="135"/>
    <n v="89"/>
    <n v="141"/>
    <n v="114"/>
    <n v="177"/>
    <s v="."/>
    <n v="589.48"/>
    <n v="98.24666666666667"/>
    <n v="128.61857636697223"/>
    <n v="1.3091393400994662"/>
    <n v="2997081.3744000001"/>
    <x v="247"/>
    <n v="122.5"/>
    <n v="36.20911487457267"/>
    <n v="0.29558461122100138"/>
    <n v="3221505"/>
    <n v="1.7786783935807473E-4"/>
    <n v="0.99361059661793827"/>
    <n v="30000"/>
    <n v="0.35"/>
    <n v="151.84147193695287"/>
    <n v="3.2567955801104973"/>
    <n v="154.67294100785622"/>
    <n v="198.38150943268147"/>
    <n v="180.72730564874021"/>
    <n v="2398.3533274392566"/>
    <n v="294.74"/>
    <n v="3.8822068337480422"/>
    <n v="736.4150645764156"/>
    <s v="."/>
  </r>
  <r>
    <n v="32170"/>
    <s v="PA¥UELO PETALO BSILLO X120 IND"/>
    <x v="14"/>
    <x v="14"/>
    <n v="3"/>
    <n v="96.934959349593498"/>
    <x v="11"/>
    <n v="426"/>
    <n v="12550.039999999999"/>
    <n v="10819"/>
    <s v="."/>
    <n v="142"/>
    <n v="136"/>
    <n v="129"/>
    <n v="124"/>
    <n v="9"/>
    <n v="9.27"/>
    <s v="."/>
    <n v="148"/>
    <n v="119"/>
    <n v="91"/>
    <n v="143"/>
    <n v="132"/>
    <n v="156"/>
    <s v="."/>
    <n v="549.27"/>
    <n v="91.545000000000002"/>
    <n v="64.126454369472199"/>
    <n v="0.70049106307796383"/>
    <n v="6893360.4707999993"/>
    <x v="248"/>
    <n v="131.5"/>
    <n v="23.670656940608978"/>
    <n v="0.18000499574607587"/>
    <n v="8536191"/>
    <n v="1.6573500054999272E-4"/>
    <n v="0.99377633161848822"/>
    <n v="30000"/>
    <n v="0.35"/>
    <n v="93.291265065860458"/>
    <n v="3.0346408839779007"/>
    <n v="73.2303770214059"/>
    <n v="63.012696273905455"/>
    <n v="82.334299673339601"/>
    <n v="545.48353532740384"/>
    <n v="274.63499999999999"/>
    <n v="5.8876894810273397"/>
    <n v="179.75225279782273"/>
    <s v="."/>
  </r>
  <r>
    <n v="44130"/>
    <s v="NOS.DIARIOS RAPISEC ALAS 12X75"/>
    <x v="1"/>
    <x v="8"/>
    <n v="8"/>
    <n v="96.546474358974365"/>
    <x v="5"/>
    <n v="635.36400000000003"/>
    <n v="4866.2"/>
    <n v="4195"/>
    <s v="."/>
    <n v="129"/>
    <n v="0"/>
    <n v="0"/>
    <n v="0"/>
    <n v="211.78800000000001"/>
    <n v="204.79499999999999"/>
    <s v="."/>
    <n v="140"/>
    <n v="101"/>
    <n v="86"/>
    <n v="94"/>
    <n v="73"/>
    <n v="89"/>
    <s v="."/>
    <n v="545.58299999999997"/>
    <n v="90.930499999999995"/>
    <n v="103.75549526410639"/>
    <n v="1.1410417325771485"/>
    <n v="2654915.9945999999"/>
    <x v="249"/>
    <n v="97.166666666666671"/>
    <n v="22.955754543614269"/>
    <n v="0.23625133321043842"/>
    <n v="2445685"/>
    <n v="1.6462249677766247E-4"/>
    <n v="0.99394095411526584"/>
    <n v="30000"/>
    <n v="0.35"/>
    <n v="149.31589274073167"/>
    <n v="3.0142707182320438"/>
    <n v="127.86966100996274"/>
    <n v="161.12737077694186"/>
    <n v="151.98382675581908"/>
    <n v="2152.4407650486673"/>
    <n v="272.79149999999998"/>
    <n v="3.6538843252763216"/>
    <n v="714.08342722153884"/>
    <s v="."/>
  </r>
  <r>
    <n v="60330"/>
    <s v="ANTIBACTERIAL COCINA 4X3 70H"/>
    <x v="11"/>
    <x v="4"/>
    <n v="10"/>
    <n v="96.052083333333329"/>
    <x v="3"/>
    <n v="814.94424000000004"/>
    <n v="2842"/>
    <n v="2450"/>
    <s v="."/>
    <n v="0"/>
    <n v="0"/>
    <n v="0"/>
    <n v="9"/>
    <n v="263.73599999999999"/>
    <n v="271.64807999999999"/>
    <s v="."/>
    <n v="114"/>
    <n v="106"/>
    <n v="146"/>
    <n v="132"/>
    <n v="115"/>
    <n v="130"/>
    <s v="."/>
    <n v="544.38408000000004"/>
    <n v="90.730680000000007"/>
    <n v="137.14081763217834"/>
    <n v="1.5115153731039856"/>
    <n v="1547139.5553600001"/>
    <x v="250"/>
    <n v="123.83333333333333"/>
    <n v="14.756919281024263"/>
    <n v="0.11916758504191868"/>
    <n v="1820350"/>
    <n v="1.6426073843138581E-4"/>
    <n v="0.99410521485369718"/>
    <n v="30000"/>
    <n v="0.35"/>
    <n v="195.16919414708696"/>
    <n v="3.0076468508287295"/>
    <n v="167.21728614046563"/>
    <n v="235.02323327169242"/>
    <n v="197.29375464875292"/>
    <n v="3490.3174039331188"/>
    <n v="272.19204000000002"/>
    <n v="2.7892930663521183"/>
    <n v="1160.481125957788"/>
    <s v="."/>
  </r>
  <r>
    <n v="32370"/>
    <s v="PET BOLSILLO 30X4X10 PAGUE 3X4"/>
    <x v="14"/>
    <x v="14"/>
    <n v="3"/>
    <n v="96.934959349593498"/>
    <x v="11"/>
    <n v="704.29499999999996"/>
    <n v="9126.8799999999992"/>
    <n v="7868"/>
    <s v="."/>
    <n v="8"/>
    <n v="52"/>
    <n v="29"/>
    <n v="234.76499999999999"/>
    <n v="102"/>
    <n v="105.06"/>
    <s v="."/>
    <n v="115"/>
    <n v="144"/>
    <n v="78"/>
    <n v="78"/>
    <n v="154"/>
    <n v="98"/>
    <s v="."/>
    <n v="530.82500000000005"/>
    <n v="88.470833333333346"/>
    <n v="81.48948241439912"/>
    <n v="0.92108867232401381"/>
    <n v="4844776.0760000004"/>
    <x v="251"/>
    <n v="111.16666666666667"/>
    <n v="32.56020065458236"/>
    <n v="0.29289535821213514"/>
    <n v="5247956"/>
    <n v="1.6016946431982431E-4"/>
    <n v="0.99426538431801703"/>
    <n v="30000"/>
    <n v="0.35"/>
    <n v="107.54373404175415"/>
    <n v="2.9327348066298344"/>
    <n v="90.287686834288621"/>
    <n v="78.47448607880807"/>
    <n v="99.085891254178122"/>
    <n v="657.38733620274843"/>
    <n v="265.41250000000002"/>
    <n v="4.935898913403042"/>
    <n v="224.155056473786"/>
    <s v="."/>
  </r>
  <r>
    <n v="25020"/>
    <s v="SERV CANGURITOS CAFETERIA   6X100"/>
    <x v="6"/>
    <x v="7"/>
    <n v="20"/>
    <n v="95.813596491228068"/>
    <x v="4"/>
    <n v="486"/>
    <n v="9371.64"/>
    <n v="8079"/>
    <s v="."/>
    <n v="86"/>
    <n v="120"/>
    <n v="7"/>
    <n v="162"/>
    <n v="72"/>
    <n v="74.16"/>
    <s v="."/>
    <n v="116"/>
    <n v="85"/>
    <n v="122"/>
    <n v="76"/>
    <n v="103"/>
    <n v="159"/>
    <s v="."/>
    <n v="521.16"/>
    <n v="86.86"/>
    <n v="51.970660954042152"/>
    <n v="0.59832674365694394"/>
    <n v="4884123.9023999991"/>
    <x v="252"/>
    <n v="110.16666666666667"/>
    <n v="29.701290656580326"/>
    <n v="0.26960324347879266"/>
    <n v="5340219"/>
    <n v="1.5725317764784933E-4"/>
    <n v="0.99442263749566484"/>
    <n v="30000"/>
    <n v="0.35"/>
    <n v="105.15945741968179"/>
    <n v="2.8793370165745853"/>
    <n v="109.55740128553386"/>
    <n v="254.5934425143557"/>
    <n v="312.18018284584741"/>
    <n v="3397.1958099888343"/>
    <n v="260.58"/>
    <n v="4.9559023295460536"/>
    <n v="1179.8534837822915"/>
    <s v="."/>
  </r>
  <r>
    <n v="13490"/>
    <s v="PH ULTRASUAVE 48/4 P2L4"/>
    <x v="0"/>
    <x v="0"/>
    <n v="10"/>
    <n v="97.094696969696969"/>
    <x v="0"/>
    <n v="899.09999999999991"/>
    <n v="2799.08"/>
    <n v="2413"/>
    <s v="."/>
    <n v="100"/>
    <n v="299.7"/>
    <n v="0"/>
    <n v="0"/>
    <n v="51"/>
    <n v="52.53"/>
    <s v="."/>
    <n v="109"/>
    <n v="84"/>
    <n v="138"/>
    <n v="103"/>
    <n v="113"/>
    <n v="141"/>
    <s v="."/>
    <n v="503.23"/>
    <n v="83.87166666666667"/>
    <n v="112.22633566443602"/>
    <n v="1.3380720823214358"/>
    <n v="1408581.0284"/>
    <x v="253"/>
    <n v="114.66666666666667"/>
    <n v="21.676408066528591"/>
    <n v="0.18903844244065632"/>
    <n v="1660144"/>
    <n v="1.518430358963221E-4"/>
    <n v="0.99457448053156117"/>
    <n v="30000"/>
    <n v="0.35"/>
    <n v="189.08026568395442"/>
    <n v="2.780276243093923"/>
    <n v="140.02909809537525"/>
    <n v="193.33523921281883"/>
    <n v="167.83186052631447"/>
    <n v="3153.0951115792795"/>
    <n v="251.61500000000001"/>
    <n v="2.6614623063897289"/>
    <n v="1134.0941819761333"/>
    <s v="."/>
  </r>
  <r>
    <n v="25010"/>
    <s v="SERV CANGURITOS 6X3X200"/>
    <x v="6"/>
    <x v="12"/>
    <n v="20"/>
    <n v="96.492063492063494"/>
    <x v="9"/>
    <n v="510"/>
    <n v="7643.24"/>
    <n v="6589"/>
    <s v="."/>
    <n v="48"/>
    <n v="170"/>
    <n v="144"/>
    <n v="91"/>
    <n v="20"/>
    <n v="20.6"/>
    <s v="."/>
    <n v="99"/>
    <n v="123"/>
    <n v="137"/>
    <n v="85"/>
    <n v="94"/>
    <n v="147"/>
    <s v="."/>
    <n v="493.6"/>
    <n v="82.266666666666666"/>
    <n v="63.935175503525961"/>
    <n v="0.77716988051287639"/>
    <n v="3772703.264"/>
    <x v="254"/>
    <n v="114.16666666666667"/>
    <n v="25.158828801569154"/>
    <n v="0.22036930337140864"/>
    <n v="4513465"/>
    <n v="1.4893731001415771E-4"/>
    <n v="0.99472341784157536"/>
    <n v="30000"/>
    <n v="0.35"/>
    <n v="113.32335531070967"/>
    <n v="2.7270718232044202"/>
    <n v="118.47661196761436"/>
    <n v="309.55970499728659"/>
    <n v="364.10114146137499"/>
    <n v="3854.7303212819993"/>
    <n v="246.8"/>
    <n v="4.3556775974965518"/>
    <n v="1413.5052434198578"/>
    <s v="."/>
  </r>
  <r>
    <n v="80120"/>
    <s v="SOPORTE CANGURITOS COCINA X24"/>
    <x v="17"/>
    <x v="11"/>
    <n v="5"/>
    <n v="95.621794871794876"/>
    <x v="8"/>
    <n v="261"/>
    <n v="7259.28"/>
    <n v="6258"/>
    <s v="."/>
    <n v="81"/>
    <n v="87"/>
    <n v="81"/>
    <n v="71"/>
    <n v="79"/>
    <n v="81.37"/>
    <s v="."/>
    <n v="104"/>
    <n v="79"/>
    <n v="81"/>
    <n v="96"/>
    <n v="129"/>
    <n v="115"/>
    <s v="."/>
    <n v="480.37"/>
    <n v="80.061666666666667"/>
    <n v="5.1933434959250162"/>
    <n v="6.4866792213398208E-2"/>
    <n v="3487140.3336"/>
    <x v="255"/>
    <n v="100.66666666666667"/>
    <n v="19.479904174986775"/>
    <n v="0.19350898187072954"/>
    <n v="3779832"/>
    <n v="1.4494533146576364E-4"/>
    <n v="0.99486836317304117"/>
    <n v="30000"/>
    <n v="0.35"/>
    <n v="114.71276874185784"/>
    <n v="2.6539779005524862"/>
    <n v="18.463232998687449"/>
    <n v="11.9730629218628"/>
    <n v="31.733122501449881"/>
    <n v="617.99379418760179"/>
    <n v="240.185"/>
    <n v="4.1875896229215197"/>
    <n v="232.85566698160986"/>
    <s v="."/>
  </r>
  <r>
    <n v="47570"/>
    <s v="TENA EXTRA INST LARGE 6X12"/>
    <x v="10"/>
    <x v="9"/>
    <n v="7"/>
    <n v="93.333333333333329"/>
    <x v="6"/>
    <n v="363"/>
    <n v="4431.2"/>
    <n v="3820"/>
    <s v="."/>
    <n v="65"/>
    <n v="36"/>
    <n v="66"/>
    <n v="121"/>
    <n v="93"/>
    <n v="86"/>
    <s v="."/>
    <n v="71"/>
    <n v="80"/>
    <n v="145"/>
    <n v="139"/>
    <n v="80"/>
    <n v="100"/>
    <s v="."/>
    <n v="467"/>
    <n v="77.833333333333329"/>
    <n v="29.033888245749434"/>
    <n v="0.37302640144431826"/>
    <n v="2069370.4"/>
    <x v="256"/>
    <n v="102.5"/>
    <n v="32.092055091564333"/>
    <n v="0.31309322040550569"/>
    <n v="2349300"/>
    <n v="1.4091110975812733E-4"/>
    <n v="0.99500927428279928"/>
    <n v="30000"/>
    <n v="0.35"/>
    <n v="144.76659573288913"/>
    <n v="2.5801104972375692"/>
    <n v="47.094661726412419"/>
    <n v="46.770883634334886"/>
    <n v="65.155435207075399"/>
    <n v="1263.6980495768823"/>
    <n v="233.5"/>
    <n v="3.2258823082478796"/>
    <n v="489.78446889382377"/>
    <s v="."/>
  </r>
  <r>
    <n v="20470"/>
    <s v="SERV DECORADA 18X200PG150LL200"/>
    <x v="6"/>
    <x v="7"/>
    <n v="20"/>
    <n v="95.813596491228068"/>
    <x v="4"/>
    <n v="737.26199999999994"/>
    <n v="7404.28"/>
    <n v="6383"/>
    <s v="."/>
    <n v="0"/>
    <n v="0"/>
    <n v="40"/>
    <n v="245.75399999999999"/>
    <n v="81"/>
    <n v="83.43"/>
    <s v="."/>
    <n v="125"/>
    <n v="81"/>
    <n v="120"/>
    <n v="104"/>
    <n v="105"/>
    <n v="113"/>
    <s v="."/>
    <n v="450.18400000000003"/>
    <n v="75.030666666666676"/>
    <n v="91.366282373021306"/>
    <n v="1.2177191864618195"/>
    <n v="3333288.3875199999"/>
    <x v="257"/>
    <n v="108"/>
    <n v="15.569200364822851"/>
    <n v="0.14415926263724863"/>
    <n v="4136184"/>
    <n v="1.3583710285942782E-4"/>
    <n v="0.99514511138565875"/>
    <n v="30000"/>
    <n v="0.35"/>
    <n v="109.95733580779263"/>
    <n v="2.4872044198895029"/>
    <n v="141.11037077081136"/>
    <n v="436.06965024765594"/>
    <n v="485.81373864544599"/>
    <n v="4462.5420138639347"/>
    <n v="225.09200000000001"/>
    <n v="4.0941697676899853"/>
    <n v="1794.1999371576337"/>
    <s v="."/>
  </r>
  <r>
    <n v="72320"/>
    <s v="CREMA PQ¥ PERS.45X200 MIMO'S"/>
    <x v="9"/>
    <x v="12"/>
    <n v="20"/>
    <n v="96.492063492063494"/>
    <x v="9"/>
    <n v="330"/>
    <n v="8579.3599999999988"/>
    <n v="7396"/>
    <s v="."/>
    <n v="65"/>
    <n v="110"/>
    <n v="60"/>
    <n v="60"/>
    <n v="70"/>
    <n v="72.100000000000009"/>
    <s v="."/>
    <n v="134"/>
    <n v="61"/>
    <n v="88"/>
    <n v="60"/>
    <n v="129"/>
    <n v="97"/>
    <s v="."/>
    <n v="437.1"/>
    <n v="72.850000000000009"/>
    <n v="18.871539417864138"/>
    <n v="0.25904652598303551"/>
    <n v="3750038.2559999996"/>
    <x v="258"/>
    <n v="94.833333333333329"/>
    <n v="31.971341333554761"/>
    <n v="0.3371318945541803"/>
    <n v="4208324"/>
    <n v="1.3188917789138643E-4"/>
    <n v="0.99527700056355017"/>
    <n v="30000"/>
    <n v="0.35"/>
    <n v="100.65458324706812"/>
    <n v="2.4149171270718233"/>
    <n v="67.169881959300611"/>
    <n v="98.571771267417134"/>
    <n v="146.8701138088536"/>
    <n v="2489.0942245660626"/>
    <n v="218.55"/>
    <n v="4.3425742365560085"/>
    <n v="1030.7162082966308"/>
    <s v="."/>
  </r>
  <r>
    <n v="15200"/>
    <s v="P.H. PETALO CHIC 48/2"/>
    <x v="0"/>
    <x v="0"/>
    <n v="10"/>
    <n v="97.094696969696969"/>
    <x v="0"/>
    <n v="306"/>
    <n v="2110.04"/>
    <n v="1819"/>
    <s v="."/>
    <n v="102"/>
    <n v="59"/>
    <n v="59"/>
    <n v="57"/>
    <n v="78"/>
    <n v="80.34"/>
    <s v="."/>
    <n v="70"/>
    <n v="59"/>
    <n v="101"/>
    <n v="108"/>
    <n v="83"/>
    <n v="62"/>
    <s v="."/>
    <n v="435.34000000000003"/>
    <n v="72.556666666666672"/>
    <n v="17.701391659038144"/>
    <n v="0.24396643991875053"/>
    <n v="918584.81359999999"/>
    <x v="259"/>
    <n v="80.5"/>
    <n v="20.481699148264042"/>
    <n v="0.25443104532005023"/>
    <n v="878577"/>
    <n v="1.3135812103234079E-4"/>
    <n v="0.99540835868458255"/>
    <n v="30000"/>
    <n v="0.35"/>
    <n v="202.55340113412785"/>
    <n v="2.4051933701657462"/>
    <n v="41.753325360695605"/>
    <n v="36.713781269439188"/>
    <n v="65.805259062353059"/>
    <n v="2244.3012532923558"/>
    <n v="217.67000000000002"/>
    <n v="2.1492603805340416"/>
    <n v="933.10636938006235"/>
    <s v="."/>
  </r>
  <r>
    <n v="40936"/>
    <s v="NOS.INVISIBLE RAP 30X16+NDAX16"/>
    <x v="1"/>
    <x v="8"/>
    <n v="8"/>
    <n v="96.546474358974365"/>
    <x v="5"/>
    <n v="534"/>
    <n v="4504.28"/>
    <n v="3883"/>
    <s v="."/>
    <n v="126"/>
    <n v="178"/>
    <n v="8"/>
    <n v="117"/>
    <n v="1"/>
    <n v="0"/>
    <s v="."/>
    <n v="131"/>
    <n v="87"/>
    <n v="110"/>
    <n v="66"/>
    <n v="96"/>
    <n v="109"/>
    <s v="."/>
    <n v="430"/>
    <n v="71.666666666666671"/>
    <n v="78.099082367635191"/>
    <n v="1.0897546376879328"/>
    <n v="1936840.4"/>
    <x v="260"/>
    <n v="99.833333333333329"/>
    <n v="22.283775861973375"/>
    <n v="0.22320977491125252"/>
    <n v="2325917"/>
    <n v="1.297468462441001E-4"/>
    <n v="0.99553810553082667"/>
    <n v="30000"/>
    <n v="0.35"/>
    <n v="137.78188927496103"/>
    <n v="2.3756906077348066"/>
    <n v="97.104607229513647"/>
    <n v="121.58620050785316"/>
    <n v="116.1101320913921"/>
    <n v="1824.1523803702835"/>
    <n v="215"/>
    <n v="3.1208746103189302"/>
    <n v="767.84088569074731"/>
    <s v="."/>
  </r>
  <r>
    <n v="40011"/>
    <s v="T.H. TUYAS NORMAL 16X3X10"/>
    <x v="1"/>
    <x v="8"/>
    <n v="8"/>
    <n v="96.546474358974365"/>
    <x v="5"/>
    <n v="486"/>
    <n v="4669"/>
    <n v="4025"/>
    <s v="."/>
    <n v="35"/>
    <n v="117"/>
    <n v="24"/>
    <n v="162"/>
    <n v="2"/>
    <n v="86"/>
    <s v="."/>
    <n v="120"/>
    <n v="73"/>
    <n v="99"/>
    <n v="115"/>
    <n v="111"/>
    <n v="129"/>
    <s v="."/>
    <n v="426"/>
    <n v="71"/>
    <n v="61.462183495219236"/>
    <n v="0.8656645562706935"/>
    <n v="1988994"/>
    <x v="261"/>
    <n v="107.83333333333333"/>
    <n v="19.742509127936746"/>
    <n v="0.1830835467814845"/>
    <n v="2604175"/>
    <n v="1.2853989883717824E-4"/>
    <n v="0.99566664542966388"/>
    <n v="30000"/>
    <n v="0.35"/>
    <n v="134.69871734468543"/>
    <n v="2.3535911602209945"/>
    <n v="80.290912776987199"/>
    <n v="97.054440689014882"/>
    <n v="99.119642058755147"/>
    <n v="1649.5781194962246"/>
    <n v="213"/>
    <n v="3.1626136343220934"/>
    <n v="700.87708833055558"/>
    <s v="."/>
  </r>
  <r>
    <n v="72960"/>
    <s v="CREMA PARADOR PUNTO ROJO 18X200"/>
    <x v="9"/>
    <x v="7"/>
    <n v="20"/>
    <n v="95.813596491228068"/>
    <x v="4"/>
    <n v="300"/>
    <n v="13095.24"/>
    <n v="11289"/>
    <s v="."/>
    <n v="100"/>
    <n v="80"/>
    <n v="72"/>
    <n v="28"/>
    <n v="70"/>
    <n v="72.100000000000009"/>
    <s v="."/>
    <n v="60"/>
    <n v="119"/>
    <n v="131"/>
    <n v="61"/>
    <n v="107"/>
    <n v="124"/>
    <s v="."/>
    <n v="422.1"/>
    <n v="70.350000000000009"/>
    <n v="23.544319909481349"/>
    <n v="0.33467405699333824"/>
    <n v="5527500.8040000005"/>
    <x v="262"/>
    <n v="100.33333333333333"/>
    <n v="31.834991230824411"/>
    <n v="0.31729227140356558"/>
    <n v="6795978"/>
    <n v="1.2736312511542943E-4"/>
    <n v="0.99579400855477929"/>
    <n v="30000"/>
    <n v="0.35"/>
    <n v="80.06109811453257"/>
    <n v="2.3320441988950278"/>
    <n v="70.185203887381903"/>
    <n v="119.93435429785879"/>
    <n v="166.57523827575935"/>
    <n v="2192.042714778137"/>
    <n v="211.05"/>
    <n v="5.272223463587256"/>
    <n v="939.9661961024467"/>
    <s v="."/>
  </r>
  <r>
    <n v="72920"/>
    <s v="CREMA NATURAL MINI-CAFET 30X100"/>
    <x v="9"/>
    <x v="7"/>
    <n v="20"/>
    <n v="95.813596491228068"/>
    <x v="4"/>
    <n v="296.64"/>
    <n v="5689.7999999999993"/>
    <n v="4905"/>
    <s v="."/>
    <n v="25"/>
    <n v="80"/>
    <n v="67"/>
    <n v="30"/>
    <n v="96"/>
    <n v="98.88"/>
    <s v="."/>
    <n v="58"/>
    <n v="98"/>
    <n v="69"/>
    <n v="101"/>
    <n v="93"/>
    <n v="91"/>
    <s v="."/>
    <n v="396.88"/>
    <n v="66.146666666666661"/>
    <n v="32.109080750882086"/>
    <n v="0.48542250681639926"/>
    <n v="2258167.8239999996"/>
    <x v="263"/>
    <n v="85"/>
    <n v="17.378147196982766"/>
    <n v="0.20444879055273843"/>
    <n v="2501550"/>
    <n v="1.197533217147871E-4"/>
    <n v="0.99591376187649405"/>
    <n v="30000"/>
    <n v="0.35"/>
    <n v="117.77461796937877"/>
    <n v="2.1927071823204418"/>
    <n v="75.963224397290929"/>
    <n v="159.14610611716591"/>
    <n v="203.00024976357474"/>
    <n v="3156.8200805223823"/>
    <n v="198.44"/>
    <n v="3.3698262566488495"/>
    <n v="1439.690673691169"/>
    <s v="."/>
  </r>
  <r>
    <n v="32660"/>
    <s v="PROM.PAN CANGU BOLSILL PAGUE4X8"/>
    <x v="14"/>
    <x v="14"/>
    <n v="3"/>
    <n v="96.934959349593498"/>
    <x v="11"/>
    <n v="1171.827"/>
    <n v="8787"/>
    <n v="7575"/>
    <s v="."/>
    <n v="0"/>
    <n v="0"/>
    <n v="390.60899999999998"/>
    <n v="2"/>
    <n v="2"/>
    <n v="2.06"/>
    <s v="."/>
    <n v="94"/>
    <n v="97"/>
    <n v="77"/>
    <n v="87"/>
    <n v="108"/>
    <n v="121"/>
    <s v="."/>
    <n v="396.66899999999998"/>
    <n v="66.111499999999992"/>
    <n v="158.97374115714831"/>
    <n v="2.4046306793394239"/>
    <n v="3485530.503"/>
    <x v="264"/>
    <n v="97.333333333333329"/>
    <n v="15.526321736543629"/>
    <n v="0.15951700414257153"/>
    <n v="4423800"/>
    <n v="1.1968965523907196E-4"/>
    <n v="0.99603345153173317"/>
    <n v="30000"/>
    <n v="0.35"/>
    <n v="94.746770367382467"/>
    <n v="2.1915414364640884"/>
    <n v="165.54836546654059"/>
    <n v="146.97817142666017"/>
    <n v="172.12298977593287"/>
    <n v="926.70990004013288"/>
    <n v="198.33449999999999"/>
    <n v="4.1866229156087131"/>
    <n v="422.85757623425087"/>
    <s v="."/>
  </r>
  <r>
    <n v="32540"/>
    <s v="PANUELO PEQUENO 12X3X75"/>
    <x v="14"/>
    <x v="14"/>
    <n v="3"/>
    <n v="96.934959349593498"/>
    <x v="11"/>
    <n v="375"/>
    <n v="3703.8799999999997"/>
    <n v="3193"/>
    <s v="."/>
    <n v="73"/>
    <n v="125"/>
    <n v="35"/>
    <n v="46"/>
    <n v="53"/>
    <n v="54.59"/>
    <s v="."/>
    <n v="78"/>
    <n v="75"/>
    <n v="103"/>
    <n v="114"/>
    <n v="87"/>
    <n v="92"/>
    <s v="."/>
    <n v="386.59000000000003"/>
    <n v="64.431666666666672"/>
    <n v="32.172752705770556"/>
    <n v="0.49933137493112423"/>
    <n v="1431882.9691999999"/>
    <x v="265"/>
    <n v="91.5"/>
    <n v="14.923136399564267"/>
    <n v="0.1630943868804838"/>
    <n v="1752957"/>
    <n v="1.1664844951048062E-4"/>
    <n v="0.9961500999812436"/>
    <n v="30000"/>
    <n v="0.35"/>
    <n v="144.06797494847237"/>
    <n v="2.1358563535911603"/>
    <n v="38.580321766544039"/>
    <n v="32.67632972107539"/>
    <n v="44.987890827317521"/>
    <n v="567.30250472927275"/>
    <n v="193.29500000000002"/>
    <n v="2.683386090061088"/>
    <n v="265.60892251739142"/>
    <s v="."/>
  </r>
  <r>
    <n v="31250"/>
    <s v="HUM.CHIQUITICOS 36X25 VIAJES POTE"/>
    <x v="12"/>
    <x v="14"/>
    <n v="3"/>
    <n v="96.934959349593498"/>
    <x v="11"/>
    <n v="261"/>
    <n v="7459.9599999999991"/>
    <n v="6431"/>
    <s v="."/>
    <n v="87"/>
    <n v="63"/>
    <n v="48"/>
    <n v="16"/>
    <n v="76"/>
    <n v="78.28"/>
    <s v="."/>
    <n v="60"/>
    <n v="63"/>
    <n v="86"/>
    <n v="54"/>
    <n v="76"/>
    <n v="88"/>
    <s v="."/>
    <n v="368.28"/>
    <n v="61.379999999999995"/>
    <n v="26.064274400028864"/>
    <n v="0.42463790159708159"/>
    <n v="2747354.0687999995"/>
    <x v="266"/>
    <n v="71.166666666666671"/>
    <n v="14.23259170589343"/>
    <n v="0.19998957900552827"/>
    <n v="2746037"/>
    <n v="1.1112364775529577E-4"/>
    <n v="0.99626122362899894"/>
    <n v="30000"/>
    <n v="0.35"/>
    <n v="99.081235968555063"/>
    <n v="2.034696132596685"/>
    <n v="32.168362797818922"/>
    <n v="26.999413791720098"/>
    <n v="38.27245119560898"/>
    <n v="407.60489390357071"/>
    <n v="184.14"/>
    <n v="3.7169499996637025"/>
    <n v="200.32715813116732"/>
    <s v="."/>
  </r>
  <r>
    <n v="41212"/>
    <s v="NOS.INV.RAPG. 16DI.BOLX P35L40"/>
    <x v="1"/>
    <x v="8"/>
    <n v="8"/>
    <n v="96.546474358974365"/>
    <x v="5"/>
    <n v="626.37300000000005"/>
    <n v="4801.24"/>
    <n v="4139"/>
    <s v="."/>
    <n v="1"/>
    <n v="9"/>
    <n v="0"/>
    <n v="0"/>
    <n v="140"/>
    <n v="208.791"/>
    <s v="."/>
    <n v="56"/>
    <n v="107"/>
    <n v="90"/>
    <n v="71"/>
    <n v="107"/>
    <n v="71"/>
    <s v="."/>
    <n v="358.791"/>
    <n v="59.798499999999997"/>
    <n v="91.455473392793721"/>
    <n v="1.5293941050827984"/>
    <n v="1722641.7008399998"/>
    <x v="267"/>
    <n v="83.666666666666671"/>
    <n v="21.049148834731231"/>
    <n v="0.25158345220794298"/>
    <n v="2077778"/>
    <n v="1.082604667692254E-4"/>
    <n v="0.9963694840957682"/>
    <n v="30000"/>
    <n v="0.35"/>
    <n v="121.90307479791845"/>
    <n v="1.9822707182320443"/>
    <n v="107.31363913865007"/>
    <n v="140.1177819263919"/>
    <n v="123.17180488450643"/>
    <n v="1814.1820246643474"/>
    <n v="179.3955"/>
    <n v="2.9432481551000755"/>
    <n v="915.20396683374702"/>
    <s v="."/>
  </r>
  <r>
    <n v="47320"/>
    <s v="TENA NORMAL 12X10 PAGUE 8X10"/>
    <x v="10"/>
    <x v="9"/>
    <n v="7"/>
    <n v="93.333333333333329"/>
    <x v="6"/>
    <n v="635.36400000000003"/>
    <n v="5217.6799999999994"/>
    <n v="4498"/>
    <s v="."/>
    <n v="14"/>
    <n v="35"/>
    <n v="211.78800000000001"/>
    <n v="4"/>
    <n v="72"/>
    <n v="22"/>
    <s v="."/>
    <n v="65"/>
    <n v="69"/>
    <n v="113"/>
    <n v="107"/>
    <n v="75"/>
    <n v="98"/>
    <s v="."/>
    <n v="358.78800000000001"/>
    <n v="59.798000000000002"/>
    <n v="78.108068878957695"/>
    <n v="1.3061986835505819"/>
    <n v="1872040.9718399998"/>
    <x v="268"/>
    <n v="87.833333333333329"/>
    <n v="20.711510487327264"/>
    <n v="0.2358046734800068"/>
    <n v="2370446"/>
    <n v="1.0825956155867022E-4"/>
    <n v="0.99647774365732689"/>
    <n v="30000"/>
    <n v="0.35"/>
    <n v="116.93669956112798"/>
    <n v="1.982254143646409"/>
    <n v="91.983847884482557"/>
    <n v="112.70490483285307"/>
    <n v="105.85962689000742"/>
    <n v="1457.2972269650825"/>
    <n v="179.39400000000001"/>
    <n v="3.0682241019847294"/>
    <n v="735.17173952495614"/>
    <s v="."/>
  </r>
  <r>
    <n v="44180"/>
    <s v="NOS.DIARIOS RAPISEC 12X40"/>
    <x v="1"/>
    <x v="8"/>
    <n v="8"/>
    <n v="96.546474358974365"/>
    <x v="5"/>
    <n v="689.31000000000006"/>
    <n v="4789.6399999999994"/>
    <n v="4129"/>
    <s v="."/>
    <n v="229.77"/>
    <n v="0"/>
    <n v="0"/>
    <n v="0"/>
    <n v="0"/>
    <n v="125"/>
    <s v="."/>
    <n v="106"/>
    <n v="81"/>
    <n v="87"/>
    <n v="52"/>
    <n v="82"/>
    <n v="56"/>
    <s v="."/>
    <n v="354.77"/>
    <n v="59.12833333333333"/>
    <n v="97.408720434397807"/>
    <n v="1.6474119080147331"/>
    <n v="1699220.5827999997"/>
    <x v="269"/>
    <n v="77.333333333333329"/>
    <n v="20.23528271773506"/>
    <n v="0.26166313859140167"/>
    <n v="1915856"/>
    <n v="1.070471828884172E-4"/>
    <n v="0.99658479084021534"/>
    <n v="30000"/>
    <n v="0.35"/>
    <n v="121.36476116257948"/>
    <n v="1.9600552486187843"/>
    <n v="113.08916242334809"/>
    <n v="148.8108763041985"/>
    <n v="128.76960441229835"/>
    <n v="1863.2770151991665"/>
    <n v="177.38499999999999"/>
    <n v="2.9231714099016952"/>
    <n v="950.62474208937954"/>
    <s v="."/>
  </r>
  <r>
    <n v="80320"/>
    <s v="DISP HIGIENICO JUMBO"/>
    <x v="17"/>
    <x v="11"/>
    <n v="5"/>
    <n v="95.621794871794876"/>
    <x v="8"/>
    <n v="405"/>
    <n v="6882.28"/>
    <n v="5933"/>
    <s v="."/>
    <n v="16"/>
    <n v="47"/>
    <n v="33"/>
    <n v="135"/>
    <n v="46"/>
    <n v="47.38"/>
    <s v="."/>
    <n v="77"/>
    <n v="97"/>
    <n v="47"/>
    <n v="94"/>
    <n v="98"/>
    <n v="64"/>
    <s v="."/>
    <n v="324.38"/>
    <n v="54.063333333333333"/>
    <n v="41.479634360329968"/>
    <n v="0.76724152587082994"/>
    <n v="2232473.9863999998"/>
    <x v="270"/>
    <n v="79.5"/>
    <n v="20.791825316695984"/>
    <n v="0.26153239392070421"/>
    <n v="2830041"/>
    <n v="9.7877399964328352E-5"/>
    <n v="0.9966826682401797"/>
    <n v="30000"/>
    <n v="0.35"/>
    <n v="96.81250634846252"/>
    <n v="1.7921546961325967"/>
    <n v="50.440407840992947"/>
    <n v="52.238046424745548"/>
    <n v="59.401181321655926"/>
    <n v="741.90111138495536"/>
    <n v="162.19"/>
    <n v="3.3506001676316632"/>
    <n v="413.97158012416588"/>
    <s v="."/>
  </r>
  <r>
    <n v="31550"/>
    <s v="HUM. CHIQUITICOS RESELLABLE 12X25"/>
    <x v="12"/>
    <x v="14"/>
    <n v="3"/>
    <n v="96.934959349593498"/>
    <x v="11"/>
    <n v="546"/>
    <n v="3898.7599999999998"/>
    <n v="3361"/>
    <s v="."/>
    <n v="182"/>
    <n v="53"/>
    <n v="76"/>
    <n v="6"/>
    <n v="3"/>
    <n v="3.09"/>
    <s v="."/>
    <n v="68"/>
    <n v="84"/>
    <n v="85"/>
    <n v="44"/>
    <n v="50"/>
    <n v="64"/>
    <s v="."/>
    <n v="323.08999999999997"/>
    <n v="53.848333333333329"/>
    <n v="69.807865005790489"/>
    <n v="1.2963793061832398"/>
    <n v="1259650.3683999998"/>
    <x v="271"/>
    <n v="65.833333333333329"/>
    <n v="16.928280085899644"/>
    <n v="0.25713843168455158"/>
    <n v="1327595"/>
    <n v="9.7488159425596055E-5"/>
    <n v="0.99678015639960527"/>
    <n v="30000"/>
    <n v="0.35"/>
    <n v="128.37164455638336"/>
    <n v="1.7850276243093921"/>
    <n v="75.162947878718668"/>
    <n v="65.965358396345891"/>
    <n v="80.518030751646847"/>
    <n v="669.70147656524023"/>
    <n v="161.54499999999999"/>
    <n v="2.5168330678983586"/>
    <n v="375.17709386953635"/>
    <s v="."/>
  </r>
  <r>
    <n v="72790"/>
    <s v="S.ECOLOG. PERS.45X100 AVIANCA"/>
    <x v="9"/>
    <x v="7"/>
    <n v="20"/>
    <n v="95.813596491228068"/>
    <x v="4"/>
    <n v="911.08800000000008"/>
    <n v="4867.3599999999997"/>
    <n v="4196"/>
    <s v="."/>
    <n v="303.69600000000003"/>
    <n v="0"/>
    <n v="0"/>
    <n v="0"/>
    <n v="0"/>
    <n v="0"/>
    <s v="."/>
    <n v="84"/>
    <n v="54"/>
    <n v="80"/>
    <n v="91"/>
    <n v="45"/>
    <n v="94"/>
    <s v="."/>
    <n v="303.69600000000003"/>
    <n v="50.616000000000007"/>
    <n v="123.98337282071336"/>
    <n v="2.4494897427831779"/>
    <n v="1478197.7625599999"/>
    <x v="272"/>
    <n v="74.666666666666671"/>
    <n v="20.314198646923465"/>
    <n v="0.27206516044986784"/>
    <n v="1879808"/>
    <n v="9.163627492313542E-5"/>
    <n v="0.99687179267452841"/>
    <n v="30000"/>
    <n v="0.35"/>
    <n v="111.38928062037115"/>
    <n v="1.6778784530386741"/>
    <n v="157.54094188148684"/>
    <n v="584.15301994812853"/>
    <n v="617.71058900890205"/>
    <n v="5291.6060887698186"/>
    <n v="151.84800000000001"/>
    <n v="2.7264382919846177"/>
    <n v="3153.7481628580458"/>
    <s v="."/>
  </r>
  <r>
    <n v="41220"/>
    <s v="NOS.NORMA RAPISEC 12X(20+10)"/>
    <x v="1"/>
    <x v="8"/>
    <n v="8"/>
    <n v="96.546474358974365"/>
    <x v="5"/>
    <n v="222"/>
    <n v="5023.96"/>
    <n v="4331"/>
    <s v="."/>
    <n v="51"/>
    <n v="42"/>
    <n v="74"/>
    <n v="72"/>
    <n v="39"/>
    <n v="15"/>
    <s v="."/>
    <n v="60"/>
    <n v="79"/>
    <n v="61"/>
    <n v="85"/>
    <n v="63"/>
    <n v="55"/>
    <s v="."/>
    <n v="293"/>
    <n v="48.833333333333336"/>
    <n v="22.193842990042683"/>
    <n v="0.45448142641725625"/>
    <n v="1472020.28"/>
    <x v="273"/>
    <n v="67.166666666666671"/>
    <n v="11.940128419186555"/>
    <n v="0.17776866132783953"/>
    <n v="1745393"/>
    <n v="8.8408897557026354E-5"/>
    <n v="0.99696020157208542"/>
    <n v="30000"/>
    <n v="0.35"/>
    <n v="107.69147400747393"/>
    <n v="1.6187845303867403"/>
    <n v="35.144119233136607"/>
    <n v="37.220921182870683"/>
    <n v="48.094395476230531"/>
    <n v="1074.2266552132694"/>
    <n v="146.5"/>
    <n v="2.7207353479038221"/>
    <n v="663.60076653106398"/>
    <s v="."/>
  </r>
  <r>
    <n v="75110"/>
    <s v="LATEX PEQ. AUTOMOVIL 36X75"/>
    <x v="18"/>
    <x v="5"/>
    <n v="10"/>
    <n v="94.135802469135797"/>
    <x v="3"/>
    <n v="525"/>
    <n v="2995.12"/>
    <n v="2582"/>
    <s v="."/>
    <n v="0"/>
    <n v="12"/>
    <n v="100"/>
    <n v="175"/>
    <n v="1"/>
    <n v="1.03"/>
    <s v="."/>
    <n v="49"/>
    <n v="76"/>
    <n v="49"/>
    <n v="62"/>
    <n v="61"/>
    <n v="40"/>
    <s v="."/>
    <n v="289.02999999999997"/>
    <n v="48.17166666666666"/>
    <n v="73.277560116768811"/>
    <n v="1.5211755205363213"/>
    <n v="865679.53359999985"/>
    <x v="274"/>
    <n v="56.166666666666664"/>
    <n v="12.765839833973573"/>
    <n v="0.22728498220724463"/>
    <n v="870134"/>
    <n v="8.7211002255656398E-5"/>
    <n v="0.99704741257434104"/>
    <n v="30000"/>
    <n v="0.35"/>
    <n v="138.52716472927554"/>
    <n v="1.5968508287292815"/>
    <n v="89.246068404061631"/>
    <n v="125.54616120374176"/>
    <n v="105.21457669135445"/>
    <n v="2207.293316864505"/>
    <n v="144.51499999999999"/>
    <n v="2.0864499794307712"/>
    <n v="1382.2789688007315"/>
    <s v="."/>
  </r>
  <r>
    <n v="41420"/>
    <s v="P 4(2NR10+4PR10+6IRG10+ND3X15)"/>
    <x v="1"/>
    <x v="8"/>
    <n v="8"/>
    <n v="96.546474358974365"/>
    <x v="5"/>
    <n v="597"/>
    <n v="5518.12"/>
    <n v="4757"/>
    <s v="."/>
    <n v="0"/>
    <n v="0"/>
    <n v="0"/>
    <n v="0"/>
    <n v="88"/>
    <n v="199"/>
    <s v="."/>
    <n v="45"/>
    <n v="79"/>
    <n v="70"/>
    <n v="58"/>
    <n v="52"/>
    <n v="49"/>
    <s v="."/>
    <n v="287"/>
    <n v="47.833333333333336"/>
    <n v="81.996138120442396"/>
    <n v="1.7142049781277156"/>
    <n v="1583700.44"/>
    <x v="275"/>
    <n v="58.833333333333336"/>
    <n v="13.166877635440622"/>
    <n v="0.22379961986584626"/>
    <n v="1679221"/>
    <n v="8.6598476446643558E-5"/>
    <n v="0.99713401105078769"/>
    <n v="30000"/>
    <n v="0.35"/>
    <n v="101.6988344698232"/>
    <n v="1.5856353591160222"/>
    <n v="94.681220993370573"/>
    <n v="125.08330667551351"/>
    <n v="107.36630386629875"/>
    <n v="1564.2410017154953"/>
    <n v="143.5"/>
    <n v="2.8220579075088681"/>
    <n v="986.5073913258002"/>
    <s v="."/>
  </r>
  <r>
    <n v="75010"/>
    <s v="LATEX FACIAL GRANEL"/>
    <x v="18"/>
    <x v="5"/>
    <n v="10"/>
    <n v="94.135802469135797"/>
    <x v="3"/>
    <n v="285"/>
    <n v="1980.12"/>
    <n v="1707"/>
    <s v="."/>
    <n v="80"/>
    <n v="95"/>
    <n v="60"/>
    <n v="51"/>
    <n v="0"/>
    <n v="0"/>
    <s v="."/>
    <n v="78"/>
    <n v="45"/>
    <n v="45"/>
    <n v="58"/>
    <n v="54"/>
    <n v="81"/>
    <s v="."/>
    <n v="286"/>
    <n v="47.666666666666664"/>
    <n v="39.983329859663598"/>
    <n v="0.83881111593699864"/>
    <n v="566314.31999999995"/>
    <x v="276"/>
    <n v="60.166666666666664"/>
    <n v="15.841927492154053"/>
    <n v="0.26330073394161863"/>
    <n v="616227"/>
    <n v="8.6296739594913092E-5"/>
    <n v="0.99722030779038262"/>
    <n v="30000"/>
    <n v="0.35"/>
    <n v="169.47586492585771"/>
    <n v="1.580110497237569"/>
    <n v="55.784434832039288"/>
    <n v="70.74471133907781"/>
    <n v="71.585539804414978"/>
    <n v="2150.3763826872523"/>
    <n v="143"/>
    <n v="1.6875559249992278"/>
    <n v="1360.902535896478"/>
    <s v="."/>
  </r>
  <r>
    <n v="72480"/>
    <s v="CREMA PQN PERS.45X200 PL.BUFFET"/>
    <x v="9"/>
    <x v="12"/>
    <n v="20"/>
    <n v="96.492063492063494"/>
    <x v="9"/>
    <n v="240"/>
    <n v="8980.7199999999993"/>
    <n v="7742"/>
    <s v="."/>
    <n v="80"/>
    <n v="43"/>
    <n v="0"/>
    <n v="50"/>
    <n v="54"/>
    <n v="55.620000000000005"/>
    <s v="."/>
    <n v="79"/>
    <n v="83"/>
    <n v="84"/>
    <n v="48"/>
    <n v="40"/>
    <n v="54"/>
    <s v="."/>
    <n v="282.62"/>
    <n v="47.103333333333332"/>
    <n v="26.253534365236742"/>
    <n v="0.55736043518300349"/>
    <n v="2538131.0863999999"/>
    <x v="277"/>
    <n v="64.666666666666671"/>
    <n v="19.572088970436099"/>
    <n v="0.30266116964591905"/>
    <n v="3003896"/>
    <n v="8.5276869036064127E-5"/>
    <n v="0.99730558465941865"/>
    <n v="30000"/>
    <n v="0.35"/>
    <n v="79.107282446243971"/>
    <n v="1.5614364640883978"/>
    <n v="57.4822636470047"/>
    <n v="129.08870613231312"/>
    <n v="160.31743541408107"/>
    <n v="2236.3050423619275"/>
    <n v="141.31"/>
    <n v="3.5726167207431212"/>
    <n v="1432.2100794972362"/>
    <s v="."/>
  </r>
  <r>
    <n v="32620"/>
    <s v="PAN CANGU BOLSA 36X50"/>
    <x v="14"/>
    <x v="14"/>
    <n v="3"/>
    <n v="96.934959349593498"/>
    <x v="11"/>
    <n v="392.43"/>
    <n v="11867.96"/>
    <n v="10231"/>
    <s v="."/>
    <n v="0"/>
    <n v="0"/>
    <n v="0"/>
    <n v="15"/>
    <n v="127"/>
    <n v="130.81"/>
    <s v="."/>
    <n v="54"/>
    <n v="82"/>
    <n v="40"/>
    <n v="61"/>
    <n v="38"/>
    <n v="75"/>
    <s v="."/>
    <n v="272.81"/>
    <n v="45.468333333333334"/>
    <n v="64.901525534201937"/>
    <n v="1.4274005835754247"/>
    <n v="3237698.1675999998"/>
    <x v="278"/>
    <n v="58.333333333333336"/>
    <n v="17.962924780409967"/>
    <n v="0.30793585337845658"/>
    <n v="3580850"/>
    <n v="8.2316830520588258E-5"/>
    <n v="0.99738790148993928"/>
    <n v="30000"/>
    <n v="0.35"/>
    <n v="67.610275166761198"/>
    <n v="1.5072375690607736"/>
    <n v="69.423238241384254"/>
    <n v="61.065236699952493"/>
    <n v="73.944950948566571"/>
    <n v="466.95864034427365"/>
    <n v="136.405"/>
    <n v="4.0350375638482809"/>
    <n v="309.81090833295531"/>
    <s v="."/>
  </r>
  <r>
    <n v="45070"/>
    <s v="PLUS RAP 24X(PAG.10 LLEVE 16)"/>
    <x v="1"/>
    <x v="8"/>
    <n v="8"/>
    <n v="96.546474358974365"/>
    <x v="5"/>
    <n v="611.38799999999992"/>
    <n v="2883.7599999999998"/>
    <n v="2486"/>
    <s v="."/>
    <n v="0"/>
    <n v="0"/>
    <n v="16"/>
    <n v="0"/>
    <n v="50"/>
    <n v="203.79599999999999"/>
    <s v="."/>
    <n v="41"/>
    <n v="72"/>
    <n v="37"/>
    <n v="73"/>
    <n v="54"/>
    <n v="68"/>
    <s v="."/>
    <n v="269.79599999999999"/>
    <n v="44.966000000000001"/>
    <n v="80.196212728532259"/>
    <n v="1.7834855830745955"/>
    <n v="778026.91295999987"/>
    <x v="279"/>
    <n v="57.5"/>
    <n v="15.909116883095679"/>
    <n v="0.27668029361905527"/>
    <n v="857670"/>
    <n v="8.1407395649472632E-5"/>
    <n v="0.99746930888558871"/>
    <n v="30000"/>
    <n v="0.35"/>
    <n v="136.39824868164655"/>
    <n v="1.490585635359116"/>
    <n v="92.120897811405186"/>
    <n v="122.16716740212087"/>
    <n v="104.04558289427811"/>
    <n v="1824.8765890928357"/>
    <n v="134.898"/>
    <n v="1.9780019362983445"/>
    <n v="1224.2681975485305"/>
    <s v="."/>
  </r>
  <r>
    <n v="60560"/>
    <s v="ANTIBACTERIAL COCINA X100 PAGUE 3X4"/>
    <x v="11"/>
    <x v="4"/>
    <n v="10"/>
    <n v="96.052083333333329"/>
    <x v="3"/>
    <n v="510"/>
    <n v="9824.0399999999991"/>
    <n v="8469"/>
    <s v="."/>
    <n v="0"/>
    <n v="170"/>
    <n v="0"/>
    <n v="99"/>
    <n v="0"/>
    <n v="0"/>
    <s v="."/>
    <n v="59"/>
    <n v="40"/>
    <n v="70"/>
    <n v="62"/>
    <n v="43"/>
    <n v="56"/>
    <s v="."/>
    <n v="269"/>
    <n v="44.833333333333336"/>
    <n v="72.994292014284696"/>
    <n v="1.6281254724375769"/>
    <n v="2642666.7599999998"/>
    <x v="280"/>
    <n v="55"/>
    <n v="11.489125293076057"/>
    <n v="0.20889318714683741"/>
    <n v="2794770"/>
    <n v="8.1167213115495185E-5"/>
    <n v="0.99755047609870418"/>
    <n v="30000"/>
    <n v="0.35"/>
    <n v="73.790707879816296"/>
    <n v="1.4861878453038675"/>
    <n v="87.856170467323366"/>
    <n v="124.73041247943961"/>
    <n v="102.71804892036204"/>
    <n v="1555.7061694083334"/>
    <n v="134.5"/>
    <n v="3.6454454460326242"/>
    <n v="1046.7762701223357"/>
    <s v="."/>
  </r>
  <r>
    <n v="40012"/>
    <s v="NOS.NORMAL 48X10+4 DISP PR3X15"/>
    <x v="1"/>
    <x v="8"/>
    <n v="8"/>
    <n v="96.546474358974365"/>
    <x v="5"/>
    <n v="390"/>
    <n v="4635.3599999999997"/>
    <n v="3996"/>
    <s v="."/>
    <n v="64"/>
    <n v="130"/>
    <n v="53"/>
    <n v="6"/>
    <n v="15"/>
    <n v="0"/>
    <s v="."/>
    <n v="77"/>
    <n v="78"/>
    <n v="44"/>
    <n v="46"/>
    <n v="40"/>
    <n v="70"/>
    <s v="."/>
    <n v="268"/>
    <n v="44.666666666666664"/>
    <n v="49.184008241161749"/>
    <n v="1.1011345128618302"/>
    <n v="1242276.48"/>
    <x v="281"/>
    <n v="59.166666666666664"/>
    <n v="17.668238923748635"/>
    <n v="0.2986181226549065"/>
    <n v="1418580"/>
    <n v="8.0865476263764719E-5"/>
    <n v="0.99763134157496791"/>
    <n v="30000"/>
    <n v="0.35"/>
    <n v="107.22505069810644"/>
    <n v="1.4806629834254144"/>
    <n v="61.029312108565065"/>
    <n v="76.526906511709939"/>
    <n v="72.874615975968382"/>
    <n v="1312.3017836227107"/>
    <n v="134"/>
    <n v="2.499415931772861"/>
    <n v="886.29336878996503"/>
    <s v="."/>
  </r>
  <r>
    <n v="31680"/>
    <s v="PQN RPTO ORIG+20 PAGUE 100X120"/>
    <x v="12"/>
    <x v="14"/>
    <n v="3"/>
    <n v="96.934959349593498"/>
    <x v="11"/>
    <n v="297"/>
    <n v="7392.6799999999994"/>
    <n v="6373"/>
    <s v="."/>
    <n v="49"/>
    <n v="62"/>
    <n v="99"/>
    <n v="6"/>
    <n v="49"/>
    <n v="0"/>
    <s v="."/>
    <n v="75"/>
    <n v="63"/>
    <n v="60"/>
    <n v="37"/>
    <n v="56"/>
    <n v="83"/>
    <s v="."/>
    <n v="265"/>
    <n v="44.166666666666664"/>
    <n v="36.820736910967263"/>
    <n v="0.83367706213510784"/>
    <n v="1959060.1999999997"/>
    <x v="282"/>
    <n v="62.333333333333336"/>
    <n v="15.970806700560447"/>
    <n v="0.25621615027637079"/>
    <n v="2383502"/>
    <n v="7.9960265708573322E-5"/>
    <n v="0.99771130184067647"/>
    <n v="30000"/>
    <n v="0.35"/>
    <n v="84.429181835556918"/>
    <n v="1.4640883977900552"/>
    <n v="41.213002104337427"/>
    <n v="35.699076784743937"/>
    <n v="45.605267297707591"/>
    <n v="404.96275834390997"/>
    <n v="132.5"/>
    <n v="3.1387251923883572"/>
    <n v="276.59720475565172"/>
    <s v="."/>
  </r>
  <r>
    <n v="40993"/>
    <s v="NOS.PLUS RAP 24X16+NDAX16"/>
    <x v="1"/>
    <x v="8"/>
    <n v="8"/>
    <n v="96.546474358974365"/>
    <x v="5"/>
    <n v="489"/>
    <n v="4805.88"/>
    <n v="4143"/>
    <s v="."/>
    <n v="21"/>
    <n v="163"/>
    <n v="0"/>
    <n v="0"/>
    <n v="67"/>
    <n v="0"/>
    <s v="."/>
    <n v="67"/>
    <n v="66"/>
    <n v="62"/>
    <n v="75"/>
    <n v="51"/>
    <n v="68"/>
    <s v="."/>
    <n v="251"/>
    <n v="41.833333333333336"/>
    <n v="64.805606753325492"/>
    <n v="1.549138010039653"/>
    <n v="1206275.8800000001"/>
    <x v="283"/>
    <n v="64.833333333333329"/>
    <n v="7.9854033502802118"/>
    <n v="0.12316817506858939"/>
    <n v="1611627"/>
    <n v="7.5735949784346812E-5"/>
    <n v="0.99778703779046085"/>
    <n v="30000"/>
    <n v="0.35"/>
    <n v="101.91098451018777"/>
    <n v="1.3867403314917126"/>
    <n v="75.899529405259187"/>
    <n v="99.237220676475857"/>
    <n v="86.993452057192883"/>
    <n v="1409.6322595133654"/>
    <n v="125.5"/>
    <n v="2.4629337181499622"/>
    <n v="1016.5077249877257"/>
    <s v="."/>
  </r>
  <r>
    <n v="60050"/>
    <s v="T.MANOS PETALO 18X100"/>
    <x v="3"/>
    <x v="4"/>
    <n v="10"/>
    <n v="96.052083333333329"/>
    <x v="3"/>
    <n v="228"/>
    <n v="8488.8799999999992"/>
    <n v="7318"/>
    <s v="."/>
    <n v="44"/>
    <n v="29"/>
    <n v="76"/>
    <n v="18"/>
    <n v="38"/>
    <n v="39.14"/>
    <s v="."/>
    <n v="54"/>
    <n v="46"/>
    <n v="62"/>
    <n v="38"/>
    <n v="60"/>
    <n v="55"/>
    <s v="."/>
    <n v="244.14"/>
    <n v="40.69"/>
    <n v="19.590216946220895"/>
    <n v="0.48145040418335944"/>
    <n v="2072475.1631999996"/>
    <x v="284"/>
    <n v="52.5"/>
    <n v="9.0277350426338945"/>
    <n v="0.17195685795493132"/>
    <n v="2305170"/>
    <n v="7.3666034981475814E-5"/>
    <n v="0.99786070382544234"/>
    <n v="30000"/>
    <n v="0.35"/>
    <n v="75.624909955763641"/>
    <n v="1.3488397790055249"/>
    <n v="33.078614736276144"/>
    <n v="36.479252711876526"/>
    <n v="46.567012526331396"/>
    <n v="985.22988375612147"/>
    <n v="122.07"/>
    <n v="3.2283013644949565"/>
    <n v="730.42766019438841"/>
    <s v="."/>
  </r>
  <r>
    <n v="72490"/>
    <s v="CREMA.PQN PERS. 45X200 OLIMPICA"/>
    <x v="9"/>
    <x v="12"/>
    <n v="20"/>
    <n v="96.492063492063494"/>
    <x v="9"/>
    <n v="210"/>
    <n v="8280.08"/>
    <n v="7138"/>
    <s v="."/>
    <n v="0"/>
    <n v="70"/>
    <n v="70"/>
    <n v="48"/>
    <n v="23"/>
    <n v="23.69"/>
    <s v="."/>
    <n v="74"/>
    <n v="57"/>
    <n v="32"/>
    <n v="36"/>
    <n v="72"/>
    <n v="47"/>
    <s v="."/>
    <n v="234.69"/>
    <n v="39.115000000000002"/>
    <n v="28.334843391132409"/>
    <n v="0.72439839936424411"/>
    <n v="1943251.9752"/>
    <x v="285"/>
    <n v="53"/>
    <n v="17.798876369029593"/>
    <n v="0.33582785601942627"/>
    <n v="2269884"/>
    <n v="7.0814621732622922E-5"/>
    <n v="0.99793151844717498"/>
    <n v="30000"/>
    <n v="0.35"/>
    <n v="75.0759132283318"/>
    <n v="1.2966298342541436"/>
    <n v="54.26744007621528"/>
    <n v="137.58466768720919"/>
    <n v="163.51726437229206"/>
    <n v="2205.7998000764933"/>
    <n v="117.345"/>
    <n v="3.126035900305689"/>
    <n v="1701.1792739948241"/>
    <s v="."/>
  </r>
  <r>
    <n v="40984"/>
    <s v="NOS.PLUS 24X16+B.NOCHES X6"/>
    <x v="1"/>
    <x v="8"/>
    <n v="8"/>
    <n v="96.546474358974365"/>
    <x v="5"/>
    <n v="246"/>
    <n v="4889.3999999999996"/>
    <n v="4215"/>
    <s v="."/>
    <n v="51"/>
    <n v="77"/>
    <n v="24"/>
    <n v="82"/>
    <n v="0"/>
    <n v="0"/>
    <s v="."/>
    <n v="46"/>
    <n v="64"/>
    <n v="48"/>
    <n v="61"/>
    <n v="71"/>
    <n v="59"/>
    <s v="."/>
    <n v="234"/>
    <n v="39"/>
    <n v="36.616935972306585"/>
    <n v="0.93889579416170732"/>
    <n v="1144119.5999999999"/>
    <x v="286"/>
    <n v="58.166666666666664"/>
    <n v="9.5794919837466548"/>
    <n v="0.1646904065973637"/>
    <n v="1471035"/>
    <n v="7.0606423304928891E-5"/>
    <n v="0.9980021248704799"/>
    <n v="30000"/>
    <n v="0.35"/>
    <n v="97.555271573057155"/>
    <n v="1.2928176795580111"/>
    <n v="46.959477408770674"/>
    <n v="57.512174755379874"/>
    <n v="57.302018845234763"/>
    <n v="1120.3371377716805"/>
    <n v="117"/>
    <n v="2.3986402398025426"/>
    <n v="866.58556383194093"/>
    <s v="."/>
  </r>
  <r>
    <n v="32680"/>
    <s v="PM CANGURITOS BLLO P6 LL8 15X8X10"/>
    <x v="14"/>
    <x v="14"/>
    <n v="3"/>
    <n v="96.934959349593498"/>
    <x v="11"/>
    <n v="516"/>
    <n v="6852.12"/>
    <n v="5907"/>
    <s v="."/>
    <n v="0"/>
    <n v="0"/>
    <n v="0"/>
    <n v="172"/>
    <n v="26"/>
    <n v="26.78"/>
    <s v="."/>
    <n v="50"/>
    <n v="42"/>
    <n v="62"/>
    <n v="64"/>
    <n v="58"/>
    <n v="50"/>
    <s v="."/>
    <n v="224.78"/>
    <n v="37.463333333333331"/>
    <n v="67.165706031178345"/>
    <n v="1.7928384918011837"/>
    <n v="1540219.5336"/>
    <x v="287"/>
    <n v="54.333333333333336"/>
    <n v="8.430104783848563"/>
    <n v="0.15515530277021894"/>
    <n v="1925682"/>
    <n v="6.7824409531974E-5"/>
    <n v="0.99806994928001191"/>
    <n v="30000"/>
    <n v="0.35"/>
    <n v="80.767557777366136"/>
    <n v="1.2418784530386739"/>
    <n v="70.891341390294372"/>
    <n v="62.644892571050882"/>
    <n v="74.616976749410398"/>
    <n v="514.69113281592786"/>
    <n v="112.39"/>
    <n v="2.7830481221135939"/>
    <n v="414.44565815322954"/>
    <s v="."/>
  </r>
  <r>
    <n v="40375"/>
    <s v="NOS.INVISIBLE 30X16+IRX6"/>
    <x v="1"/>
    <x v="8"/>
    <n v="8"/>
    <n v="96.546474358974365"/>
    <x v="5"/>
    <n v="441"/>
    <n v="4588.96"/>
    <n v="3956"/>
    <s v="."/>
    <n v="34"/>
    <n v="147"/>
    <n v="0"/>
    <n v="0"/>
    <n v="42"/>
    <n v="0"/>
    <s v="."/>
    <n v="57"/>
    <n v="61"/>
    <n v="67"/>
    <n v="63"/>
    <n v="45"/>
    <n v="69"/>
    <s v="."/>
    <n v="223"/>
    <n v="37.166666666666664"/>
    <n v="56.992689589689192"/>
    <n v="1.5334355943414133"/>
    <n v="1023338.08"/>
    <x v="288"/>
    <n v="60.333333333333336"/>
    <n v="8.6409875978771336"/>
    <n v="0.1432207889150906"/>
    <n v="1432072"/>
    <n v="6.728731793589378E-5"/>
    <n v="0.99813723659794784"/>
    <n v="30000"/>
    <n v="0.35"/>
    <n v="98.302801104021057"/>
    <n v="1.2320441988950277"/>
    <n v="66.849043180849407"/>
    <n v="87.308575187853592"/>
    <n v="76.705396772009635"/>
    <n v="1309.2129687305312"/>
    <n v="111.5"/>
    <n v="2.2685009734771255"/>
    <n v="1062.6347414359916"/>
    <s v="."/>
  </r>
  <r>
    <n v="25060"/>
    <s v="SERV CANGURITOS LUJO 12X2X40"/>
    <x v="6"/>
    <x v="7"/>
    <n v="20"/>
    <n v="95.813596491228068"/>
    <x v="4"/>
    <n v="219"/>
    <n v="2778.2"/>
    <n v="2395"/>
    <s v="."/>
    <n v="0"/>
    <n v="0"/>
    <n v="0"/>
    <n v="73"/>
    <n v="66"/>
    <n v="67.98"/>
    <s v="."/>
    <n v="36"/>
    <n v="28"/>
    <n v="48"/>
    <n v="34"/>
    <n v="43"/>
    <n v="39"/>
    <s v="."/>
    <n v="206.98000000000002"/>
    <n v="34.49666666666667"/>
    <n v="37.858051543451978"/>
    <n v="1.0974408602797945"/>
    <n v="575031.83600000001"/>
    <x v="289"/>
    <n v="38"/>
    <n v="7.0142711667000732"/>
    <n v="0.18458608333421245"/>
    <n v="546060"/>
    <n v="6.2453493571171733E-5"/>
    <n v="0.99819969009151899"/>
    <n v="30000"/>
    <n v="0.35"/>
    <n v="121.71750330742405"/>
    <n v="1.1435359116022101"/>
    <n v="60.728769775496183"/>
    <n v="181.19265569955633"/>
    <n v="204.06337393160052"/>
    <n v="3372.7037527170764"/>
    <n v="103.49000000000001"/>
    <n v="1.70049495245747"/>
    <n v="2949.3640894858963"/>
    <s v="."/>
  </r>
  <r>
    <n v="42011"/>
    <s v="NOS. MATERNIDAD 12X2X10"/>
    <x v="1"/>
    <x v="8"/>
    <n v="8"/>
    <n v="96.546474358974365"/>
    <x v="5"/>
    <n v="201"/>
    <n v="4459.04"/>
    <n v="3844"/>
    <s v="."/>
    <n v="39"/>
    <n v="31"/>
    <n v="28"/>
    <n v="32"/>
    <n v="4"/>
    <n v="67"/>
    <s v="."/>
    <n v="57"/>
    <n v="60"/>
    <n v="49"/>
    <n v="63"/>
    <n v="36"/>
    <n v="54"/>
    <s v="."/>
    <n v="201"/>
    <n v="33.5"/>
    <n v="20.305171754998774"/>
    <n v="0.60612452999996336"/>
    <n v="896267.04"/>
    <x v="290"/>
    <n v="53.166666666666664"/>
    <n v="9.7039510853397459"/>
    <n v="0.18251945615059084"/>
    <n v="1226236"/>
    <n v="6.0649107197823536E-5"/>
    <n v="0.99826033919871682"/>
    <n v="30000"/>
    <n v="0.35"/>
    <n v="94.677753004224513"/>
    <n v="1.1104972375690607"/>
    <n v="29.189149655551262"/>
    <n v="33.005443762219791"/>
    <n v="38.073127556103749"/>
    <n v="949.05254772933768"/>
    <n v="100.5"/>
    <n v="2.1229908148647274"/>
    <n v="854.61945840303542"/>
    <s v="."/>
  </r>
  <r>
    <n v="40472"/>
    <s v="NOS.PLUS RAP 24X10+NDAX10"/>
    <x v="1"/>
    <x v="8"/>
    <n v="8"/>
    <n v="96.546474358974365"/>
    <x v="5"/>
    <n v="495"/>
    <n v="4846.4799999999996"/>
    <n v="4178"/>
    <s v="."/>
    <n v="165"/>
    <n v="6"/>
    <n v="1"/>
    <n v="4"/>
    <n v="19"/>
    <n v="0"/>
    <s v="."/>
    <n v="60"/>
    <n v="55"/>
    <n v="37"/>
    <n v="58"/>
    <n v="34"/>
    <n v="50"/>
    <s v="."/>
    <n v="195"/>
    <n v="32.5"/>
    <n v="65.270973640662049"/>
    <n v="2.0083376504819093"/>
    <n v="945063.59999999986"/>
    <x v="291"/>
    <n v="49"/>
    <n v="11.027239001672177"/>
    <n v="0.22504569391167709"/>
    <n v="1228332"/>
    <n v="5.8838686087440747E-5"/>
    <n v="0.99831917788480429"/>
    <n v="30000"/>
    <n v="0.35"/>
    <n v="89.448835468795536"/>
    <n v="1.0773480662983426"/>
    <n v="73.889758171048783"/>
    <n v="99.04658049150899"/>
    <n v="82.508542701435516"/>
    <n v="1311.6482310467093"/>
    <n v="97.5"/>
    <n v="2.1800172017669954"/>
    <n v="1217.4786144587404"/>
    <s v="."/>
  </r>
  <r>
    <n v="25050"/>
    <s v="SERV ECONOMICA 5X6X100"/>
    <x v="6"/>
    <x v="7"/>
    <n v="20"/>
    <n v="95.813596491228068"/>
    <x v="4"/>
    <n v="231"/>
    <n v="5209.5599999999995"/>
    <n v="4491"/>
    <s v="."/>
    <n v="30"/>
    <n v="60"/>
    <n v="16"/>
    <n v="77"/>
    <n v="5"/>
    <n v="5.15"/>
    <s v="."/>
    <n v="37"/>
    <n v="28"/>
    <n v="45"/>
    <n v="32"/>
    <n v="31"/>
    <n v="36"/>
    <s v="."/>
    <n v="193.15"/>
    <n v="32.19166666666667"/>
    <n v="30.062275640188428"/>
    <n v="0.93385272503821148"/>
    <n v="1006226.514"/>
    <x v="292"/>
    <n v="34.833333333333336"/>
    <n v="5.9805239458317203"/>
    <n v="0.17168968265545606"/>
    <n v="938619"/>
    <n v="5.8280472911739389E-5"/>
    <n v="0.99837745835771607"/>
    <n v="30000"/>
    <n v="0.35"/>
    <n v="85.865248616277285"/>
    <n v="1.0671270718232044"/>
    <n v="51.40481707665252"/>
    <n v="144.59262447723245"/>
    <n v="165.93516591369655"/>
    <n v="2463.1431096065471"/>
    <n v="96.575000000000003"/>
    <n v="2.2494548506249243"/>
    <n v="2308.2003771099403"/>
    <s v="."/>
  </r>
  <r>
    <n v="13130"/>
    <s v="P.H. CANGURITOS VIAJERO X36"/>
    <x v="0"/>
    <x v="0"/>
    <n v="10"/>
    <n v="97.094696969696969"/>
    <x v="0"/>
    <n v="117"/>
    <n v="2129.7599999999998"/>
    <n v="1836"/>
    <s v="."/>
    <n v="39"/>
    <n v="31"/>
    <n v="31"/>
    <n v="25"/>
    <n v="32"/>
    <n v="32.96"/>
    <s v="."/>
    <n v="52"/>
    <n v="50"/>
    <n v="59"/>
    <n v="43"/>
    <n v="28"/>
    <n v="57"/>
    <s v="."/>
    <n v="190.96"/>
    <n v="31.826666666666668"/>
    <n v="4.488682063442063"/>
    <n v="0.14103525544958304"/>
    <n v="406698.96959999995"/>
    <x v="293"/>
    <n v="48.166666666666664"/>
    <n v="11.373946837693008"/>
    <n v="0.23613730458878218"/>
    <n v="530604"/>
    <n v="5.7619669206449666E-5"/>
    <n v="0.99843507802692255"/>
    <n v="30000"/>
    <n v="0.35"/>
    <n v="133.52926780102229"/>
    <n v="1.0550276243093923"/>
    <n v="15.038958306535987"/>
    <n v="10.717408973881206"/>
    <n v="25.589234549629911"/>
    <n v="1395.2184569511794"/>
    <n v="95.48"/>
    <n v="1.4300984581489484"/>
    <n v="1322.4473225186609"/>
    <s v="."/>
  </r>
  <r>
    <n v="47360"/>
    <s v="TENA MUJER 24X10 PAG 8 LLEV 10"/>
    <x v="10"/>
    <x v="9"/>
    <n v="7"/>
    <n v="93.333333333333329"/>
    <x v="6"/>
    <n v="270"/>
    <n v="5055.28"/>
    <n v="4358"/>
    <s v="."/>
    <n v="0"/>
    <n v="0"/>
    <n v="90"/>
    <n v="5"/>
    <n v="89"/>
    <n v="6"/>
    <s v="."/>
    <n v="52"/>
    <n v="34"/>
    <n v="52"/>
    <n v="45"/>
    <n v="52"/>
    <n v="49"/>
    <s v="."/>
    <n v="190"/>
    <n v="31.666666666666668"/>
    <n v="44.867211487529133"/>
    <n v="1.4168593101324989"/>
    <n v="960503.2"/>
    <x v="294"/>
    <n v="47.333333333333336"/>
    <n v="7.0898989179442315"/>
    <n v="0.14978659685797671"/>
    <n v="1237672"/>
    <n v="5.7330001828788418E-5"/>
    <n v="0.99849240802875139"/>
    <n v="30000"/>
    <n v="0.35"/>
    <n v="86.451949387361097"/>
    <n v="1.0497237569060773"/>
    <n v="52.215277785871677"/>
    <n v="64.505199486899983"/>
    <n v="59.563344084214222"/>
    <n v="971.44940391010323"/>
    <n v="95"/>
    <n v="2.197752640009031"/>
    <n v="925.43337951436149"/>
    <s v="."/>
  </r>
  <r>
    <n v="47780"/>
    <s v="TENA MUJER 8X3X10"/>
    <x v="10"/>
    <x v="9"/>
    <n v="7"/>
    <n v="93.333333333333329"/>
    <x v="6"/>
    <n v="216"/>
    <n v="4520.5199999999995"/>
    <n v="3897"/>
    <s v="."/>
    <n v="48"/>
    <n v="24"/>
    <n v="24"/>
    <n v="4"/>
    <n v="0"/>
    <n v="72"/>
    <s v="."/>
    <n v="29"/>
    <n v="43"/>
    <n v="24"/>
    <n v="51"/>
    <n v="53"/>
    <n v="49"/>
    <s v="."/>
    <n v="172"/>
    <n v="28.666666666666668"/>
    <n v="27.295909339435216"/>
    <n v="0.95218288393378658"/>
    <n v="777529.44"/>
    <x v="295"/>
    <n v="41.5"/>
    <n v="12.19426094521517"/>
    <n v="0.29383761313771495"/>
    <n v="970353"/>
    <n v="5.1898738497640045E-5"/>
    <n v="0.99854430676724903"/>
    <n v="30000"/>
    <n v="0.35"/>
    <n v="86.984250070085338"/>
    <n v="0.95027624309392267"/>
    <n v="33.947843041092675"/>
    <n v="40.067652335224956"/>
    <n v="40.599776742750137"/>
    <n v="833.90895890773652"/>
    <n v="86"/>
    <n v="1.977369464718215"/>
    <n v="877.54373001337399"/>
    <s v="."/>
  </r>
  <r>
    <n v="31930"/>
    <s v="HUM TOA RP12X80 LL PORTATOALLI"/>
    <x v="12"/>
    <x v="14"/>
    <n v="3"/>
    <n v="96.934959349593498"/>
    <x v="11"/>
    <n v="498"/>
    <n v="2407"/>
    <n v="2075"/>
    <s v="."/>
    <n v="0"/>
    <n v="0"/>
    <n v="166"/>
    <n v="6"/>
    <n v="0"/>
    <n v="0"/>
    <s v="."/>
    <n v="26"/>
    <n v="37"/>
    <n v="49"/>
    <n v="30"/>
    <n v="38"/>
    <n v="37"/>
    <s v="."/>
    <n v="172"/>
    <n v="28.666666666666668"/>
    <n v="67.322111276063424"/>
    <n v="2.3484457421882587"/>
    <n v="414004"/>
    <x v="296"/>
    <n v="36.166666666666664"/>
    <n v="7.8845841150099103"/>
    <n v="0.21800693405557356"/>
    <n v="450275"/>
    <n v="5.1898738497640045E-5"/>
    <n v="0.99859620550574668"/>
    <n v="30000"/>
    <n v="0.35"/>
    <n v="119.20563236817311"/>
    <n v="0.95027624309392267"/>
    <n v="70.172940005345197"/>
    <n v="62.280691679797037"/>
    <n v="73.023768734626969"/>
    <n v="629.75617093805477"/>
    <n v="86"/>
    <n v="1.442884841789762"/>
    <n v="662.70852871969726"/>
    <s v="."/>
  </r>
  <r>
    <n v="45120"/>
    <s v="NOS.PLUS RAP.24X16+INV.RAP.X10"/>
    <x v="1"/>
    <x v="8"/>
    <n v="8"/>
    <n v="96.546474358974365"/>
    <x v="5"/>
    <n v="300"/>
    <n v="5068.04"/>
    <n v="4369"/>
    <s v="."/>
    <n v="0"/>
    <n v="0"/>
    <n v="3"/>
    <n v="0"/>
    <n v="67"/>
    <n v="100"/>
    <s v="."/>
    <n v="36"/>
    <n v="23"/>
    <n v="45"/>
    <n v="35"/>
    <n v="34"/>
    <n v="40"/>
    <s v="."/>
    <n v="170"/>
    <n v="28.333333333333332"/>
    <n v="44.003030198688208"/>
    <n v="1.553048124659584"/>
    <n v="861566.8"/>
    <x v="297"/>
    <n v="35.5"/>
    <n v="7.341661937191061"/>
    <n v="0.20680737851242426"/>
    <n v="930597"/>
    <n v="5.1295264794179113E-5"/>
    <n v="0.99864750077054087"/>
    <n v="30000"/>
    <n v="0.35"/>
    <n v="81.672348007923063"/>
    <n v="0.93922651933701662"/>
    <n v="51.516842353384341"/>
    <n v="67.375403139771421"/>
    <n v="59.030654508080474"/>
    <n v="1056.9198680062746"/>
    <n v="85"/>
    <n v="2.0814878492719253"/>
    <n v="1125.3088006419746"/>
    <s v="."/>
  </r>
  <r>
    <n v="60260"/>
    <s v="ANTIBACTERIAL COC 4X3X70H PAGUE 2X3"/>
    <x v="11"/>
    <x v="4"/>
    <n v="10"/>
    <n v="96.052083333333329"/>
    <x v="3"/>
    <n v="297"/>
    <n v="2220.2399999999998"/>
    <n v="1914"/>
    <s v="."/>
    <n v="0"/>
    <n v="0"/>
    <n v="99"/>
    <n v="0"/>
    <n v="9"/>
    <n v="62"/>
    <s v="."/>
    <n v="25"/>
    <n v="46"/>
    <n v="36"/>
    <n v="30"/>
    <n v="43"/>
    <n v="23"/>
    <s v="."/>
    <n v="170"/>
    <n v="28.333333333333332"/>
    <n v="42.212162544303112"/>
    <n v="1.489841030975404"/>
    <n v="377440.8"/>
    <x v="298"/>
    <n v="33.833333333333336"/>
    <n v="9.4533944520826267"/>
    <n v="0.27941067346057025"/>
    <n v="388542"/>
    <n v="5.1295264794179113E-5"/>
    <n v="0.99869879603533507"/>
    <n v="30000"/>
    <n v="0.35"/>
    <n v="123.39429953278895"/>
    <n v="0.93922651933701662"/>
    <n v="51.604427737673277"/>
    <n v="72.383115912585154"/>
    <n v="60.996692931043441"/>
    <n v="1707.6690485085937"/>
    <n v="85"/>
    <n v="1.3776973542835886"/>
    <n v="1818.1652810591497"/>
    <s v="."/>
  </r>
  <r>
    <n v="31470"/>
    <s v="PQN RPTO ALOE 12(PAGUE 100X130"/>
    <x v="12"/>
    <x v="14"/>
    <n v="3"/>
    <n v="96.934959349593498"/>
    <x v="11"/>
    <n v="231"/>
    <n v="8671"/>
    <n v="7475"/>
    <s v="."/>
    <n v="75"/>
    <n v="10"/>
    <n v="0"/>
    <n v="77"/>
    <n v="3"/>
    <n v="4"/>
    <s v="."/>
    <n v="32"/>
    <n v="26"/>
    <n v="48"/>
    <n v="44"/>
    <n v="41"/>
    <n v="31"/>
    <s v="."/>
    <n v="169"/>
    <n v="28.166666666666668"/>
    <n v="37.199014323858997"/>
    <n v="1.3206750647523904"/>
    <n v="1465399"/>
    <x v="299"/>
    <n v="37"/>
    <n v="8.5790442358108869"/>
    <n v="0.23186606042732127"/>
    <n v="1659450"/>
    <n v="5.0993527942448647E-5"/>
    <n v="0.99874978956327753"/>
    <n v="30000"/>
    <n v="0.35"/>
    <n v="62.255733852517778"/>
    <n v="0.93370165745856348"/>
    <n v="40.000119296234686"/>
    <n v="35.12112176604073"/>
    <n v="42.801224268610376"/>
    <n v="338.36436382536499"/>
    <n v="84.5"/>
    <n v="2.714609394860827"/>
    <n v="362.39023581296482"/>
    <s v="."/>
  </r>
  <r>
    <n v="32300"/>
    <s v="PM PAN PEQUENO PAGUE 2X3"/>
    <x v="14"/>
    <x v="14"/>
    <n v="3"/>
    <n v="96.934959349593498"/>
    <x v="11"/>
    <n v="241.02"/>
    <n v="10587.32"/>
    <n v="9127"/>
    <s v="."/>
    <n v="0"/>
    <n v="0"/>
    <n v="0"/>
    <n v="0"/>
    <n v="78"/>
    <n v="80.34"/>
    <s v="."/>
    <n v="44"/>
    <n v="38"/>
    <n v="22"/>
    <n v="49"/>
    <n v="30"/>
    <n v="41"/>
    <s v="."/>
    <n v="158.34"/>
    <n v="26.39"/>
    <n v="40.889908290432743"/>
    <n v="1.5494470742869551"/>
    <n v="1676396.2487999999"/>
    <x v="300"/>
    <n v="37.333333333333336"/>
    <n v="9.8319208025017559"/>
    <n v="0.26335502149558271"/>
    <n v="2044448"/>
    <n v="4.7777013103001885E-5"/>
    <n v="0.99879756657638052"/>
    <n v="30000"/>
    <n v="0.35"/>
    <n v="54.534696190939826"/>
    <n v="0.87480662983425417"/>
    <n v="43.514328179935504"/>
    <n v="38.343376841118939"/>
    <n v="46.138748069438265"/>
    <n v="329.7881416240532"/>
    <n v="79.17"/>
    <n v="2.9034726707857956"/>
    <n v="376.98404467572078"/>
    <s v="."/>
  </r>
  <r>
    <n v="73020"/>
    <s v="TOALLA MANOS EN C AZUL 8X3X150"/>
    <x v="3"/>
    <x v="4"/>
    <n v="10"/>
    <n v="96.052083333333329"/>
    <x v="3"/>
    <n v="246"/>
    <n v="9546.7999999999993"/>
    <n v="8230"/>
    <s v="."/>
    <n v="0"/>
    <n v="0"/>
    <n v="24"/>
    <n v="82"/>
    <n v="23"/>
    <n v="23.69"/>
    <s v="."/>
    <n v="45"/>
    <n v="28"/>
    <n v="24"/>
    <n v="41"/>
    <n v="30"/>
    <n v="27"/>
    <s v="."/>
    <n v="152.69"/>
    <n v="25.448333333333334"/>
    <n v="30.015029846173174"/>
    <n v="1.1794497287120247"/>
    <n v="1457700.8919999998"/>
    <x v="301"/>
    <n v="32.5"/>
    <n v="8.4557672626438816"/>
    <n v="0.26017745423519634"/>
    <n v="1604850"/>
    <n v="4.6072199890724756E-5"/>
    <n v="0.99884363877627125"/>
    <n v="30000"/>
    <n v="0.35"/>
    <n v="56.395828731839565"/>
    <n v="0.84359116022099445"/>
    <n v="38.450941448383119"/>
    <n v="52.023915823239484"/>
    <n v="46.886853050593061"/>
    <n v="902.55952722851043"/>
    <n v="76.344999999999999"/>
    <n v="2.7074697443677307"/>
    <n v="1069.9015942652459"/>
    <s v="."/>
  </r>
  <r>
    <n v="32570"/>
    <s v="PETALO BOLSA 12X3X75"/>
    <x v="14"/>
    <x v="14"/>
    <n v="3"/>
    <n v="96.934959349593498"/>
    <x v="11"/>
    <n v="258"/>
    <n v="2786.3199999999997"/>
    <n v="2402"/>
    <s v="."/>
    <n v="86"/>
    <n v="0"/>
    <n v="0"/>
    <n v="45"/>
    <n v="9"/>
    <n v="9.27"/>
    <s v="."/>
    <n v="37"/>
    <n v="36"/>
    <n v="22"/>
    <n v="45"/>
    <n v="35"/>
    <n v="38"/>
    <s v="."/>
    <n v="149.27000000000001"/>
    <n v="24.878333333333334"/>
    <n v="34.276359443013583"/>
    <n v="1.3777594738264989"/>
    <n v="415913.98639999999"/>
    <x v="297"/>
    <n v="35.5"/>
    <n v="7.5033325929216277"/>
    <n v="0.21136148149075007"/>
    <n v="511626"/>
    <n v="4.5040259857806567E-5"/>
    <n v="0.9988886790361291"/>
    <n v="30000"/>
    <n v="0.35"/>
    <n v="103.21465562697978"/>
    <n v="0.82469613259668517"/>
    <n v="36.750447840803638"/>
    <n v="32.29998155043527"/>
    <n v="39.224536238593693"/>
    <n v="449.2234930507837"/>
    <n v="74.635000000000005"/>
    <n v="1.4462093497600317"/>
    <n v="544.71395620145938"/>
    <s v="."/>
  </r>
  <r>
    <n v="73120"/>
    <s v="TOALLA MANOS EN C BCA 8X3X150"/>
    <x v="3"/>
    <x v="4"/>
    <n v="10"/>
    <n v="96.052083333333329"/>
    <x v="3"/>
    <n v="126"/>
    <n v="4037.9599999999996"/>
    <n v="3481"/>
    <s v="."/>
    <n v="0"/>
    <n v="0"/>
    <n v="39"/>
    <n v="42"/>
    <n v="33"/>
    <n v="33.99"/>
    <s v="."/>
    <n v="32"/>
    <n v="37"/>
    <n v="45"/>
    <n v="33"/>
    <n v="38"/>
    <n v="28"/>
    <s v="."/>
    <n v="147.99"/>
    <n v="24.665000000000003"/>
    <n v="19.386318629383968"/>
    <n v="0.78598494341714842"/>
    <n v="597577.70039999997"/>
    <x v="297"/>
    <n v="35.5"/>
    <n v="5.8906705900092566"/>
    <n v="0.16593438281716216"/>
    <n v="741453"/>
    <n v="4.4654036687591573E-5"/>
    <n v="0.99893333307281673"/>
    <n v="30000"/>
    <n v="0.35"/>
    <n v="85.370097311645338"/>
    <n v="0.81762430939226527"/>
    <n v="27.562561723306622"/>
    <n v="34.464114691597402"/>
    <n v="35.738804817229273"/>
    <n v="1075.1267211335996"/>
    <n v="73.995000000000005"/>
    <n v="1.7335109676607185"/>
    <n v="1314.9397697491827"/>
    <s v="."/>
  </r>
  <r>
    <n v="75310"/>
    <s v="LATEX BOLSA INST. 36X75"/>
    <x v="18"/>
    <x v="5"/>
    <n v="10"/>
    <n v="94.135802469135797"/>
    <x v="3"/>
    <n v="255"/>
    <n v="3877.8799999999997"/>
    <n v="3343"/>
    <s v="."/>
    <n v="9"/>
    <n v="85"/>
    <n v="16"/>
    <n v="27"/>
    <n v="2"/>
    <n v="2.06"/>
    <s v="."/>
    <n v="42"/>
    <n v="39"/>
    <n v="43"/>
    <n v="33"/>
    <n v="29"/>
    <n v="24"/>
    <s v="."/>
    <n v="141.06"/>
    <n v="23.51"/>
    <n v="31.568728197379123"/>
    <n v="1.3427787408498137"/>
    <n v="547013.75280000002"/>
    <x v="302"/>
    <n v="35"/>
    <n v="7.6157731058639087"/>
    <n v="0.21759351731039739"/>
    <n v="702030"/>
    <n v="4.2563000305099444E-5"/>
    <n v="0.99897589607312187"/>
    <n v="30000"/>
    <n v="0.35"/>
    <n v="85.050202988188815"/>
    <n v="0.77933701657458565"/>
    <n v="39.362098363124979"/>
    <n v="54.375603685275884"/>
    <n v="47.155468528870834"/>
    <n v="1205.5514102188042"/>
    <n v="70.53"/>
    <n v="1.6585498334388389"/>
    <n v="1546.8935577031305"/>
    <s v="."/>
  </r>
  <r>
    <n v="43270"/>
    <s v="TOALLA DIARIA PROT.DISP.4X9X15"/>
    <x v="4"/>
    <x v="5"/>
    <n v="10"/>
    <n v="94.135802469135797"/>
    <x v="3"/>
    <n v="237"/>
    <n v="4701.4799999999996"/>
    <n v="4053"/>
    <s v="."/>
    <n v="79"/>
    <n v="14"/>
    <n v="4"/>
    <n v="20"/>
    <n v="11"/>
    <n v="11"/>
    <s v="."/>
    <n v="29"/>
    <n v="33"/>
    <n v="34"/>
    <n v="43"/>
    <n v="33"/>
    <n v="38"/>
    <s v="."/>
    <n v="139"/>
    <n v="23.166666666666668"/>
    <n v="27.838223123372416"/>
    <n v="1.2016499189944927"/>
    <n v="653505.72"/>
    <x v="302"/>
    <n v="35"/>
    <n v="4.8579831205964474"/>
    <n v="0.13879951773132707"/>
    <n v="851130"/>
    <n v="4.1941422390534689E-5"/>
    <n v="0.99901783749551243"/>
    <n v="30000"/>
    <n v="0.35"/>
    <n v="76.676221143620467"/>
    <n v="0.76795580110497241"/>
    <n v="35.517781134422137"/>
    <n v="48.205228836379135"/>
    <n v="43.197339145471858"/>
    <n v="1080.662223804351"/>
    <n v="69.5"/>
    <n v="1.812817558388047"/>
    <n v="1407.1932554574641"/>
    <s v="."/>
  </r>
  <r>
    <n v="25210"/>
    <s v="SERV. HOGAR 5X6X100 PAGUE 5X6"/>
    <x v="6"/>
    <x v="7"/>
    <n v="20"/>
    <n v="95.813596491228068"/>
    <x v="4"/>
    <n v="324"/>
    <n v="5997.2"/>
    <n v="5170"/>
    <s v="."/>
    <n v="6"/>
    <n v="0"/>
    <n v="5"/>
    <n v="108"/>
    <n v="0"/>
    <n v="0"/>
    <s v="."/>
    <n v="21"/>
    <n v="30"/>
    <n v="18"/>
    <n v="18"/>
    <n v="16"/>
    <n v="29"/>
    <s v="."/>
    <n v="119"/>
    <n v="19.833333333333332"/>
    <n v="43.277784909427453"/>
    <n v="2.1820731887106279"/>
    <n v="713666.79999999993"/>
    <x v="303"/>
    <n v="22"/>
    <n v="6.0332412515993425"/>
    <n v="0.274238238709061"/>
    <n v="682440"/>
    <n v="3.5906685355925378E-5"/>
    <n v="0.99905374418086834"/>
    <n v="30000"/>
    <n v="0.35"/>
    <n v="62.8159326337666"/>
    <n v="0.65745856353591159"/>
    <n v="56.42695618014568"/>
    <n v="204.22614754494762"/>
    <n v="217.37531881566585"/>
    <n v="2326.100498408829"/>
    <n v="59.5"/>
    <n v="1.8944238350133442"/>
    <n v="3538.0184051428405"/>
    <s v="."/>
  </r>
  <r>
    <n v="31480"/>
    <s v="HUM PQN POTE OR 18(PAGUE 70X90"/>
    <x v="12"/>
    <x v="14"/>
    <n v="3"/>
    <n v="96.934959349593498"/>
    <x v="11"/>
    <n v="173.04"/>
    <n v="9752.119999999999"/>
    <n v="8407"/>
    <s v="."/>
    <n v="0"/>
    <n v="0"/>
    <n v="0"/>
    <n v="0"/>
    <n v="56"/>
    <n v="57.68"/>
    <s v="."/>
    <n v="22"/>
    <n v="34"/>
    <n v="25"/>
    <n v="32"/>
    <n v="30"/>
    <n v="35"/>
    <s v="."/>
    <n v="113.68"/>
    <n v="18.946666666666669"/>
    <n v="29.356857234156838"/>
    <n v="1.5494470742869546"/>
    <n v="1108621.0015999998"/>
    <x v="304"/>
    <n v="29.666666666666668"/>
    <n v="5.1639777949432171"/>
    <n v="0.17406666724527697"/>
    <n v="1496446"/>
    <n v="3.4301445304719303E-5"/>
    <n v="0.99908804562617304"/>
    <n v="30000"/>
    <n v="0.35"/>
    <n v="48.146321525494585"/>
    <n v="0.62806629834254146"/>
    <n v="31.241056129184461"/>
    <n v="27.528578244905898"/>
    <n v="33.125255024212088"/>
    <n v="263.75059240813874"/>
    <n v="56.84"/>
    <n v="2.3611357295448592"/>
    <n v="419.94068636411953"/>
    <s v="."/>
  </r>
  <r>
    <n v="31610"/>
    <s v="POTE ALOE 18X70+20 PAGUE 70X90"/>
    <x v="12"/>
    <x v="14"/>
    <n v="3"/>
    <n v="96.934959349593498"/>
    <x v="11"/>
    <n v="86.52"/>
    <n v="5967.04"/>
    <n v="5144"/>
    <s v="."/>
    <n v="12"/>
    <n v="3"/>
    <n v="25"/>
    <n v="16"/>
    <n v="28"/>
    <n v="28.84"/>
    <s v="."/>
    <n v="22"/>
    <n v="26"/>
    <n v="20"/>
    <n v="28"/>
    <n v="32"/>
    <n v="35"/>
    <s v="."/>
    <n v="112.84"/>
    <n v="18.806666666666668"/>
    <n v="10.272305810608771"/>
    <n v="0.54620555533190907"/>
    <n v="673320.79359999998"/>
    <x v="305"/>
    <n v="27.166666666666668"/>
    <n v="5.7416606192517685"/>
    <n v="0.21134947064730436"/>
    <n v="838472"/>
    <n v="3.4047986349265713E-5"/>
    <n v="0.99912209361252236"/>
    <n v="30000"/>
    <n v="0.35"/>
    <n v="61.322896761202259"/>
    <n v="0.62342541436464094"/>
    <n v="12.142582053702693"/>
    <n v="10.331725391336121"/>
    <n v="14.012858296796615"/>
    <n v="226.92818976913577"/>
    <n v="56.42"/>
    <n v="1.8400957221478089"/>
    <n v="364.00214771546945"/>
    <s v="."/>
  </r>
  <r>
    <n v="20270"/>
    <s v="SERV CANGU 18X200 GRATIS 50SERV"/>
    <x v="6"/>
    <x v="7"/>
    <n v="20"/>
    <n v="95.813596491228068"/>
    <x v="4"/>
    <n v="180"/>
    <n v="11003.759999999998"/>
    <n v="9486"/>
    <s v="."/>
    <n v="60"/>
    <n v="20"/>
    <n v="0"/>
    <n v="26"/>
    <n v="19"/>
    <n v="-19.57"/>
    <s v="."/>
    <n v="15"/>
    <n v="18"/>
    <n v="23"/>
    <n v="19"/>
    <n v="29"/>
    <n v="16"/>
    <s v="."/>
    <n v="105.43"/>
    <n v="17.571666666666669"/>
    <n v="26.711061691117163"/>
    <n v="1.5201211244114858"/>
    <n v="1160126.4168"/>
    <x v="306"/>
    <n v="20"/>
    <n v="5.215361924162119"/>
    <n v="0.26076809620810593"/>
    <n v="1138320"/>
    <n v="3.1812116277942969E-5"/>
    <n v="0.99915390572880025"/>
    <n v="30000"/>
    <n v="0.35"/>
    <n v="43.649788740688237"/>
    <n v="0.58248618784530393"/>
    <n v="38.360785448023243"/>
    <n v="126.83867678441284"/>
    <n v="138.48840054131892"/>
    <n v="1534.0556854205208"/>
    <n v="52.715000000000003"/>
    <n v="2.415361059965984"/>
    <n v="2633.6344404924048"/>
    <s v="."/>
  </r>
  <r>
    <n v="20152"/>
    <s v="SERV CANGU 36X100 PAGUE 80X100"/>
    <x v="6"/>
    <x v="7"/>
    <n v="20"/>
    <n v="95.813596491228068"/>
    <x v="4"/>
    <n v="129"/>
    <n v="5209.5599999999995"/>
    <n v="4491"/>
    <s v="."/>
    <n v="43"/>
    <n v="28"/>
    <n v="11"/>
    <n v="0"/>
    <n v="10"/>
    <n v="10.3"/>
    <s v="."/>
    <n v="25"/>
    <n v="30"/>
    <n v="16"/>
    <n v="21"/>
    <n v="18"/>
    <n v="15"/>
    <s v="."/>
    <n v="102.3"/>
    <n v="17.05"/>
    <n v="15.594069385506788"/>
    <n v="0.91460817510303738"/>
    <n v="532937.9879999999"/>
    <x v="307"/>
    <n v="20.833333333333332"/>
    <n v="5.7763887219149908"/>
    <n v="0.27726665865191957"/>
    <n v="561375"/>
    <n v="3.0867679932026603E-5"/>
    <n v="0.99918477340873224"/>
    <n v="30000"/>
    <n v="0.35"/>
    <n v="62.489621239596211"/>
    <n v="0.56519337016574589"/>
    <n v="26.897936788821706"/>
    <n v="75.05597191127606"/>
    <n v="86.359839314590971"/>
    <n v="1636.7297844133363"/>
    <n v="51.15"/>
    <n v="1.6370718524243215"/>
    <n v="2895.8757671438307"/>
    <s v="."/>
  </r>
  <r>
    <n v="12050"/>
    <s v="P.H. PETALO BLONDY 48/12"/>
    <x v="0"/>
    <x v="0"/>
    <n v="10"/>
    <n v="97.094696969696969"/>
    <x v="0"/>
    <n v="138"/>
    <n v="2149.48"/>
    <n v="1853"/>
    <s v="."/>
    <n v="0"/>
    <n v="25"/>
    <n v="0"/>
    <n v="46"/>
    <n v="30"/>
    <n v="0"/>
    <s v="."/>
    <n v="31"/>
    <n v="18"/>
    <n v="18"/>
    <n v="29"/>
    <n v="24"/>
    <n v="30"/>
    <s v="."/>
    <n v="101"/>
    <n v="16.833333333333332"/>
    <n v="19.701945758393169"/>
    <n v="1.1704126193104853"/>
    <n v="217097.48"/>
    <x v="308"/>
    <n v="25"/>
    <n v="5.9329587896765306"/>
    <n v="0.23731835158706122"/>
    <n v="277950"/>
    <n v="3.0475422024777001E-5"/>
    <n v="0.99921524883075696"/>
    <n v="30000"/>
    <n v="0.35"/>
    <n v="96.663959440219486"/>
    <n v="0.55801104972375692"/>
    <n v="25.282056255630739"/>
    <n v="34.162157802148798"/>
    <n v="30.862166752868308"/>
    <n v="1188.9411082417573"/>
    <n v="50.5"/>
    <n v="1.0448568482492389"/>
    <n v="2130.6766395223572"/>
    <s v="."/>
  </r>
  <r>
    <n v="42061"/>
    <s v="T.H. TUYAS BASICA 4X6X10"/>
    <x v="1"/>
    <x v="8"/>
    <n v="8"/>
    <n v="96.546474358974365"/>
    <x v="5"/>
    <n v="246"/>
    <n v="4435.84"/>
    <n v="3824"/>
    <s v="."/>
    <n v="15"/>
    <n v="0"/>
    <n v="0"/>
    <n v="0"/>
    <n v="82"/>
    <n v="0"/>
    <s v="."/>
    <n v="13"/>
    <n v="14"/>
    <n v="15"/>
    <n v="26"/>
    <n v="16"/>
    <n v="25"/>
    <s v="."/>
    <n v="97"/>
    <n v="16.166666666666668"/>
    <n v="32.804979296848622"/>
    <n v="2.0291739771246569"/>
    <n v="430276.48000000004"/>
    <x v="309"/>
    <n v="18.166666666666668"/>
    <n v="5.7763887219149863"/>
    <n v="0.31796635166504511"/>
    <n v="416816"/>
    <n v="2.9268474617855141E-5"/>
    <n v="0.99924451730537478"/>
    <n v="30000"/>
    <n v="0.35"/>
    <n v="65.942973787890679"/>
    <n v="0.53591160220994472"/>
    <n v="37.092272114528178"/>
    <n v="49.764763412527607"/>
    <n v="41.379564932207735"/>
    <n v="827.07589679244256"/>
    <n v="48.5"/>
    <n v="1.4709679352952145"/>
    <n v="1543.3065703034238"/>
    <s v="."/>
  </r>
  <r>
    <n v="40372"/>
    <s v="INVIS NOR 30X(PAG.16 LLEVE 20)"/>
    <x v="1"/>
    <x v="8"/>
    <n v="8"/>
    <n v="96.546474358974365"/>
    <x v="5"/>
    <n v="216"/>
    <n v="5278"/>
    <n v="4550"/>
    <s v="."/>
    <n v="21"/>
    <n v="0"/>
    <n v="72"/>
    <n v="0"/>
    <n v="0"/>
    <n v="0"/>
    <s v="."/>
    <n v="16"/>
    <n v="24"/>
    <n v="21"/>
    <n v="27"/>
    <n v="23"/>
    <n v="29"/>
    <s v="."/>
    <n v="93"/>
    <n v="15.5"/>
    <n v="28.925767059837842"/>
    <n v="1.8661785199895382"/>
    <n v="490854"/>
    <x v="310"/>
    <n v="23.333333333333332"/>
    <n v="4.5898438608156047"/>
    <n v="0.1967075940349545"/>
    <n v="637000"/>
    <n v="2.806152721093328E-5"/>
    <n v="0.99927257883258569"/>
    <n v="30000"/>
    <n v="0.35"/>
    <n v="59.193957857046435"/>
    <n v="0.51381215469613262"/>
    <n v="33.036264297406902"/>
    <n v="43.99678079655714"/>
    <n v="37.146761534975965"/>
    <n v="737.99406363248113"/>
    <n v="46.5"/>
    <n v="1.5711062981224408"/>
    <n v="1436.3110270696677"/>
    <s v="."/>
  </r>
  <r>
    <n v="12030"/>
    <s v="P.H. PETALO BLONDY 48/4"/>
    <x v="0"/>
    <x v="0"/>
    <n v="10"/>
    <n v="97.094696969696969"/>
    <x v="0"/>
    <n v="93"/>
    <n v="1414.04"/>
    <n v="1219"/>
    <s v="."/>
    <n v="31"/>
    <n v="26"/>
    <n v="17"/>
    <n v="17"/>
    <n v="0"/>
    <n v="0"/>
    <s v="."/>
    <n v="14"/>
    <n v="15"/>
    <n v="21"/>
    <n v="24"/>
    <n v="15"/>
    <n v="27"/>
    <s v="."/>
    <n v="91"/>
    <n v="15.166666666666666"/>
    <n v="12.921558213569547"/>
    <n v="0.85197087122436577"/>
    <n v="128677.64"/>
    <x v="311"/>
    <n v="19.333333333333332"/>
    <n v="5.4650404085117881"/>
    <n v="0.28267450388854076"/>
    <n v="141404"/>
    <n v="2.7458053507472349E-5"/>
    <n v="0.99930003688609315"/>
    <n v="30000"/>
    <n v="0.35"/>
    <n v="113.12548297115436"/>
    <n v="0.50276243093922657"/>
    <n v="17.949182522961813"/>
    <n v="22.837882937865896"/>
    <n v="22.976806832354079"/>
    <n v="1278.4195943702007"/>
    <n v="45.5"/>
    <n v="0.80441645516071658"/>
    <n v="2542.7906217693003"/>
    <s v="."/>
  </r>
  <r>
    <n v="80150"/>
    <s v="DISPENSADOR TOALLA MANOS ROLLO"/>
    <x v="17"/>
    <x v="11"/>
    <n v="5"/>
    <n v="95.621794871794876"/>
    <x v="8"/>
    <n v="92.7"/>
    <n v="7726.7599999999993"/>
    <n v="6661"/>
    <s v="."/>
    <n v="3"/>
    <n v="14"/>
    <n v="6"/>
    <n v="6"/>
    <n v="30"/>
    <n v="30.900000000000002"/>
    <s v="."/>
    <n v="15"/>
    <n v="25"/>
    <n v="22"/>
    <n v="12"/>
    <n v="21"/>
    <n v="12"/>
    <s v="."/>
    <n v="89.9"/>
    <n v="14.983333333333334"/>
    <n v="12.528434326230343"/>
    <n v="0.83615801954818747"/>
    <n v="694635.72399999993"/>
    <x v="312"/>
    <n v="17.833333333333332"/>
    <n v="5.5647701360134052"/>
    <n v="0.31204318519701341"/>
    <n v="712727"/>
    <n v="2.7126142970568839E-5"/>
    <n v="0.99932716302906377"/>
    <n v="30000"/>
    <n v="0.35"/>
    <n v="48.100737151228813"/>
    <n v="0.49668508287292823"/>
    <n v="15.011859740594984"/>
    <n v="15.678125627362254"/>
    <n v="17.495285154959625"/>
    <n v="318.15771712789075"/>
    <n v="44.95"/>
    <n v="1.8689942259586216"/>
    <n v="640.56225584147069"/>
    <s v="."/>
  </r>
  <r>
    <n v="80010"/>
    <s v="DISP. T.MANOS PLASTICO EN C"/>
    <x v="17"/>
    <x v="11"/>
    <n v="5"/>
    <n v="95.621794871794876"/>
    <x v="8"/>
    <n v="69"/>
    <n v="12722.88"/>
    <n v="10968"/>
    <s v="."/>
    <n v="0"/>
    <n v="20"/>
    <n v="12"/>
    <n v="23"/>
    <n v="17"/>
    <n v="17.510000000000002"/>
    <s v="."/>
    <n v="18"/>
    <n v="27"/>
    <n v="28"/>
    <n v="20"/>
    <n v="28"/>
    <n v="15"/>
    <s v="."/>
    <n v="89.51"/>
    <n v="14.918333333333335"/>
    <n v="8.1640686343677107"/>
    <n v="0.54725071842482698"/>
    <n v="1138824.9887999999"/>
    <x v="313"/>
    <n v="22.666666666666668"/>
    <n v="5.7154760664940856"/>
    <n v="0.25215335587473908"/>
    <n v="1491648"/>
    <n v="2.7008465598393956E-5"/>
    <n v="0.99935417149466221"/>
    <n v="30000"/>
    <n v="0.35"/>
    <n v="37.40362211298514"/>
    <n v="0.49453038674033151"/>
    <n v="10.636720568069368"/>
    <n v="10.598618030189083"/>
    <n v="13.109372501771025"/>
    <n v="238.47517430483362"/>
    <n v="44.755000000000003"/>
    <n v="2.3930837427887894"/>
    <n v="482.22552283739117"/>
    <s v="."/>
  </r>
  <r>
    <n v="47700"/>
    <s v="TENA SUPER 2X3X10"/>
    <x v="10"/>
    <x v="9"/>
    <n v="7"/>
    <n v="93.333333333333329"/>
    <x v="6"/>
    <n v="156"/>
    <n v="4309.3999999999996"/>
    <n v="3715"/>
    <s v="."/>
    <n v="0"/>
    <n v="30"/>
    <n v="0"/>
    <n v="0"/>
    <n v="52"/>
    <n v="0"/>
    <s v="."/>
    <n v="13"/>
    <n v="21"/>
    <n v="18"/>
    <n v="12"/>
    <n v="25"/>
    <n v="13"/>
    <s v="."/>
    <n v="82"/>
    <n v="13.666666666666666"/>
    <n v="22.286019533929036"/>
    <n v="1.630684356141149"/>
    <n v="353370.8"/>
    <x v="314"/>
    <n v="17"/>
    <n v="5.253570214625479"/>
    <n v="0.3090335420367929"/>
    <n v="378930"/>
    <n v="2.4742421841898162E-5"/>
    <n v="0.99937891391650413"/>
    <n v="30000"/>
    <n v="0.35"/>
    <n v="61.513313306154899"/>
    <n v="0.45303867403314918"/>
    <n v="25.45729025216108"/>
    <n v="31.859525673944159"/>
    <n v="28.628560970393124"/>
    <n v="612.05262013274864"/>
    <n v="41"/>
    <n v="1.3330447604387983"/>
    <n v="1350.9941980978965"/>
    <s v="."/>
  </r>
  <r>
    <n v="32320"/>
    <s v="PANUELO PETALO MEDIANO 18X75"/>
    <x v="14"/>
    <x v="14"/>
    <n v="3"/>
    <n v="96.934959349593498"/>
    <x v="11"/>
    <n v="201"/>
    <n v="3845.3999999999996"/>
    <n v="3315"/>
    <s v="."/>
    <n v="67"/>
    <n v="13"/>
    <n v="2"/>
    <n v="0"/>
    <n v="0"/>
    <n v="0"/>
    <s v="."/>
    <n v="21"/>
    <n v="16"/>
    <n v="12"/>
    <n v="18"/>
    <n v="11"/>
    <n v="18"/>
    <s v="."/>
    <n v="82"/>
    <n v="13.666666666666666"/>
    <n v="26.613279893065918"/>
    <n v="1.9473131629072624"/>
    <n v="315322.8"/>
    <x v="315"/>
    <n v="16"/>
    <n v="3.8470768123342691"/>
    <n v="0.24044230077089182"/>
    <n v="318240"/>
    <n v="2.4742421841898162E-5"/>
    <n v="0.99940365633834605"/>
    <n v="30000"/>
    <n v="0.35"/>
    <n v="65.118856078220588"/>
    <n v="0.45303867403314918"/>
    <n v="27.972395915165364"/>
    <n v="24.754373525256572"/>
    <n v="29.331511937264811"/>
    <n v="303.16880382902485"/>
    <n v="41"/>
    <n v="1.2592358794125902"/>
    <n v="669.18967674455496"/>
    <s v="."/>
  </r>
  <r>
    <n v="31290"/>
    <s v="HUM.TOALLITAS PQ¥ 12X80 CAJA"/>
    <x v="12"/>
    <x v="14"/>
    <n v="3"/>
    <n v="96.934959349593498"/>
    <x v="11"/>
    <n v="168"/>
    <n v="11061.759999999998"/>
    <n v="9536"/>
    <s v="."/>
    <n v="2"/>
    <n v="1"/>
    <n v="1"/>
    <n v="2"/>
    <n v="56"/>
    <n v="18"/>
    <s v="."/>
    <n v="17"/>
    <n v="11"/>
    <n v="11"/>
    <n v="21"/>
    <n v="20"/>
    <n v="25"/>
    <s v="."/>
    <n v="80"/>
    <n v="13.333333333333334"/>
    <n v="21.924111536540462"/>
    <n v="1.6443083652405346"/>
    <n v="884940.79999999981"/>
    <x v="316"/>
    <n v="17.5"/>
    <n v="5.648008498577175"/>
    <n v="0.32274334277583855"/>
    <n v="1001280"/>
    <n v="2.413894813843723E-5"/>
    <n v="0.99942779528648451"/>
    <n v="30000"/>
    <n v="0.35"/>
    <n v="37.923068919589852"/>
    <n v="0.44198895027624308"/>
    <n v="23.250078387369189"/>
    <n v="20.511858366151912"/>
    <n v="24.576045238197917"/>
    <n v="202.79161975576014"/>
    <n v="40"/>
    <n v="2.1095339137670512"/>
    <n v="458.81603969740735"/>
    <s v="."/>
  </r>
  <r>
    <n v="72390"/>
    <s v="CREMA PEQUE¥A"/>
    <x v="9"/>
    <x v="7"/>
    <n v="20"/>
    <n v="95.813596491228068"/>
    <x v="4"/>
    <n v="60"/>
    <n v="7240.7199999999993"/>
    <n v="6242"/>
    <s v="."/>
    <n v="20"/>
    <n v="0"/>
    <n v="15"/>
    <n v="15"/>
    <n v="14"/>
    <n v="14.42"/>
    <s v="."/>
    <n v="20"/>
    <n v="22"/>
    <n v="15"/>
    <n v="17"/>
    <n v="15"/>
    <n v="16"/>
    <s v="."/>
    <n v="78.42"/>
    <n v="13.07"/>
    <n v="6.7673776309586842"/>
    <n v="0.51777946679102405"/>
    <n v="567817.26240000001"/>
    <x v="316"/>
    <n v="17.5"/>
    <n v="2.8809720581775866"/>
    <n v="0.16462697475300495"/>
    <n v="655410"/>
    <n v="2.3662203912703093E-5"/>
    <n v="0.99945145749039721"/>
    <n v="30000"/>
    <n v="0.35"/>
    <n v="46.408030708389113"/>
    <n v="0.43325966850828729"/>
    <n v="15.43257100112443"/>
    <n v="33.41281427883613"/>
    <n v="42.078007649001876"/>
    <n v="1096.9209810657919"/>
    <n v="39.21"/>
    <n v="1.6897937448102949"/>
    <n v="2531.7865030975304"/>
    <s v="."/>
  </r>
  <r>
    <n v="25080"/>
    <s v="SERV HOGAR 5X6X100"/>
    <x v="6"/>
    <x v="7"/>
    <n v="20"/>
    <n v="95.813596491228068"/>
    <x v="4"/>
    <n v="162"/>
    <n v="11420.199999999999"/>
    <n v="9845"/>
    <s v="."/>
    <n v="54"/>
    <n v="18"/>
    <n v="0"/>
    <n v="0"/>
    <n v="0"/>
    <n v="0"/>
    <s v="."/>
    <n v="19"/>
    <n v="14"/>
    <n v="20"/>
    <n v="12"/>
    <n v="22"/>
    <n v="11"/>
    <s v="."/>
    <n v="72"/>
    <n v="12"/>
    <n v="21.799082549501939"/>
    <n v="1.8165902124584949"/>
    <n v="822254.39999999991"/>
    <x v="317"/>
    <n v="16.333333333333332"/>
    <n v="4.5898438608156003"/>
    <n v="0.28101084862136327"/>
    <n v="964810"/>
    <n v="2.1725053324593506E-5"/>
    <n v="0.99947318254372175"/>
    <n v="30000"/>
    <n v="0.35"/>
    <n v="35.407885402695484"/>
    <n v="0.39779005524861877"/>
    <n v="29.754883654474312"/>
    <n v="103.16697049847541"/>
    <n v="111.12277160344779"/>
    <n v="1247.3063295424238"/>
    <n v="36"/>
    <n v="2.0334453521056326"/>
    <n v="3135.5895228774821"/>
    <s v="."/>
  </r>
  <r>
    <n v="20190"/>
    <s v="SERV CANGU 36X100 PAGUE 80X100"/>
    <x v="6"/>
    <x v="7"/>
    <n v="20"/>
    <n v="95.813596491228068"/>
    <x v="4"/>
    <n v="135"/>
    <n v="8544.56"/>
    <n v="7366"/>
    <s v="."/>
    <n v="4"/>
    <n v="0"/>
    <n v="0"/>
    <n v="0"/>
    <n v="45"/>
    <n v="23"/>
    <s v="."/>
    <n v="17"/>
    <n v="19"/>
    <n v="16"/>
    <n v="16"/>
    <n v="10"/>
    <n v="15"/>
    <s v="."/>
    <n v="72"/>
    <n v="12"/>
    <n v="18.471599822430107"/>
    <n v="1.5392999852025089"/>
    <n v="615208.31999999995"/>
    <x v="318"/>
    <n v="15.5"/>
    <n v="3.0166206257996713"/>
    <n v="0.19462068553546266"/>
    <n v="685038"/>
    <n v="2.1725053324593506E-5"/>
    <n v="0.99949490759704629"/>
    <n v="30000"/>
    <n v="0.35"/>
    <n v="40.934736012205683"/>
    <n v="0.39779005524861877"/>
    <n v="26.427400927402481"/>
    <n v="87.69077714936229"/>
    <n v="95.646578254334671"/>
    <n v="1275.817493842078"/>
    <n v="36"/>
    <n v="1.7588973818844578"/>
    <n v="3207.2634220196683"/>
    <s v="."/>
  </r>
  <r>
    <n v="60120"/>
    <s v="ANTIBACTERIAL COCINA 6X2"/>
    <x v="11"/>
    <x v="4"/>
    <n v="10"/>
    <n v="96.052083333333329"/>
    <x v="3"/>
    <n v="168"/>
    <n v="7055.12"/>
    <n v="6082"/>
    <s v="."/>
    <n v="0"/>
    <n v="0"/>
    <n v="0"/>
    <n v="0"/>
    <n v="16"/>
    <n v="56"/>
    <s v="."/>
    <n v="10"/>
    <n v="18"/>
    <n v="19"/>
    <n v="14"/>
    <n v="14"/>
    <n v="17"/>
    <s v="."/>
    <n v="72"/>
    <n v="12"/>
    <n v="22.485550916088314"/>
    <n v="1.8737959096740262"/>
    <n v="507968.64"/>
    <x v="319"/>
    <n v="15.333333333333334"/>
    <n v="3.3266599866332376"/>
    <n v="0.21695608608477635"/>
    <n v="559544"/>
    <n v="2.1725053324593506E-5"/>
    <n v="0.99951663265037083"/>
    <n v="30000"/>
    <n v="0.35"/>
    <n v="45.048946931909292"/>
    <n v="0.39779005524861877"/>
    <n v="26.463451468574501"/>
    <n v="38.232811381182707"/>
    <n v="30.441352021060688"/>
    <n v="701.80842994855061"/>
    <n v="36"/>
    <n v="1.5982615555659216"/>
    <n v="1764.2684141762174"/>
    <s v="."/>
  </r>
  <r>
    <n v="72470"/>
    <s v="CREMA PQN PERS. 45X200 OMA"/>
    <x v="9"/>
    <x v="7"/>
    <n v="20"/>
    <n v="95.813596491228068"/>
    <x v="4"/>
    <n v="60"/>
    <n v="10798.439999999999"/>
    <n v="9309"/>
    <s v="."/>
    <n v="15"/>
    <n v="20"/>
    <n v="0"/>
    <n v="6"/>
    <n v="15"/>
    <n v="15.450000000000001"/>
    <s v="."/>
    <n v="10"/>
    <n v="19"/>
    <n v="16"/>
    <n v="11"/>
    <n v="17"/>
    <n v="12"/>
    <s v="."/>
    <n v="71.45"/>
    <n v="11.908333333333333"/>
    <n v="7.4007037953607284"/>
    <n v="0.62147267700719899"/>
    <n v="771548.53799999994"/>
    <x v="320"/>
    <n v="14.166666666666666"/>
    <n v="3.6560452221856683"/>
    <n v="0.25807378038957662"/>
    <n v="791265"/>
    <n v="2.1559098056141753E-5"/>
    <n v="0.99953819174842695"/>
    <n v="30000"/>
    <n v="0.35"/>
    <n v="36.273645506301627"/>
    <n v="0.39475138121546965"/>
    <n v="15.295731419670123"/>
    <n v="36.186213522175393"/>
    <n v="44.081241146484786"/>
    <n v="909.67319955542246"/>
    <n v="35.725000000000001"/>
    <n v="1.9697496351059443"/>
    <n v="2304.4205615049891"/>
    <s v="."/>
  </r>
  <r>
    <n v="40224"/>
    <s v="NOS.PLUS 48X10+B.NOCHES X3"/>
    <x v="1"/>
    <x v="8"/>
    <n v="8"/>
    <n v="96.546474358974365"/>
    <x v="5"/>
    <n v="105"/>
    <n v="4441.6399999999994"/>
    <n v="3829"/>
    <s v="."/>
    <n v="10"/>
    <n v="35"/>
    <n v="0"/>
    <n v="2"/>
    <n v="24"/>
    <n v="0"/>
    <s v="."/>
    <n v="17"/>
    <n v="18"/>
    <n v="10"/>
    <n v="19"/>
    <n v="18"/>
    <n v="11"/>
    <s v="."/>
    <n v="71"/>
    <n v="11.833333333333334"/>
    <n v="14.593377493461434"/>
    <n v="1.2332431684615295"/>
    <n v="315356.43999999994"/>
    <x v="318"/>
    <n v="15.5"/>
    <n v="3.9370039370059056"/>
    <n v="0.25400025400038101"/>
    <n v="356097"/>
    <n v="2.142331647286304E-5"/>
    <n v="0.99955961506489976"/>
    <n v="30000"/>
    <n v="0.35"/>
    <n v="56.380392403205697"/>
    <n v="0.39226519337016574"/>
    <n v="17.731499040422761"/>
    <n v="22.573171979988771"/>
    <n v="20.869620587384087"/>
    <n v="585.52165821375979"/>
    <n v="35.5"/>
    <n v="1.2593030479859353"/>
    <n v="1492.6678892491623"/>
    <s v="."/>
  </r>
  <r>
    <n v="43725"/>
    <s v="NOS.DIARIOS INV.LAR.20X36+36"/>
    <x v="4"/>
    <x v="5"/>
    <n v="10"/>
    <n v="94.135802469135797"/>
    <x v="3"/>
    <n v="201"/>
    <n v="6748.8799999999992"/>
    <n v="5818"/>
    <s v="."/>
    <n v="2"/>
    <n v="0"/>
    <n v="0"/>
    <n v="0"/>
    <n v="67"/>
    <n v="0"/>
    <s v="."/>
    <n v="12"/>
    <n v="15"/>
    <n v="18"/>
    <n v="19"/>
    <n v="14"/>
    <n v="16"/>
    <s v="."/>
    <n v="69"/>
    <n v="11.5"/>
    <n v="27.201102918815625"/>
    <n v="2.3653132972883153"/>
    <n v="465672.72"/>
    <x v="321"/>
    <n v="15.666666666666666"/>
    <n v="2.5819888974716085"/>
    <n v="0.1648078019662729"/>
    <n v="546892"/>
    <n v="2.0819842769402112E-5"/>
    <n v="0.99958043490766912"/>
    <n v="30000"/>
    <n v="0.35"/>
    <n v="45.089901847722338"/>
    <n v="0.38121546961325969"/>
    <n v="31.013257614948223"/>
    <n v="45.934578011166622"/>
    <n v="34.825412311080818"/>
    <n v="753.9233052803279"/>
    <n v="34.5"/>
    <n v="1.5302761188752831"/>
    <n v="1977.6828732715849"/>
    <s v="."/>
  </r>
  <r>
    <n v="60540"/>
    <s v="ANTIBACTERIAL COCINA 1X4 100H MK"/>
    <x v="11"/>
    <x v="4"/>
    <n v="10"/>
    <n v="96.052083333333329"/>
    <x v="3"/>
    <n v="90"/>
    <n v="2926.68"/>
    <n v="2523"/>
    <s v="."/>
    <n v="19"/>
    <n v="30"/>
    <n v="0"/>
    <n v="0"/>
    <n v="2"/>
    <n v="18"/>
    <s v="."/>
    <n v="14"/>
    <n v="15"/>
    <n v="19"/>
    <n v="16"/>
    <n v="14"/>
    <n v="11"/>
    <s v="."/>
    <n v="69"/>
    <n v="11.5"/>
    <n v="12.613484847574837"/>
    <n v="1.0968247693543336"/>
    <n v="201940.91999999998"/>
    <x v="322"/>
    <n v="14.833333333333334"/>
    <n v="2.6394443859772179"/>
    <n v="0.17794007096475625"/>
    <n v="224547"/>
    <n v="2.0819842769402112E-5"/>
    <n v="0.99960125475043848"/>
    <n v="30000"/>
    <n v="0.35"/>
    <n v="68.471134399582482"/>
    <n v="0.38121546961325969"/>
    <n v="16.425639543707433"/>
    <n v="21.946926665454907"/>
    <n v="20.237794239840031"/>
    <n v="827.27183201528067"/>
    <n v="34.5"/>
    <n v="1.007723920525855"/>
    <n v="2170.0898781850119"/>
    <s v="."/>
  </r>
  <r>
    <n v="43720"/>
    <s v="TOALLA DIA PROT.INVIS.LAR20X24"/>
    <x v="4"/>
    <x v="5"/>
    <n v="10"/>
    <n v="94.135802469135797"/>
    <x v="3"/>
    <n v="183"/>
    <n v="4988"/>
    <n v="4300"/>
    <s v="."/>
    <n v="2"/>
    <n v="1"/>
    <n v="1"/>
    <n v="3"/>
    <n v="61"/>
    <n v="0"/>
    <s v="."/>
    <n v="21"/>
    <n v="21"/>
    <n v="20"/>
    <n v="17"/>
    <n v="15"/>
    <n v="21"/>
    <s v="."/>
    <n v="68"/>
    <n v="11.333333333333334"/>
    <n v="24.3529601212392"/>
    <n v="2.1487905989328704"/>
    <n v="339184"/>
    <x v="323"/>
    <n v="19.166666666666668"/>
    <n v="2.5625508125043486"/>
    <n v="0.13369830326109644"/>
    <n v="494500"/>
    <n v="2.0518105917671646E-5"/>
    <n v="0.99962177285635612"/>
    <n v="30000"/>
    <n v="0.35"/>
    <n v="52.066913247757462"/>
    <n v="0.37569060773480661"/>
    <n v="28.109866198587266"/>
    <n v="41.233665326165266"/>
    <n v="31.866772275935332"/>
    <n v="792.30859988855389"/>
    <n v="34"/>
    <n v="1.3060117406312497"/>
    <n v="2108.9390673504154"/>
    <s v="."/>
  </r>
  <r>
    <n v="20230"/>
    <s v="SERV CANGU 18X200 GRASTIS 30SER"/>
    <x v="6"/>
    <x v="7"/>
    <n v="20"/>
    <n v="95.813596491228068"/>
    <x v="4"/>
    <n v="174"/>
    <n v="5595.8399999999992"/>
    <n v="4824"/>
    <s v="."/>
    <n v="58"/>
    <n v="3"/>
    <n v="0"/>
    <n v="0"/>
    <n v="0"/>
    <n v="0"/>
    <s v="."/>
    <n v="9"/>
    <n v="18"/>
    <n v="11"/>
    <n v="10"/>
    <n v="12"/>
    <n v="14"/>
    <s v="."/>
    <n v="61"/>
    <n v="10.166666666666666"/>
    <n v="23.464157062776977"/>
    <n v="2.3079498750272438"/>
    <n v="341346.23999999993"/>
    <x v="324"/>
    <n v="12.333333333333334"/>
    <n v="3.2659863237109055"/>
    <n v="0.26480970192250586"/>
    <n v="356976"/>
    <n v="1.8405947955558388E-5"/>
    <n v="0.99964017880431166"/>
    <n v="30000"/>
    <n v="0.35"/>
    <n v="46.558917134612251"/>
    <n v="0.33701657458563539"/>
    <n v="30.204488554489686"/>
    <n v="110.63948041300556"/>
    <n v="117.37981190471827"/>
    <n v="1511.1009643607902"/>
    <n v="30.5"/>
    <n v="1.3101679281679885"/>
    <n v="4483.758599168902"/>
    <s v="."/>
  </r>
  <r>
    <n v="13350"/>
    <s v="P.H. CANGURITOS ULTRASUAVE 48/8"/>
    <x v="0"/>
    <x v="0"/>
    <n v="10"/>
    <n v="97.094696969696969"/>
    <x v="0"/>
    <n v="180"/>
    <n v="2324.64"/>
    <n v="2004"/>
    <s v="."/>
    <n v="0"/>
    <n v="0"/>
    <n v="0"/>
    <n v="0"/>
    <n v="60"/>
    <n v="0"/>
    <s v="."/>
    <n v="15"/>
    <n v="11"/>
    <n v="11"/>
    <n v="12"/>
    <n v="15"/>
    <n v="12"/>
    <s v="."/>
    <n v="60"/>
    <n v="10"/>
    <n v="24.494897427831781"/>
    <n v="2.4494897427831779"/>
    <n v="139478.39999999999"/>
    <x v="325"/>
    <n v="12.666666666666666"/>
    <n v="1.8618986725025275"/>
    <n v="0.14699200046072586"/>
    <n v="152304"/>
    <n v="1.8104211103827922E-5"/>
    <n v="0.99965828301541548"/>
    <n v="30000"/>
    <n v="0.35"/>
    <n v="71.642110235107282"/>
    <n v="0.33149171270718231"/>
    <n v="27.809814554903603"/>
    <n v="41.327295638182015"/>
    <n v="31.124731681975426"/>
    <n v="989.17989118429409"/>
    <n v="30"/>
    <n v="0.83749626864840421"/>
    <n v="2984.0260050726206"/>
    <s v="."/>
  </r>
  <r>
    <n v="72810"/>
    <s v="S.ECOLOG PERS.45X200 DOGERS"/>
    <x v="9"/>
    <x v="7"/>
    <n v="20"/>
    <n v="95.813596491228068"/>
    <x v="4"/>
    <n v="141"/>
    <n v="6096.9599999999991"/>
    <n v="5256"/>
    <s v="."/>
    <n v="0"/>
    <n v="47"/>
    <n v="0"/>
    <n v="0"/>
    <n v="6"/>
    <n v="6.18"/>
    <s v="."/>
    <n v="14"/>
    <n v="15"/>
    <n v="9"/>
    <n v="14"/>
    <n v="8"/>
    <n v="18"/>
    <s v="."/>
    <n v="59.18"/>
    <n v="9.8633333333333333"/>
    <n v="18.436270410977016"/>
    <n v="1.8691723971926681"/>
    <n v="360818.09279999993"/>
    <x v="326"/>
    <n v="13"/>
    <n v="3.7947331922020551"/>
    <n v="0.29190255324631192"/>
    <n v="409968"/>
    <n v="1.785678688540894E-5"/>
    <n v="0.99967613980230086"/>
    <n v="30000"/>
    <n v="0.35"/>
    <n v="43.934066712216051"/>
    <n v="0.32696132596685085"/>
    <n v="24.975496930314034"/>
    <n v="87.209703594016901"/>
    <n v="93.748930113353921"/>
    <n v="1334.6164460578782"/>
    <n v="29.59"/>
    <n v="1.3470184853965443"/>
    <n v="4081.878620082392"/>
    <s v="."/>
  </r>
  <r>
    <n v="47730"/>
    <s v="TENA EXTRA 6X3X6"/>
    <x v="10"/>
    <x v="9"/>
    <n v="7"/>
    <n v="93.333333333333329"/>
    <x v="6"/>
    <n v="132"/>
    <n v="4838.3599999999997"/>
    <n v="4171"/>
    <s v="."/>
    <n v="0"/>
    <n v="7"/>
    <n v="0"/>
    <n v="44"/>
    <n v="8"/>
    <n v="0"/>
    <s v="."/>
    <n v="15"/>
    <n v="8"/>
    <n v="18"/>
    <n v="18"/>
    <n v="16"/>
    <n v="15"/>
    <s v="."/>
    <n v="59"/>
    <n v="9.8333333333333339"/>
    <n v="17.139622710744444"/>
    <n v="1.7430124790587569"/>
    <n v="285463.24"/>
    <x v="327"/>
    <n v="15"/>
    <n v="3.687817782917155"/>
    <n v="0.24585451886114368"/>
    <n v="375390"/>
    <n v="1.7802474252097456E-5"/>
    <n v="0.99969394227655295"/>
    <n v="30000"/>
    <n v="0.35"/>
    <n v="49.243341361988612"/>
    <n v="0.32596685082872928"/>
    <n v="19.421390666545548"/>
    <n v="24.442960437158071"/>
    <n v="21.703158622346653"/>
    <n v="484.102139175677"/>
    <n v="29.5"/>
    <n v="1.1981315314549845"/>
    <n v="1485.1269015389412"/>
    <s v="."/>
  </r>
  <r>
    <n v="40523"/>
    <s v="TH INVISIBLE NORMAL 24X(10+2)"/>
    <x v="1"/>
    <x v="8"/>
    <n v="8"/>
    <n v="96.546474358974365"/>
    <x v="5"/>
    <n v="162"/>
    <n v="5121.3999999999996"/>
    <n v="4415"/>
    <s v="."/>
    <n v="3"/>
    <n v="0"/>
    <n v="0"/>
    <n v="0"/>
    <n v="54"/>
    <n v="0"/>
    <s v="."/>
    <n v="18"/>
    <n v="8"/>
    <n v="14"/>
    <n v="17"/>
    <n v="16"/>
    <n v="15"/>
    <s v="."/>
    <n v="57"/>
    <n v="9.5"/>
    <n v="21.833460559425756"/>
    <n v="2.2982590062553427"/>
    <n v="291919.8"/>
    <x v="328"/>
    <n v="14.666666666666666"/>
    <n v="3.5590260840104349"/>
    <n v="0.24266086936434783"/>
    <n v="388520"/>
    <n v="1.7199000548636527E-5"/>
    <n v="0.99971114127710159"/>
    <n v="30000"/>
    <n v="0.35"/>
    <n v="47.04502210132155"/>
    <n v="0.31491712707182318"/>
    <n v="24.352797576000341"/>
    <n v="33.002983222402179"/>
    <n v="26.872134592574927"/>
    <n v="575.38065886197887"/>
    <n v="28.5"/>
    <n v="1.211605340034452"/>
    <n v="1827.0859518248803"/>
    <s v="."/>
  </r>
  <r>
    <n v="40464"/>
    <s v="NOS.INVISIBLE RAP 24X10+NDAX10"/>
    <x v="1"/>
    <x v="8"/>
    <n v="8"/>
    <n v="96.546474358974365"/>
    <x v="5"/>
    <n v="96"/>
    <n v="4891.7199999999993"/>
    <n v="4217"/>
    <s v="."/>
    <n v="32"/>
    <n v="1"/>
    <n v="0"/>
    <n v="0"/>
    <n v="16"/>
    <n v="3"/>
    <s v="."/>
    <n v="11"/>
    <n v="7"/>
    <n v="15"/>
    <n v="13"/>
    <n v="9"/>
    <n v="13"/>
    <s v="."/>
    <n v="52"/>
    <n v="8.6666666666666661"/>
    <n v="12.95633693088701"/>
    <n v="1.4949619535638858"/>
    <n v="254369.43999999997"/>
    <x v="329"/>
    <n v="11.333333333333334"/>
    <n v="2.9439202887759506"/>
    <n v="0.25975767253905446"/>
    <n v="286756"/>
    <n v="1.5690316289984198E-5"/>
    <n v="0.9997268315933916"/>
    <n v="30000"/>
    <n v="0.35"/>
    <n v="45.97708937116699"/>
    <n v="0.287292817679558"/>
    <n v="15.254679472323474"/>
    <n v="19.86853530085887"/>
    <n v="17.553022013759939"/>
    <n v="486.72208988875548"/>
    <n v="26"/>
    <n v="1.1309980842895653"/>
    <n v="1694.1672744204759"/>
    <s v="."/>
  </r>
  <r>
    <n v="72330"/>
    <s v="CREMA PQ¥ PERS.45X20 SODEXHO"/>
    <x v="9"/>
    <x v="7"/>
    <n v="20"/>
    <n v="95.813596491228068"/>
    <x v="4"/>
    <n v="105"/>
    <n v="5800"/>
    <n v="5000"/>
    <s v="."/>
    <n v="35"/>
    <n v="16"/>
    <n v="0"/>
    <n v="1"/>
    <n v="0"/>
    <n v="0"/>
    <s v="."/>
    <n v="15"/>
    <n v="14"/>
    <n v="12"/>
    <n v="12"/>
    <n v="7"/>
    <n v="16"/>
    <s v="."/>
    <n v="52"/>
    <n v="8.6666666666666661"/>
    <n v="14.361986863476329"/>
    <n v="1.6571523304011149"/>
    <n v="301600"/>
    <x v="325"/>
    <n v="12.666666666666666"/>
    <n v="3.2041639575194454"/>
    <n v="0.25296031243574568"/>
    <n v="380000"/>
    <n v="1.5690316289984198E-5"/>
    <n v="0.9997425219096816"/>
    <n v="30000"/>
    <n v="0.35"/>
    <n v="42.223893032939806"/>
    <n v="0.287292817679558"/>
    <n v="20.10784321706749"/>
    <n v="68.082720690437384"/>
    <n v="73.828577044028549"/>
    <n v="1199.80031861876"/>
    <n v="26"/>
    <n v="1.2315302134607444"/>
    <n v="4176.2280321152994"/>
    <s v="."/>
  </r>
  <r>
    <n v="32100"/>
    <s v="PAÑUELOS PETALO MINI"/>
    <x v="14"/>
    <x v="14"/>
    <n v="3"/>
    <n v="96.934959349593498"/>
    <x v="11"/>
    <n v="135"/>
    <n v="13033.759999999998"/>
    <n v="11236"/>
    <s v="."/>
    <n v="1"/>
    <n v="1"/>
    <n v="0"/>
    <n v="0"/>
    <n v="45"/>
    <n v="5"/>
    <s v="."/>
    <n v="12"/>
    <n v="9"/>
    <n v="7"/>
    <n v="9"/>
    <n v="16"/>
    <n v="8"/>
    <s v="."/>
    <n v="52"/>
    <n v="8.6666666666666661"/>
    <n v="17.895995827745004"/>
    <n v="2.0649225955090391"/>
    <n v="677755.5199999999"/>
    <x v="330"/>
    <n v="10.166666666666666"/>
    <n v="3.3115957885386123"/>
    <n v="0.32573073329887992"/>
    <n v="685396"/>
    <n v="1.5690316289984198E-5"/>
    <n v="0.99975821222597161"/>
    <n v="30000"/>
    <n v="0.35"/>
    <n v="28.166793482723733"/>
    <n v="0.287292817679558"/>
    <n v="18.757874280783678"/>
    <n v="16.615928250232013"/>
    <n v="19.619752733822352"/>
    <n v="156.9462422121899"/>
    <n v="26"/>
    <n v="1.8461455341693225"/>
    <n v="546.29365077704563"/>
    <s v="."/>
  </r>
  <r>
    <n v="60200"/>
    <s v="ANTIBACTERIAL COCINA 6X2 100H+SOPORTE"/>
    <x v="11"/>
    <x v="4"/>
    <n v="10"/>
    <n v="96.052083333333329"/>
    <x v="3"/>
    <n v="87"/>
    <n v="12431.72"/>
    <n v="10717"/>
    <s v="."/>
    <n v="0"/>
    <n v="0"/>
    <n v="0"/>
    <n v="0"/>
    <n v="29"/>
    <n v="20"/>
    <s v="."/>
    <n v="12"/>
    <n v="8"/>
    <n v="13"/>
    <n v="15"/>
    <n v="8"/>
    <n v="7"/>
    <s v="."/>
    <n v="49"/>
    <n v="8.1666666666666661"/>
    <n v="12.967909109284605"/>
    <n v="1.5879072378715844"/>
    <n v="609154.27999999991"/>
    <x v="331"/>
    <n v="10.5"/>
    <n v="3.271085446759225"/>
    <n v="0.3115319473104024"/>
    <n v="675171"/>
    <n v="1.4785105734792803E-5"/>
    <n v="0.99977299733170644"/>
    <n v="30000"/>
    <n v="0.35"/>
    <n v="27.996454007057771"/>
    <n v="0.27071823204419887"/>
    <n v="15.675091429726594"/>
    <n v="22.180313440593711"/>
    <n v="18.382273750168583"/>
    <n v="425.31872259315037"/>
    <n v="24.5"/>
    <n v="1.7502216526295558"/>
    <n v="1571.0752814155146"/>
    <s v="."/>
  </r>
  <r>
    <n v="41062"/>
    <s v="NOS.PLUS RAP 6X6X10 PAG.5 X 6"/>
    <x v="1"/>
    <x v="8"/>
    <n v="8"/>
    <n v="96.546474358974365"/>
    <x v="5"/>
    <n v="105"/>
    <n v="5066.8799999999992"/>
    <n v="4368"/>
    <s v="."/>
    <n v="0"/>
    <n v="0"/>
    <n v="0"/>
    <n v="35"/>
    <n v="12"/>
    <n v="0"/>
    <s v="."/>
    <n v="10"/>
    <n v="8"/>
    <n v="14"/>
    <n v="14"/>
    <n v="10"/>
    <n v="8"/>
    <s v="."/>
    <n v="47"/>
    <n v="7.833333333333333"/>
    <n v="14.148026953136139"/>
    <n v="1.8061311004003582"/>
    <n v="238143.35999999996"/>
    <x v="332"/>
    <n v="10.666666666666666"/>
    <n v="2.732520204255894"/>
    <n v="0.25617376914899009"/>
    <n v="279552"/>
    <n v="1.4181632031331873E-5"/>
    <n v="0.99978717896373781"/>
    <n v="30000"/>
    <n v="0.35"/>
    <n v="42.948620320577589"/>
    <n v="0.25966850828729282"/>
    <n v="16.22537501943448"/>
    <n v="21.543118314145197"/>
    <n v="18.302723085732822"/>
    <n v="472.99855320914429"/>
    <n v="23.5"/>
    <n v="1.094330845768317"/>
    <n v="1821.547619805428"/>
    <s v="."/>
  </r>
  <r>
    <n v="31620"/>
    <s v="PQN RPTO ORIG+30 PAGUE 100X130"/>
    <x v="12"/>
    <x v="14"/>
    <n v="3"/>
    <n v="96.934959349593498"/>
    <x v="11"/>
    <n v="66"/>
    <n v="10694.039999999999"/>
    <n v="9219"/>
    <s v="."/>
    <n v="22"/>
    <n v="4"/>
    <n v="14"/>
    <n v="2"/>
    <n v="0"/>
    <n v="0"/>
    <s v="."/>
    <n v="11"/>
    <n v="11"/>
    <n v="11"/>
    <n v="9"/>
    <n v="12"/>
    <n v="11"/>
    <s v="."/>
    <n v="42"/>
    <n v="7"/>
    <n v="9.0111042608550473"/>
    <n v="1.2873006086935781"/>
    <n v="449149.67999999993"/>
    <x v="333"/>
    <n v="10.833333333333334"/>
    <n v="0.98319208025017502"/>
    <n v="9.0756192023093069E-2"/>
    <n v="599235"/>
    <n v="1.2672947772679545E-5"/>
    <n v="0.99979985191151044"/>
    <n v="30000"/>
    <n v="0.35"/>
    <n v="27.94630153716674"/>
    <n v="0.23204419889502761"/>
    <n v="9.7072368575401295"/>
    <n v="8.5179113563805018"/>
    <n v="10.403369454225212"/>
    <n v="120.57945425160548"/>
    <n v="21"/>
    <n v="1.5028822309149841"/>
    <n v="519.64002903668074"/>
    <s v="."/>
  </r>
  <r>
    <n v="45750"/>
    <s v="INVISIBLE NOR 24BOL X6PQ X10U"/>
    <x v="1"/>
    <x v="8"/>
    <n v="8"/>
    <n v="96.546474358974365"/>
    <x v="5"/>
    <n v="96"/>
    <n v="4656.24"/>
    <n v="4014"/>
    <s v="."/>
    <n v="0"/>
    <n v="0"/>
    <n v="2"/>
    <n v="1"/>
    <n v="32"/>
    <n v="0"/>
    <s v="."/>
    <n v="9"/>
    <n v="5"/>
    <n v="10"/>
    <n v="6"/>
    <n v="7"/>
    <n v="7"/>
    <s v="."/>
    <n v="35"/>
    <n v="5.833333333333333"/>
    <n v="12.843935014888025"/>
    <n v="2.2018174311236614"/>
    <n v="162968.4"/>
    <x v="334"/>
    <n v="7.333333333333333"/>
    <n v="1.8618986725025244"/>
    <n v="0.25389527352307151"/>
    <n v="176616"/>
    <n v="1.0560789810566289E-5"/>
    <n v="0.99981041270132098"/>
    <n v="30000"/>
    <n v="0.35"/>
    <n v="38.662233651352956"/>
    <n v="0.19337016574585636"/>
    <n v="14.390896340854876"/>
    <n v="19.437563197897308"/>
    <n v="15.937857666821728"/>
    <n v="426.4402456707827"/>
    <n v="17.5"/>
    <n v="0.90527620094642935"/>
    <n v="2205.3052704689048"/>
    <s v="."/>
  </r>
  <r>
    <n v="42030"/>
    <s v="T.H. TUYAS DELGADA 30X16"/>
    <x v="1"/>
    <x v="8"/>
    <n v="8"/>
    <n v="96.546474358974365"/>
    <x v="5"/>
    <n v="72"/>
    <n v="4500.7999999999993"/>
    <n v="3880"/>
    <s v="."/>
    <n v="0"/>
    <n v="10"/>
    <n v="0"/>
    <n v="0"/>
    <n v="24"/>
    <n v="0"/>
    <s v="."/>
    <n v="8"/>
    <n v="9"/>
    <n v="9"/>
    <n v="10"/>
    <n v="5"/>
    <n v="7"/>
    <s v="."/>
    <n v="34"/>
    <n v="5.666666666666667"/>
    <n v="9.8319208025017506"/>
    <n v="1.7350448475003089"/>
    <n v="153027.19999999998"/>
    <x v="335"/>
    <n v="8"/>
    <n v="1.7888543819998317"/>
    <n v="0.22360679774997896"/>
    <n v="186240"/>
    <n v="1.0259052958835823E-5"/>
    <n v="0.9998206717542798"/>
    <n v="30000"/>
    <n v="0.35"/>
    <n v="38.758342728696626"/>
    <n v="0.18784530386740331"/>
    <n v="11.334683233440977"/>
    <n v="14.991919925513942"/>
    <n v="12.837445664380203"/>
    <n v="400.05679148302795"/>
    <n v="17"/>
    <n v="0.87723049042616685"/>
    <n v="2129.7140958361192"/>
    <s v="."/>
  </r>
  <r>
    <n v="80460"/>
    <s v="DISP. P.H. DOBLE REGULAR L.D."/>
    <x v="17"/>
    <x v="11"/>
    <n v="5"/>
    <n v="95.621794871794876"/>
    <x v="8"/>
    <n v="45"/>
    <n v="6392.7599999999993"/>
    <n v="5511"/>
    <s v="."/>
    <n v="0"/>
    <n v="0"/>
    <n v="2"/>
    <n v="15"/>
    <n v="14"/>
    <n v="1"/>
    <s v="."/>
    <n v="5"/>
    <n v="6"/>
    <n v="7"/>
    <n v="9"/>
    <n v="5"/>
    <n v="5"/>
    <s v="."/>
    <n v="32"/>
    <n v="5.333333333333333"/>
    <n v="7.1460945044595281"/>
    <n v="1.3398927195861616"/>
    <n v="204568.31999999998"/>
    <x v="336"/>
    <n v="6.166666666666667"/>
    <n v="1.6020819787597227"/>
    <n v="0.25979707763671178"/>
    <n v="203907"/>
    <n v="9.655579255374891E-6"/>
    <n v="0.99983032733353516"/>
    <n v="30000"/>
    <n v="0.35"/>
    <n v="31.550146970416598"/>
    <n v="0.17679558011049723"/>
    <n v="8.0300724050120138"/>
    <n v="8.7044865397653552"/>
    <n v="8.9140503055644995"/>
    <n v="201.51127977939265"/>
    <n v="16"/>
    <n v="1.0142583497314677"/>
    <n v="1139.7981762521897"/>
    <s v="."/>
  </r>
  <r>
    <n v="31430"/>
    <s v="HUM.PQN 18X70 ORIG.POTE+10PANO"/>
    <x v="12"/>
    <x v="14"/>
    <n v="3"/>
    <n v="96.934959349593498"/>
    <x v="11"/>
    <n v="39"/>
    <n v="11982.8"/>
    <n v="10330"/>
    <s v="."/>
    <n v="0"/>
    <n v="13"/>
    <n v="0"/>
    <n v="5"/>
    <n v="4"/>
    <n v="4.12"/>
    <s v="."/>
    <n v="5"/>
    <n v="6"/>
    <n v="5"/>
    <n v="5"/>
    <n v="7"/>
    <n v="6"/>
    <s v="."/>
    <n v="26.12"/>
    <n v="4.3533333333333335"/>
    <n v="4.7595237857023749"/>
    <n v="1.0933056169301014"/>
    <n v="312990.73599999998"/>
    <x v="337"/>
    <n v="5.666666666666667"/>
    <n v="0.81649658092772714"/>
    <n v="0.14408763192842242"/>
    <n v="351220"/>
    <n v="7.8813665671997558E-6"/>
    <n v="0.99983820870010232"/>
    <n v="30000"/>
    <n v="0.35"/>
    <n v="20.819870725105272"/>
    <n v="0.14430939226519338"/>
    <n v="5.1924519624979553"/>
    <n v="4.5366944480806222"/>
    <n v="5.6253801392935356"/>
    <n v="81.930635494920892"/>
    <n v="13.06"/>
    <n v="1.2545707101103016"/>
    <n v="567.74291824581474"/>
    <s v="."/>
  </r>
  <r>
    <n v="72610"/>
    <s v="CREMA. DISPENSER 18X150"/>
    <x v="9"/>
    <x v="7"/>
    <n v="20"/>
    <n v="95.813596491228068"/>
    <x v="4"/>
    <n v="48"/>
    <n v="10279.92"/>
    <n v="8862"/>
    <s v="."/>
    <n v="0"/>
    <n v="16"/>
    <n v="1"/>
    <n v="0"/>
    <n v="3"/>
    <n v="3.09"/>
    <s v="."/>
    <n v="4"/>
    <n v="5"/>
    <n v="6"/>
    <n v="4"/>
    <n v="7"/>
    <n v="6"/>
    <s v="."/>
    <n v="23.09"/>
    <n v="3.8483333333333332"/>
    <n v="6.1104841597590829"/>
    <n v="1.5878261134064313"/>
    <n v="237363.35279999999"/>
    <x v="338"/>
    <n v="5.333333333333333"/>
    <n v="1.2110601416389974"/>
    <n v="0.22707377655731203"/>
    <n v="283584"/>
    <n v="6.967103906456445E-6"/>
    <n v="0.99984517580400878"/>
    <n v="30000"/>
    <n v="0.35"/>
    <n v="21.134291664655983"/>
    <n v="0.12756906077348065"/>
    <n v="8.6618653752286967"/>
    <n v="28.990498733277157"/>
    <n v="31.541879948746768"/>
    <n v="573.88601522157842"/>
    <n v="11.545"/>
    <n v="1.0925372076043909"/>
    <n v="4498.6300890041439"/>
    <s v="."/>
  </r>
  <r>
    <n v="32410"/>
    <s v="PM PET BOLSA 24X75+3PQ BOLSILL"/>
    <x v="14"/>
    <x v="14"/>
    <n v="3"/>
    <n v="96.934959349593498"/>
    <x v="11"/>
    <n v="60"/>
    <n v="7695.44"/>
    <n v="6634"/>
    <s v="."/>
    <n v="1"/>
    <n v="0"/>
    <n v="0"/>
    <n v="20"/>
    <n v="1"/>
    <n v="1.03"/>
    <s v="."/>
    <n v="5"/>
    <n v="7"/>
    <n v="7"/>
    <n v="7"/>
    <n v="4"/>
    <n v="6"/>
    <s v="."/>
    <n v="23.03"/>
    <n v="3.8383333333333334"/>
    <n v="7.9330206521013586"/>
    <n v="2.0667878381505926"/>
    <n v="177225.98319999999"/>
    <x v="339"/>
    <n v="6"/>
    <n v="1.2649110640673518"/>
    <n v="0.21081851067789195"/>
    <n v="238824"/>
    <n v="6.9489996953526174E-6"/>
    <n v="0.99985212480370411"/>
    <n v="30000"/>
    <n v="0.35"/>
    <n v="24.395000896429796"/>
    <n v="0.12723756906077349"/>
    <n v="8.3147333592836787"/>
    <n v="7.3653872442498383"/>
    <n v="8.6964460664659988"/>
    <n v="105.29879800487714"/>
    <n v="11.515000000000001"/>
    <n v="0.94404587635700554"/>
    <n v="827.57631085031528"/>
    <s v="."/>
  </r>
  <r>
    <n v="80490"/>
    <s v="DISPENSADOR DE MULTIHOJAS"/>
    <x v="17"/>
    <x v="11"/>
    <n v="5"/>
    <n v="95.621794871794876"/>
    <x v="8"/>
    <n v="36"/>
    <n v="11703.24"/>
    <n v="10089"/>
    <s v="."/>
    <n v="0"/>
    <n v="1"/>
    <n v="2"/>
    <n v="0"/>
    <n v="12"/>
    <n v="7"/>
    <s v="."/>
    <n v="6"/>
    <n v="3"/>
    <n v="6"/>
    <n v="5"/>
    <n v="3"/>
    <n v="6"/>
    <s v="."/>
    <n v="22"/>
    <n v="3.6666666666666665"/>
    <n v="4.8442405665559862"/>
    <n v="1.3211565181516327"/>
    <n v="257471.28"/>
    <x v="340"/>
    <n v="4.833333333333333"/>
    <n v="1.4719601443879753"/>
    <n v="0.30454347814923627"/>
    <n v="292581"/>
    <n v="6.6382107380702385E-6"/>
    <n v="0.99985876301444221"/>
    <n v="30000"/>
    <n v="0.35"/>
    <n v="19.334319115794635"/>
    <n v="0.12154696132596685"/>
    <n v="5.4519753731858209"/>
    <n v="5.9044538951976655"/>
    <n v="6.0597101798156547"/>
    <n v="126.34477378493892"/>
    <n v="11"/>
    <n v="1.1378730157623038"/>
    <n v="1039.47291159427"/>
    <s v="."/>
  </r>
  <r>
    <n v="73300"/>
    <s v="ROLLO MULTIUSO 24X1X100"/>
    <x v="13"/>
    <x v="11"/>
    <n v="5"/>
    <n v="95.621794871794876"/>
    <x v="8"/>
    <n v="54"/>
    <n v="2362.9199999999996"/>
    <n v="2037"/>
    <s v="."/>
    <n v="2"/>
    <n v="1"/>
    <n v="0"/>
    <n v="0"/>
    <n v="18"/>
    <n v="1"/>
    <s v="."/>
    <n v="5"/>
    <n v="6"/>
    <n v="6"/>
    <n v="5"/>
    <n v="5"/>
    <n v="6"/>
    <s v="."/>
    <n v="22"/>
    <n v="3.6666666666666665"/>
    <n v="7.0616334276615254"/>
    <n v="1.9259000257258707"/>
    <n v="51984.239999999991"/>
    <x v="341"/>
    <n v="5.5"/>
    <n v="0.54772255750516607"/>
    <n v="9.9585919546393828E-2"/>
    <n v="67221"/>
    <n v="6.6382107380702385E-6"/>
    <n v="0.99986540122518031"/>
    <n v="30000"/>
    <n v="0.35"/>
    <n v="43.028621107099021"/>
    <n v="0.12154696132596685"/>
    <n v="7.6693682342913601"/>
    <n v="8.4827393037301295"/>
    <n v="8.2771030409211939"/>
    <n v="258.12064090809412"/>
    <n v="11"/>
    <n v="0.51128759030510418"/>
    <n v="2123.6289092893198"/>
    <s v="."/>
  </r>
  <r>
    <n v="31230"/>
    <s v="HUM PQN ALOE 18X70+15 PANOS"/>
    <x v="12"/>
    <x v="14"/>
    <n v="3"/>
    <n v="96.934959349593498"/>
    <x v="11"/>
    <n v="30.900000000000002"/>
    <n v="10423.759999999998"/>
    <n v="8986"/>
    <s v="."/>
    <n v="0"/>
    <n v="1"/>
    <n v="0"/>
    <n v="0"/>
    <n v="10"/>
    <n v="10.3"/>
    <s v="."/>
    <n v="6"/>
    <n v="6"/>
    <n v="5"/>
    <n v="5"/>
    <n v="6"/>
    <n v="3"/>
    <s v="."/>
    <n v="21.3"/>
    <n v="3.5500000000000003"/>
    <n v="5.1278650528265661"/>
    <n v="1.4444690289652298"/>
    <n v="222026.08799999996"/>
    <x v="342"/>
    <n v="5.166666666666667"/>
    <n v="1.1690451944500129"/>
    <n v="0.22626681182903474"/>
    <n v="278566"/>
    <n v="6.4269949418589124E-6"/>
    <n v="0.99987182822012222"/>
    <n v="30000"/>
    <n v="0.35"/>
    <n v="20.158035124567679"/>
    <n v="0.11767955801104973"/>
    <n v="5.4809037268597152"/>
    <n v="4.8223228325306753"/>
    <n v="5.8339424008928642"/>
    <n v="81.338604259042455"/>
    <n v="10.65"/>
    <n v="1.05665060450463"/>
    <n v="691.18720051111188"/>
    <s v="."/>
  </r>
  <r>
    <n v="72750"/>
    <s v="S.ECOLOG PERS.45X200 P.COUNTRY"/>
    <x v="9"/>
    <x v="7"/>
    <n v="20"/>
    <n v="95.813596491228068"/>
    <x v="4"/>
    <n v="21"/>
    <n v="4354.6399999999994"/>
    <n v="3754"/>
    <s v="."/>
    <n v="5"/>
    <n v="7"/>
    <n v="6"/>
    <n v="3"/>
    <n v="0"/>
    <n v="0"/>
    <s v="."/>
    <n v="3"/>
    <n v="4"/>
    <n v="4"/>
    <n v="3"/>
    <n v="6"/>
    <n v="3"/>
    <s v="."/>
    <n v="21"/>
    <n v="3.5"/>
    <n v="3.0166206257996713"/>
    <n v="0.86189160737133463"/>
    <n v="91447.439999999988"/>
    <x v="343"/>
    <n v="3.8333333333333335"/>
    <n v="1.1690451944500118"/>
    <n v="0.30496831159565524"/>
    <n v="86342"/>
    <n v="6.3364738863397726E-6"/>
    <n v="0.99987816469400859"/>
    <n v="30000"/>
    <n v="0.35"/>
    <n v="30.967355248758714"/>
    <n v="0.11602209944751381"/>
    <n v="5.3370626147499474"/>
    <n v="14.549233668275086"/>
    <n v="16.869675657225361"/>
    <n v="694.22875115944271"/>
    <n v="10.5"/>
    <n v="0.67813346768906779"/>
    <n v="5983.5906647551965"/>
    <s v="."/>
  </r>
  <r>
    <n v="50040"/>
    <s v="DOW.SPRAY LAVE PIST.12X500 CC"/>
    <x v="16"/>
    <x v="13"/>
    <n v="45"/>
    <n v="94.638888888888886"/>
    <x v="10"/>
    <n v="57"/>
    <n v="3684.16"/>
    <n v="3176"/>
    <s v="."/>
    <n v="19"/>
    <n v="0"/>
    <n v="2"/>
    <n v="0"/>
    <n v="0"/>
    <n v="0"/>
    <s v="."/>
    <n v="4"/>
    <n v="5"/>
    <n v="5"/>
    <n v="5"/>
    <n v="5"/>
    <n v="3"/>
    <s v="."/>
    <n v="21"/>
    <n v="3.5"/>
    <n v="7.6354436675284294"/>
    <n v="2.1815553335795514"/>
    <n v="77367.360000000001"/>
    <x v="344"/>
    <n v="4.5"/>
    <n v="0.83666002653407556"/>
    <n v="0.18592445034090568"/>
    <n v="85752"/>
    <n v="6.3364738863397726E-6"/>
    <n v="0.99988450116789496"/>
    <n v="30000"/>
    <n v="0.35"/>
    <n v="33.66751044324252"/>
    <n v="0.11602209944751381"/>
    <n v="12.856438142666551"/>
    <n v="54.047217670137933"/>
    <n v="59.268212145276053"/>
    <n v="1912.6801526548306"/>
    <n v="10.5"/>
    <n v="0.62374674347847292"/>
    <n v="16485.481315739253"/>
    <s v="."/>
  </r>
  <r>
    <n v="25070"/>
    <s v="SERV CANGU DECORADA 6X6X100"/>
    <x v="6"/>
    <x v="7"/>
    <n v="20"/>
    <n v="95.813596491228068"/>
    <x v="4"/>
    <n v="60"/>
    <n v="6093.48"/>
    <n v="5253"/>
    <s v="."/>
    <n v="20"/>
    <n v="0"/>
    <n v="0"/>
    <n v="0"/>
    <n v="0"/>
    <n v="0"/>
    <s v="."/>
    <n v="3"/>
    <n v="4"/>
    <n v="6"/>
    <n v="3"/>
    <n v="4"/>
    <n v="4"/>
    <s v="."/>
    <n v="20"/>
    <n v="3.3333333333333335"/>
    <n v="8.164965809277259"/>
    <n v="2.4494897427831774"/>
    <n v="121869.59999999999"/>
    <x v="345"/>
    <n v="4"/>
    <n v="1.0954451150103321"/>
    <n v="0.27386127875258304"/>
    <n v="126072"/>
    <n v="6.0347370346093075E-6"/>
    <n v="0.9998905359049296"/>
    <n v="30000"/>
    <n v="0.35"/>
    <n v="25.547764281242447"/>
    <n v="0.11049723756906077"/>
    <n v="10.374910560658474"/>
    <n v="38.469589322752242"/>
    <n v="40.679534074133457"/>
    <n v="712.72419113314629"/>
    <n v="10"/>
    <n v="0.78284736698797164"/>
    <n v="6450.1539297549743"/>
    <s v="."/>
  </r>
  <r>
    <n v="32020"/>
    <s v="PAÑUELOS PETALO MEDIANO"/>
    <x v="14"/>
    <x v="14"/>
    <n v="3"/>
    <n v="96.934959349593498"/>
    <x v="11"/>
    <n v="27"/>
    <n v="4955.5199999999995"/>
    <n v="4272"/>
    <s v="."/>
    <n v="0"/>
    <n v="0"/>
    <n v="5"/>
    <n v="0"/>
    <n v="6"/>
    <n v="9"/>
    <s v="."/>
    <n v="5"/>
    <n v="4"/>
    <n v="5"/>
    <n v="6"/>
    <n v="3"/>
    <n v="4"/>
    <s v="."/>
    <n v="20"/>
    <n v="3.3333333333333335"/>
    <n v="3.8815804341359033"/>
    <n v="1.1644741302407708"/>
    <n v="99110.399999999994"/>
    <x v="344"/>
    <n v="4.5"/>
    <n v="1.0488088481701516"/>
    <n v="0.23306863292670035"/>
    <n v="115344"/>
    <n v="6.0347370346093075E-6"/>
    <n v="0.99989657064196424"/>
    <n v="30000"/>
    <n v="0.35"/>
    <n v="28.329634983503681"/>
    <n v="0.11049723756906077"/>
    <n v="4.2130721468430856"/>
    <n v="3.6873959828717164"/>
    <n v="4.5445638595502675"/>
    <n v="100.84671839976185"/>
    <n v="10"/>
    <n v="0.70597450378891158"/>
    <n v="912.66280151784485"/>
    <s v="."/>
  </r>
  <r>
    <n v="60142"/>
    <s v="ANTIBACTERIAL COCINA 12X80 PAGU70X80"/>
    <x v="11"/>
    <x v="4"/>
    <n v="10"/>
    <n v="96.052083333333329"/>
    <x v="3"/>
    <n v="57"/>
    <n v="6776.7199999999993"/>
    <n v="5842"/>
    <s v="."/>
    <n v="0"/>
    <n v="0"/>
    <n v="19"/>
    <n v="0"/>
    <n v="0"/>
    <n v="0"/>
    <s v="."/>
    <n v="3"/>
    <n v="4"/>
    <n v="6"/>
    <n v="6"/>
    <n v="5"/>
    <n v="3"/>
    <s v="."/>
    <n v="19"/>
    <n v="3.1666666666666665"/>
    <n v="7.7567175188133968"/>
    <n v="2.4494897427831779"/>
    <n v="128757.68"/>
    <x v="344"/>
    <n v="4.5"/>
    <n v="1.3784048752090221"/>
    <n v="0.30631219449089381"/>
    <n v="157734"/>
    <n v="5.7330001828788424E-6"/>
    <n v="0.99990230364214716"/>
    <n v="30000"/>
    <n v="0.35"/>
    <n v="23.612263832101409"/>
    <n v="0.10497237569060773"/>
    <n v="8.8064412757194734"/>
    <n v="13.086976952090973"/>
    <n v="9.856165032625551"/>
    <n v="322.49625478486752"/>
    <n v="9.5"/>
    <n v="0.80466659762496251"/>
    <n v="3072.2011640032119"/>
    <s v="."/>
  </r>
  <r>
    <n v="32550"/>
    <s v="PANUELO MEDIANO 6X3X75"/>
    <x v="14"/>
    <x v="14"/>
    <n v="3"/>
    <n v="96.934959349593498"/>
    <x v="11"/>
    <n v="54"/>
    <n v="3473.04"/>
    <n v="2994"/>
    <s v="."/>
    <n v="18"/>
    <n v="0"/>
    <n v="0"/>
    <n v="0"/>
    <n v="0"/>
    <n v="0"/>
    <s v="."/>
    <n v="4"/>
    <n v="4"/>
    <n v="3"/>
    <n v="3"/>
    <n v="3"/>
    <n v="3"/>
    <s v="."/>
    <n v="18"/>
    <n v="3"/>
    <n v="7.3484692283495345"/>
    <n v="2.4494897427831783"/>
    <n v="62514.720000000001"/>
    <x v="346"/>
    <n v="3.3333333333333335"/>
    <n v="0.51639777949432131"/>
    <n v="0.1549193338482964"/>
    <n v="59880"/>
    <n v="5.4312633311483765E-6"/>
    <n v="0.99990773490547835"/>
    <n v="30000"/>
    <n v="0.35"/>
    <n v="32.103468565862897"/>
    <n v="9.9447513812154692E-2"/>
    <n v="7.646811769785999"/>
    <n v="6.7907676185151447"/>
    <n v="7.9451543112224634"/>
    <n v="126.00262515242331"/>
    <n v="9"/>
    <n v="0.56068707850279553"/>
    <n v="1267.0263973660344"/>
    <s v="."/>
  </r>
  <r>
    <n v="24050"/>
    <s v="SERV HOGAR 24X150"/>
    <x v="6"/>
    <x v="7"/>
    <n v="20"/>
    <n v="95.813596491228068"/>
    <x v="4"/>
    <n v="12.36"/>
    <n v="13344.64"/>
    <n v="11504"/>
    <s v="."/>
    <n v="4"/>
    <n v="0"/>
    <n v="3"/>
    <n v="2"/>
    <n v="4"/>
    <n v="4.12"/>
    <s v="."/>
    <n v="3"/>
    <n v="5"/>
    <n v="4"/>
    <n v="5"/>
    <n v="4"/>
    <n v="4"/>
    <s v="."/>
    <n v="17.12"/>
    <n v="2.8533333333333335"/>
    <n v="1.6202057482513348"/>
    <n v="0.56782911737780417"/>
    <n v="228460.23680000001"/>
    <x v="347"/>
    <n v="4.166666666666667"/>
    <n v="0.75277265270908045"/>
    <n v="0.18066543665017928"/>
    <n v="287600"/>
    <n v="5.1657349016255675E-6"/>
    <n v="0.99991290064037996"/>
    <n v="30000"/>
    <n v="0.35"/>
    <n v="15.97235840015818"/>
    <n v="9.458563535911603E-2"/>
    <n v="3.5119184554336553"/>
    <n v="7.9586114172178455"/>
    <n v="9.8503241244001654"/>
    <n v="359.80989438540814"/>
    <n v="8.56"/>
    <n v="1.071851731039948"/>
    <n v="3804.0648880700273"/>
    <s v="."/>
  </r>
  <r>
    <n v="72410"/>
    <s v="CREMA PQN PERS. 45X200 PINKY"/>
    <x v="9"/>
    <x v="7"/>
    <n v="20"/>
    <n v="95.813596491228068"/>
    <x v="4"/>
    <n v="51"/>
    <n v="2289.8399999999997"/>
    <n v="1974"/>
    <s v="."/>
    <n v="0"/>
    <n v="0"/>
    <n v="17"/>
    <n v="0"/>
    <n v="0"/>
    <n v="0"/>
    <s v="."/>
    <n v="3"/>
    <n v="4"/>
    <n v="5"/>
    <n v="4"/>
    <n v="3"/>
    <n v="3"/>
    <s v="."/>
    <n v="17"/>
    <n v="2.8333333333333335"/>
    <n v="6.9402209378856714"/>
    <n v="2.4494897427831779"/>
    <n v="38927.279999999992"/>
    <x v="348"/>
    <n v="3.6666666666666665"/>
    <n v="0.81649658092772548"/>
    <n v="0.2226808857075615"/>
    <n v="43428"/>
    <n v="5.1295264794179114E-6"/>
    <n v="0.99991803016685943"/>
    <n v="30000"/>
    <n v="0.35"/>
    <n v="38.423107825071085"/>
    <n v="9.3922651933701654E-2"/>
    <n v="8.8186739765597046"/>
    <n v="32.699150924339413"/>
    <n v="34.577603963013445"/>
    <n v="939.96572618347454"/>
    <n v="8.5"/>
    <n v="0.44244208660569351"/>
    <n v="10007.870378776994"/>
    <s v="."/>
  </r>
  <r>
    <n v="31280"/>
    <s v="HUM.TOALLITAS LIMP.PQ¥ 12X40"/>
    <x v="12"/>
    <x v="14"/>
    <n v="3"/>
    <n v="96.934959349593498"/>
    <x v="11"/>
    <n v="15"/>
    <n v="10917.92"/>
    <n v="9412"/>
    <s v="."/>
    <n v="4"/>
    <n v="3"/>
    <n v="1"/>
    <n v="5"/>
    <n v="2"/>
    <n v="2"/>
    <s v="."/>
    <n v="3"/>
    <n v="4"/>
    <n v="5"/>
    <n v="3"/>
    <n v="3"/>
    <n v="3"/>
    <s v="."/>
    <n v="17"/>
    <n v="2.8333333333333335"/>
    <n v="1.4719601443879746"/>
    <n v="0.5195153450781087"/>
    <n v="185604.64"/>
    <x v="349"/>
    <n v="3.5"/>
    <n v="0.83666002653407556"/>
    <n v="0.23904572186687872"/>
    <n v="197652"/>
    <n v="5.1295264794179114E-6"/>
    <n v="0.99992315969333889"/>
    <n v="30000"/>
    <n v="0.35"/>
    <n v="17.596451808957127"/>
    <n v="9.3922651933701654E-2"/>
    <n v="1.7537281001890797"/>
    <n v="1.4884238786649027"/>
    <n v="2.0354960559901847"/>
    <n v="58.958963960224381"/>
    <n v="8.5"/>
    <n v="0.96610385915110941"/>
    <n v="627.73955745885951"/>
    <s v="."/>
  </r>
  <r>
    <n v="32210"/>
    <s v="PAÑUELOS PETALO CUBO 36X100"/>
    <x v="14"/>
    <x v="14"/>
    <n v="3"/>
    <n v="96.934959349593498"/>
    <x v="11"/>
    <n v="30"/>
    <n v="8193.08"/>
    <n v="7063"/>
    <s v="."/>
    <n v="3"/>
    <n v="0"/>
    <n v="0"/>
    <n v="0"/>
    <n v="10"/>
    <n v="3"/>
    <s v="."/>
    <n v="3"/>
    <n v="4"/>
    <n v="3"/>
    <n v="3"/>
    <n v="5"/>
    <n v="4"/>
    <s v="."/>
    <n v="16"/>
    <n v="2.6666666666666665"/>
    <n v="3.8815804341359033"/>
    <n v="1.4555926628009639"/>
    <n v="131089.28"/>
    <x v="348"/>
    <n v="3.6666666666666665"/>
    <n v="0.81649658092772548"/>
    <n v="0.2226808857075615"/>
    <n v="155386"/>
    <n v="4.8277896276874455E-6"/>
    <n v="0.99992798748296663"/>
    <n v="30000"/>
    <n v="0.35"/>
    <n v="19.706386268315988"/>
    <n v="8.8397790055248615E-2"/>
    <n v="4.1467738043016489"/>
    <n v="3.6491186169585923"/>
    <n v="4.4119671744673949"/>
    <n v="74.910673911657312"/>
    <n v="8"/>
    <n v="0.81191953624317559"/>
    <n v="847.42699862562336"/>
    <s v="."/>
  </r>
  <r>
    <n v="40013"/>
    <s v="T.H. TUYAS NORMAL 48X10"/>
    <x v="4"/>
    <x v="5"/>
    <n v="10"/>
    <n v="94.135802469135797"/>
    <x v="3"/>
    <n v="18"/>
    <n v="4290.84"/>
    <n v="3699"/>
    <s v="."/>
    <n v="0"/>
    <n v="0"/>
    <n v="3"/>
    <n v="0"/>
    <n v="6"/>
    <n v="5"/>
    <s v="."/>
    <n v="3"/>
    <n v="3"/>
    <n v="3"/>
    <n v="3"/>
    <n v="3"/>
    <n v="2"/>
    <s v="."/>
    <n v="14"/>
    <n v="2.3333333333333335"/>
    <n v="2.7325202042558927"/>
    <n v="1.1710800875382397"/>
    <n v="60071.76"/>
    <x v="350"/>
    <n v="2.8333333333333335"/>
    <n v="0.40824829046386357"/>
    <n v="0.14408763192842242"/>
    <n v="62883"/>
    <n v="4.2243159242265154E-6"/>
    <n v="0.9999322117988908"/>
    <n v="30000"/>
    <n v="0.35"/>
    <n v="25.472023996695672"/>
    <n v="7.7348066298342538E-2"/>
    <n v="3.5060008672393179"/>
    <n v="4.737909613008588"/>
    <n v="4.2794815302227436"/>
    <n v="285.55144287675495"/>
    <n v="7"/>
    <n v="0.54962259778870082"/>
    <n v="3691.7722257637606"/>
    <s v="."/>
  </r>
  <r>
    <n v="73000"/>
    <s v="TOALLA MANOS AZUL 16X250"/>
    <x v="3"/>
    <x v="4"/>
    <n v="10"/>
    <n v="96.052083333333329"/>
    <x v="3"/>
    <n v="27"/>
    <n v="10892.4"/>
    <n v="9390"/>
    <s v="."/>
    <n v="1"/>
    <n v="1"/>
    <n v="0"/>
    <n v="0"/>
    <n v="3"/>
    <n v="9"/>
    <s v="."/>
    <n v="3"/>
    <n v="2"/>
    <n v="2"/>
    <n v="4"/>
    <n v="3"/>
    <n v="2"/>
    <s v="."/>
    <n v="14"/>
    <n v="2.3333333333333335"/>
    <n v="3.4448028487370168"/>
    <n v="1.47634407803015"/>
    <n v="152493.6"/>
    <x v="351"/>
    <n v="2.6666666666666665"/>
    <n v="0.81649658092772637"/>
    <n v="0.3061862178478974"/>
    <n v="150240"/>
    <n v="4.2243159242265154E-6"/>
    <n v="0.99993643611481497"/>
    <n v="30000"/>
    <n v="0.35"/>
    <n v="15.987215339548632"/>
    <n v="7.7348066298342538E-2"/>
    <n v="4.2182835117204425"/>
    <n v="5.909176070080111"/>
    <n v="4.9917641747038681"/>
    <n v="198.53846539457695"/>
    <n v="7"/>
    <n v="0.87569972022377618"/>
    <n v="2566.8187311727447"/>
    <s v="."/>
  </r>
  <r>
    <n v="80420"/>
    <s v="DISP. DOBLE JUMBO LINEA DORADA"/>
    <x v="17"/>
    <x v="11"/>
    <n v="5"/>
    <n v="95.621794871794876"/>
    <x v="8"/>
    <n v="27"/>
    <n v="11250.839999999998"/>
    <n v="9699"/>
    <s v="."/>
    <n v="0"/>
    <n v="0"/>
    <n v="0"/>
    <n v="0"/>
    <n v="5"/>
    <n v="9"/>
    <s v="."/>
    <n v="3"/>
    <n v="3"/>
    <n v="4"/>
    <n v="2"/>
    <n v="2"/>
    <n v="2"/>
    <s v="."/>
    <n v="14"/>
    <n v="2.3333333333333335"/>
    <n v="3.8297084310253524"/>
    <n v="1.6413036132965795"/>
    <n v="157511.75999999998"/>
    <x v="351"/>
    <n v="2.6666666666666665"/>
    <n v="0.81649658092772637"/>
    <n v="0.3061862178478974"/>
    <n v="155184"/>
    <n v="4.2243159242265154E-6"/>
    <n v="0.99994066043073915"/>
    <n v="30000"/>
    <n v="0.35"/>
    <n v="15.730486023486582"/>
    <n v="7.7348066298342538E-2"/>
    <n v="4.2164487625170652"/>
    <n v="4.6259694947751662"/>
    <n v="4.6031890940087781"/>
    <n v="102.01742103507674"/>
    <n v="7"/>
    <n v="0.88999157299381215"/>
    <n v="1318.939514810635"/>
    <s v="."/>
  </r>
  <r>
    <n v="40982"/>
    <s v="PLUS NOR 24X(PAG.16 LLEVE 20)"/>
    <x v="1"/>
    <x v="8"/>
    <n v="8"/>
    <n v="96.546474358974365"/>
    <x v="5"/>
    <n v="18"/>
    <n v="5019.32"/>
    <n v="4327"/>
    <s v="."/>
    <n v="6"/>
    <n v="0"/>
    <n v="1"/>
    <n v="5"/>
    <n v="1"/>
    <n v="0"/>
    <s v="."/>
    <n v="3"/>
    <n v="4"/>
    <n v="3"/>
    <n v="4"/>
    <n v="2"/>
    <n v="4"/>
    <s v="."/>
    <n v="13"/>
    <n v="2.1666666666666665"/>
    <n v="2.6394443859772205"/>
    <n v="1.2182051012202557"/>
    <n v="65251.159999999996"/>
    <x v="346"/>
    <n v="3.3333333333333335"/>
    <n v="0.81649658092772548"/>
    <n v="0.24494897427831763"/>
    <n v="86540"/>
    <n v="3.9225790724960494E-6"/>
    <n v="0.99994458300981159"/>
    <n v="30000"/>
    <n v="0.35"/>
    <n v="22.694458856916601"/>
    <n v="7.18232044198895E-2"/>
    <n v="3.2140300213363364"/>
    <n v="4.085194269257058"/>
    <n v="3.7886156566954523"/>
    <n v="205.8852559644869"/>
    <n v="6.5"/>
    <n v="0.57282705359762232"/>
    <n v="2866.5562561209331"/>
    <s v="."/>
  </r>
  <r>
    <n v="60102"/>
    <s v="ANTIBACTERIAL 12X1 GRATIS 20HOJAS"/>
    <x v="11"/>
    <x v="4"/>
    <n v="10"/>
    <n v="96.052083333333329"/>
    <x v="3"/>
    <n v="39"/>
    <n v="12130.119999999999"/>
    <n v="10457"/>
    <s v="."/>
    <n v="0"/>
    <n v="0"/>
    <n v="13"/>
    <n v="0"/>
    <n v="0"/>
    <n v="0"/>
    <s v="."/>
    <n v="3"/>
    <n v="3"/>
    <n v="4"/>
    <n v="3"/>
    <n v="4"/>
    <n v="3"/>
    <s v="."/>
    <n v="13"/>
    <n v="2.1666666666666665"/>
    <n v="5.3072277760302189"/>
    <n v="2.4494897427831783"/>
    <n v="157691.56"/>
    <x v="346"/>
    <n v="3.3333333333333335"/>
    <n v="0.51639777949432131"/>
    <n v="0.1549193338482964"/>
    <n v="209140"/>
    <n v="3.9225790724960494E-6"/>
    <n v="0.99994850558888404"/>
    <n v="30000"/>
    <n v="0.35"/>
    <n v="14.59855011779865"/>
    <n v="7.18232044198895E-2"/>
    <n v="6.0254598202291136"/>
    <n v="8.9542473882727709"/>
    <n v="6.7436918644280084"/>
    <n v="205.08323875851781"/>
    <n v="6.5"/>
    <n v="0.8904993917272862"/>
    <n v="2855.389708868594"/>
    <s v="."/>
  </r>
  <r>
    <n v="40503"/>
    <s v="TH PLUS NORMAL 24X(10+2)"/>
    <x v="1"/>
    <x v="8"/>
    <n v="8"/>
    <n v="96.546474358974365"/>
    <x v="5"/>
    <n v="27"/>
    <n v="5243.2"/>
    <n v="4520"/>
    <s v="."/>
    <n v="0"/>
    <n v="0"/>
    <n v="0"/>
    <n v="3"/>
    <n v="9"/>
    <n v="0"/>
    <s v="."/>
    <n v="3"/>
    <n v="3"/>
    <n v="3"/>
    <n v="3"/>
    <n v="2"/>
    <n v="2"/>
    <s v="."/>
    <n v="12"/>
    <n v="2"/>
    <n v="3.6331804249169899"/>
    <n v="1.8165902124584949"/>
    <n v="62918.399999999994"/>
    <x v="351"/>
    <n v="2.6666666666666665"/>
    <n v="0.51639777949432275"/>
    <n v="0.19364916731037105"/>
    <n v="72320"/>
    <n v="3.6208422207655843E-6"/>
    <n v="0.99995212643110476"/>
    <n v="30000"/>
    <n v="0.35"/>
    <n v="21.333544036043339"/>
    <n v="6.6298342541436461E-2"/>
    <n v="4.163567165248482"/>
    <n v="5.531136783094607"/>
    <n v="4.6939539055799742"/>
    <n v="203.89736285293111"/>
    <n v="6"/>
    <n v="0.56249444441700924"/>
    <n v="3075.4518896983777"/>
    <s v="."/>
  </r>
  <r>
    <n v="44010"/>
    <s v="LACTITUYAS 12X20"/>
    <x v="15"/>
    <x v="11"/>
    <n v="5"/>
    <n v="95.621794871794876"/>
    <x v="8"/>
    <n v="15"/>
    <n v="4303.5999999999995"/>
    <n v="3710"/>
    <s v="."/>
    <n v="2"/>
    <n v="1"/>
    <n v="0"/>
    <n v="0"/>
    <n v="5"/>
    <n v="4"/>
    <s v="."/>
    <n v="2"/>
    <n v="3"/>
    <n v="2"/>
    <n v="3"/>
    <n v="3"/>
    <n v="2"/>
    <s v="."/>
    <n v="12"/>
    <n v="2"/>
    <n v="2.0976176963403033"/>
    <n v="1.0488088481701516"/>
    <n v="51643.199999999997"/>
    <x v="352"/>
    <n v="2.5"/>
    <n v="0.54772255750516607"/>
    <n v="0.21908902300206642"/>
    <n v="55650"/>
    <n v="3.6208422207655843E-6"/>
    <n v="0.99995574727332548"/>
    <n v="30000"/>
    <n v="0.35"/>
    <n v="23.547525248346691"/>
    <n v="6.6298342541436461E-2"/>
    <n v="2.4291094090474856"/>
    <n v="2.5872637958264022"/>
    <n v="2.760601121754668"/>
    <n v="130.65482413248247"/>
    <n v="6"/>
    <n v="0.5096076922496362"/>
    <n v="1970.7102639982775"/>
    <s v="."/>
  </r>
  <r>
    <n v="80430"/>
    <s v="DISP. T.MANOS EN C LINEA DORAD"/>
    <x v="17"/>
    <x v="11"/>
    <n v="5"/>
    <n v="95.621794871794876"/>
    <x v="8"/>
    <n v="33"/>
    <n v="3709.68"/>
    <n v="3198"/>
    <s v="."/>
    <n v="11"/>
    <n v="0"/>
    <n v="0"/>
    <n v="1"/>
    <n v="0"/>
    <n v="0"/>
    <s v="."/>
    <n v="2"/>
    <n v="3"/>
    <n v="3"/>
    <n v="2"/>
    <n v="3"/>
    <n v="3"/>
    <s v="."/>
    <n v="12"/>
    <n v="2"/>
    <n v="4.4271887242357311"/>
    <n v="2.2135943621178655"/>
    <n v="44516.159999999996"/>
    <x v="351"/>
    <n v="2.6666666666666665"/>
    <n v="0.51639777949432275"/>
    <n v="0.19364916731037105"/>
    <n v="51168"/>
    <n v="3.6208422207655843E-6"/>
    <n v="0.9999593681155462"/>
    <n v="30000"/>
    <n v="0.35"/>
    <n v="25.362554678985823"/>
    <n v="6.6298342541436461E-2"/>
    <n v="4.758680436942913"/>
    <n v="5.2959849677562838"/>
    <n v="5.0901721496500949"/>
    <n v="153.70739745305067"/>
    <n v="6"/>
    <n v="0.47313845753648054"/>
    <n v="2318.4199115835145"/>
    <s v="."/>
  </r>
  <r>
    <n v="81060"/>
    <s v="DISP LIMPION INDUSTRIAL PARED"/>
    <x v="17"/>
    <x v="11"/>
    <n v="5"/>
    <n v="95.621794871794876"/>
    <x v="8"/>
    <n v="21"/>
    <n v="12263.519999999999"/>
    <n v="10572"/>
    <s v="."/>
    <n v="1"/>
    <n v="1"/>
    <n v="7"/>
    <n v="0"/>
    <n v="1"/>
    <n v="1.03"/>
    <s v="."/>
    <n v="2"/>
    <n v="2"/>
    <n v="2"/>
    <n v="3"/>
    <n v="2"/>
    <n v="3"/>
    <s v="."/>
    <n v="11.03"/>
    <n v="1.8383333333333332"/>
    <n v="2.5606281781365028"/>
    <n v="1.3929074405094304"/>
    <n v="135266.62559999997"/>
    <x v="353"/>
    <n v="2.3333333333333335"/>
    <n v="0.51639777949432275"/>
    <n v="0.22131333406899545"/>
    <n v="148008"/>
    <n v="3.3281574745870327E-6"/>
    <n v="0.99996269627302081"/>
    <n v="30000"/>
    <n v="0.35"/>
    <n v="13.373675523818331"/>
    <n v="6.093922651933701E-2"/>
    <n v="2.8653243107331878"/>
    <n v="3.1136483621291196"/>
    <n v="3.1700204433298729"/>
    <n v="82.53684282050736"/>
    <n v="5.5149999999999997"/>
    <n v="0.82475456955387627"/>
    <n v="1354.4123799194772"/>
    <s v="."/>
  </r>
  <r>
    <n v="43710"/>
    <s v="TOALLA DIARIA PROT.INVIS.20X24"/>
    <x v="4"/>
    <x v="5"/>
    <n v="10"/>
    <n v="94.135802469135797"/>
    <x v="3"/>
    <n v="24"/>
    <n v="5272.2"/>
    <n v="4545"/>
    <s v="."/>
    <n v="0"/>
    <n v="0"/>
    <n v="3"/>
    <n v="0"/>
    <n v="8"/>
    <n v="0"/>
    <s v="."/>
    <n v="3"/>
    <n v="2"/>
    <n v="2"/>
    <n v="2"/>
    <n v="3"/>
    <n v="3"/>
    <s v="."/>
    <n v="11"/>
    <n v="1.8333333333333333"/>
    <n v="3.2506409624359724"/>
    <n v="1.7730768886014396"/>
    <n v="57994.2"/>
    <x v="352"/>
    <n v="2.5"/>
    <n v="0.54772255750516607"/>
    <n v="0.21908902300206642"/>
    <n v="68175"/>
    <n v="3.3191053690351193E-6"/>
    <n v="0.99996601537838981"/>
    <n v="30000"/>
    <n v="0.35"/>
    <n v="20.369060673492406"/>
    <n v="6.0773480662983423E-2"/>
    <n v="3.8583757690658067"/>
    <n v="5.5374858545357757"/>
    <n v="4.466110575695641"/>
    <n v="240.05539212834961"/>
    <n v="5.5"/>
    <n v="0.5400347211059674"/>
    <n v="3950.0023613846615"/>
    <s v="."/>
  </r>
  <r>
    <n v="31635"/>
    <s v="HUM PEQUENIN 12X100 ORIG RPTO"/>
    <x v="12"/>
    <x v="14"/>
    <n v="3"/>
    <n v="96.934959349593498"/>
    <x v="11"/>
    <n v="15.450000000000001"/>
    <n v="5835.96"/>
    <n v="5031"/>
    <s v="."/>
    <n v="0"/>
    <n v="0"/>
    <n v="0"/>
    <n v="0"/>
    <n v="5"/>
    <n v="5.15"/>
    <s v="."/>
    <n v="2"/>
    <n v="3"/>
    <n v="2"/>
    <n v="2"/>
    <n v="2"/>
    <n v="3"/>
    <s v="."/>
    <n v="10.15"/>
    <n v="1.6916666666666667"/>
    <n v="2.6211479673354323"/>
    <n v="1.5494470742869551"/>
    <n v="59234.994000000006"/>
    <x v="353"/>
    <n v="2.3333333333333335"/>
    <n v="0.51639777949432275"/>
    <n v="0.22131333406899545"/>
    <n v="70434"/>
    <n v="3.0626290450642237E-6"/>
    <n v="0.99996907800743484"/>
    <n v="30000"/>
    <n v="0.35"/>
    <n v="18.597195882522289"/>
    <n v="5.6077348066298348E-2"/>
    <n v="2.7893800115343272"/>
    <n v="2.4579087718665984"/>
    <n v="2.9576120557332222"/>
    <n v="66.444411561107501"/>
    <n v="5.0750000000000002"/>
    <n v="0.54578120616232295"/>
    <n v="1184.8707874443801"/>
    <s v="."/>
  </r>
  <r>
    <n v="80720"/>
    <s v="PPEL PARA CORTE 1,65AN 25K 460"/>
    <x v="17"/>
    <x v="11"/>
    <n v="5"/>
    <n v="95.621794871794876"/>
    <x v="8"/>
    <n v="6.18"/>
    <n v="2155.2799999999997"/>
    <n v="1858"/>
    <s v="."/>
    <n v="0"/>
    <n v="2"/>
    <n v="2"/>
    <n v="1"/>
    <n v="2"/>
    <n v="2.06"/>
    <s v="."/>
    <n v="2"/>
    <n v="2"/>
    <n v="2"/>
    <n v="2"/>
    <n v="2"/>
    <n v="2"/>
    <s v="."/>
    <n v="9.06"/>
    <n v="1.51"/>
    <n v="0.84415638361621137"/>
    <n v="0.55904396265974265"/>
    <n v="19526.836799999997"/>
    <x v="354"/>
    <n v="2"/>
    <n v="0"/>
    <n v="0"/>
    <n v="22296"/>
    <n v="2.7337358766780163E-6"/>
    <n v="0.99997181174331151"/>
    <n v="30000"/>
    <n v="0.35"/>
    <n v="28.912313677881464"/>
    <n v="5.0055248618784534E-2"/>
    <n v="1.0944326267101341"/>
    <n v="1.0934742883934987"/>
    <n v="1.3447088698040568"/>
    <n v="149.8767829341985"/>
    <n v="4.53"/>
    <n v="0.31336129307877197"/>
    <n v="2994.227120429352"/>
    <s v="."/>
  </r>
  <r>
    <n v="31570"/>
    <s v="PQN RP ALOE X100 PAGUE 100X120"/>
    <x v="12"/>
    <x v="14"/>
    <n v="3"/>
    <n v="96.934959349593498"/>
    <x v="11"/>
    <n v="24"/>
    <n v="7871.7599999999993"/>
    <n v="6786"/>
    <s v="."/>
    <n v="1"/>
    <n v="8"/>
    <n v="0"/>
    <n v="0"/>
    <n v="0"/>
    <n v="0"/>
    <s v="."/>
    <n v="2"/>
    <n v="2"/>
    <n v="2"/>
    <n v="2"/>
    <n v="2"/>
    <n v="2"/>
    <s v="."/>
    <n v="9"/>
    <n v="1.5"/>
    <n v="3.2093613071762426"/>
    <n v="2.1395742047841617"/>
    <n v="70845.84"/>
    <x v="354"/>
    <n v="2"/>
    <n v="0"/>
    <n v="0"/>
    <n v="81432"/>
    <n v="2.7156316655741883E-6"/>
    <n v="0.99997452737497705"/>
    <n v="30000"/>
    <n v="0.35"/>
    <n v="15.078423261352734"/>
    <n v="4.9723756906077346E-2"/>
    <n v="3.3585325778944748"/>
    <n v="2.9766880321194877"/>
    <n v="3.507703848612707"/>
    <n v="58.221886283481403"/>
    <n v="4.5"/>
    <n v="0.59687938480064795"/>
    <n v="1170.9068241455705"/>
    <s v="."/>
  </r>
  <r>
    <n v="15090"/>
    <s v="P.H. ARCO IRIS DOBLE 48/1"/>
    <x v="0"/>
    <x v="0"/>
    <n v="10"/>
    <n v="97.094696969696969"/>
    <x v="0"/>
    <n v="15"/>
    <n v="2911.6"/>
    <n v="2510"/>
    <s v="."/>
    <n v="5"/>
    <n v="0"/>
    <n v="0"/>
    <n v="0"/>
    <n v="4"/>
    <n v="0"/>
    <s v="."/>
    <n v="2"/>
    <n v="2"/>
    <n v="2"/>
    <n v="2"/>
    <n v="2"/>
    <n v="2"/>
    <s v="."/>
    <n v="9"/>
    <n v="1.5"/>
    <n v="2.3452078799117149"/>
    <n v="1.5634719199411433"/>
    <n v="26204.399999999998"/>
    <x v="354"/>
    <n v="2"/>
    <n v="0"/>
    <n v="0"/>
    <n v="30120"/>
    <n v="2.7156316655741883E-6"/>
    <n v="0.99997724300664259"/>
    <n v="30000"/>
    <n v="0.35"/>
    <n v="24.792823975098447"/>
    <n v="4.9723756906077346E-2"/>
    <n v="2.8424454489724882"/>
    <n v="4.0136635389334767"/>
    <n v="3.3396830180332615"/>
    <n v="274.22276399907412"/>
    <n v="4.5"/>
    <n v="0.36300826436873307"/>
    <n v="5514.9244759813791"/>
    <s v="."/>
  </r>
  <r>
    <n v="32290"/>
    <s v="PM 2 CUBOS GRATIS 1 MEDIANO"/>
    <x v="14"/>
    <x v="14"/>
    <n v="3"/>
    <n v="96.934959349593498"/>
    <x v="11"/>
    <n v="12"/>
    <n v="8749.8799999999992"/>
    <n v="7543"/>
    <s v="."/>
    <n v="0"/>
    <n v="4"/>
    <n v="0"/>
    <n v="0"/>
    <n v="2"/>
    <n v="2.06"/>
    <s v="."/>
    <n v="2"/>
    <n v="2"/>
    <n v="2"/>
    <n v="2"/>
    <n v="2"/>
    <n v="2"/>
    <s v="."/>
    <n v="8.06"/>
    <n v="1.3433333333333335"/>
    <n v="1.638067967657834"/>
    <n v="1.2194054349810177"/>
    <n v="70524.032800000001"/>
    <x v="354"/>
    <n v="2"/>
    <n v="0"/>
    <n v="0"/>
    <n v="90516"/>
    <n v="2.4319990249475512E-6"/>
    <n v="0.99997967500566753"/>
    <n v="30000"/>
    <n v="0.35"/>
    <n v="13.534339617983116"/>
    <n v="4.4530386740331496E-2"/>
    <n v="1.7716591278788285"/>
    <n v="1.5524817043568653"/>
    <n v="1.905250288099823"/>
    <n v="47.288881884801675"/>
    <n v="4.03"/>
    <n v="0.59552222180760528"/>
    <n v="1061.9463549812783"/>
    <s v="."/>
  </r>
  <r>
    <n v="80450"/>
    <s v="DISP. P.H. RESERVA L.D."/>
    <x v="17"/>
    <x v="11"/>
    <n v="5"/>
    <n v="95.621794871794876"/>
    <x v="8"/>
    <n v="18"/>
    <n v="12241.48"/>
    <n v="10553"/>
    <s v="."/>
    <n v="0"/>
    <n v="6"/>
    <n v="0"/>
    <n v="0"/>
    <n v="1"/>
    <n v="1.03"/>
    <s v="."/>
    <n v="2"/>
    <n v="2"/>
    <n v="2"/>
    <n v="2"/>
    <n v="2"/>
    <n v="2"/>
    <s v="."/>
    <n v="8.0299999999999994"/>
    <n v="1.3383333333333332"/>
    <n v="2.3372669224259917"/>
    <n v="1.7464011873668681"/>
    <n v="98299.084399999992"/>
    <x v="354"/>
    <n v="2"/>
    <n v="0"/>
    <n v="0"/>
    <n v="126636"/>
    <n v="2.4229469193956366E-6"/>
    <n v="0.99998209795258697"/>
    <n v="30000"/>
    <n v="0.35"/>
    <n v="11.421191319647663"/>
    <n v="4.4364640883977895E-2"/>
    <n v="2.5590901268458812"/>
    <n v="2.8168719672691886"/>
    <n v="2.7809133312657708"/>
    <n v="71.351381337214164"/>
    <n v="4.0149999999999997"/>
    <n v="0.70307901997807698"/>
    <n v="1608.293900627119"/>
    <s v="."/>
  </r>
  <r>
    <n v="80110"/>
    <s v="SOPORTE COCINA CANGURITOS"/>
    <x v="17"/>
    <x v="11"/>
    <n v="5"/>
    <n v="95.621794871794876"/>
    <x v="8"/>
    <n v="9"/>
    <n v="2607.6799999999998"/>
    <n v="2248"/>
    <s v="."/>
    <n v="2"/>
    <n v="1"/>
    <n v="3"/>
    <n v="0"/>
    <n v="1"/>
    <n v="1.03"/>
    <s v="."/>
    <n v="2"/>
    <n v="2"/>
    <n v="2"/>
    <n v="2"/>
    <n v="2"/>
    <n v="2"/>
    <s v="."/>
    <n v="8.0299999999999994"/>
    <n v="1.3383333333333332"/>
    <n v="1.0309300008568316"/>
    <n v="0.77030884248331144"/>
    <n v="20939.670399999995"/>
    <x v="354"/>
    <n v="2"/>
    <n v="0"/>
    <n v="0"/>
    <n v="26976"/>
    <n v="2.4229469193956366E-6"/>
    <n v="0.9999845208995064"/>
    <n v="30000"/>
    <n v="0.35"/>
    <n v="24.745784253736758"/>
    <n v="4.4364640883977895E-2"/>
    <n v="1.2527532052767212"/>
    <n v="1.2979217250330328"/>
    <n v="1.4745764096966107"/>
    <n v="130.13632447824466"/>
    <n v="4.0149999999999997"/>
    <n v="0.32449971751400131"/>
    <n v="2933.3343375544564"/>
    <s v="."/>
  </r>
  <r>
    <n v="40522"/>
    <s v="NOS.INVISIBLE 24X10+IR X3"/>
    <x v="4"/>
    <x v="5"/>
    <n v="10"/>
    <n v="94.135802469135797"/>
    <x v="3"/>
    <n v="9"/>
    <n v="4637.6799999999994"/>
    <n v="3998"/>
    <s v="."/>
    <n v="3"/>
    <n v="2"/>
    <n v="0"/>
    <n v="0"/>
    <n v="3"/>
    <n v="0"/>
    <s v="."/>
    <n v="2"/>
    <n v="2"/>
    <n v="2"/>
    <n v="2"/>
    <n v="2"/>
    <n v="2"/>
    <s v="."/>
    <n v="8"/>
    <n v="1.3333333333333333"/>
    <n v="1.505545305418162"/>
    <n v="1.1291589790636216"/>
    <n v="37101.439999999995"/>
    <x v="354"/>
    <n v="2"/>
    <n v="0"/>
    <n v="0"/>
    <n v="47976"/>
    <n v="2.4138948138437228E-6"/>
    <n v="0.99998693479432021"/>
    <n v="30000"/>
    <n v="0.35"/>
    <n v="18.521032832586194"/>
    <n v="4.4198895027624308E-2"/>
    <n v="1.9475342556944051"/>
    <n v="2.6154643669115054"/>
    <n v="2.3895232059706482"/>
    <n v="202.21331563573796"/>
    <n v="4"/>
    <n v="0.43194135404396428"/>
    <n v="4575.0762662585712"/>
    <s v="."/>
  </r>
  <r>
    <n v="23040"/>
    <s v="SERV PETALO DE LUJO 60X45"/>
    <x v="6"/>
    <x v="7"/>
    <n v="20"/>
    <n v="95.813596491228068"/>
    <x v="4"/>
    <n v="9"/>
    <n v="11422.519999999999"/>
    <n v="9847"/>
    <s v="."/>
    <n v="0"/>
    <n v="1"/>
    <n v="1"/>
    <n v="3"/>
    <n v="1"/>
    <n v="1.03"/>
    <s v="."/>
    <n v="2"/>
    <n v="2"/>
    <n v="2"/>
    <n v="2"/>
    <n v="2"/>
    <n v="1"/>
    <s v="."/>
    <n v="7.03"/>
    <n v="1.1716666666666666"/>
    <n v="0.98225081657724589"/>
    <n v="0.83833640106166085"/>
    <n v="80300.315599999987"/>
    <x v="355"/>
    <n v="1.8333333333333333"/>
    <n v="0.40824829046386274"/>
    <n v="0.2226808857075615"/>
    <n v="108317"/>
    <n v="2.1212100676651715E-6"/>
    <n v="0.99998905600438792"/>
    <n v="30000"/>
    <n v="0.35"/>
    <n v="11.062856946224098"/>
    <n v="3.8839779005524863E-2"/>
    <n v="1.7590463966877432"/>
    <n v="4.7421663335633557"/>
    <n v="5.518961913673853"/>
    <n v="245.64432158959022"/>
    <n v="3.5150000000000001"/>
    <n v="0.63545972203856738"/>
    <n v="6324.5550793336888"/>
    <s v="."/>
  </r>
  <r>
    <n v="31185"/>
    <s v="HUM.PEQUENIN 24X50 ORIG RPTO"/>
    <x v="12"/>
    <x v="14"/>
    <n v="3"/>
    <n v="96.934959349593498"/>
    <x v="11"/>
    <n v="9"/>
    <n v="2339.7199999999998"/>
    <n v="2017"/>
    <s v="."/>
    <n v="2"/>
    <n v="0"/>
    <n v="0"/>
    <n v="3"/>
    <n v="1"/>
    <n v="1.03"/>
    <s v="."/>
    <n v="2"/>
    <n v="1"/>
    <n v="1"/>
    <n v="2"/>
    <n v="1"/>
    <n v="1"/>
    <s v="."/>
    <n v="7.03"/>
    <n v="1.1716666666666666"/>
    <n v="1.1682536824965144"/>
    <n v="0.99708706898706778"/>
    <n v="16448.231599999999"/>
    <x v="356"/>
    <n v="1.3333333333333333"/>
    <n v="0.51639777949432231"/>
    <n v="0.38729833462074176"/>
    <n v="16136"/>
    <n v="2.1212100676651715E-6"/>
    <n v="0.99999117721445563"/>
    <n v="30000"/>
    <n v="0.35"/>
    <n v="24.443664624582311"/>
    <n v="3.8839779005524863E-2"/>
    <n v="1.2847730195130891"/>
    <n v="1.1194793323832855"/>
    <n v="1.4012923565296638"/>
    <n v="78.120527940749554"/>
    <n v="3.5150000000000001"/>
    <n v="0.28760008402873133"/>
    <n v="2011.3535643350881"/>
    <s v="."/>
  </r>
  <r>
    <n v="32050"/>
    <s v="PAÑUELOS PETALO BOLSA"/>
    <x v="14"/>
    <x v="14"/>
    <n v="3"/>
    <n v="96.934959349593498"/>
    <x v="11"/>
    <n v="9.27"/>
    <n v="12226.4"/>
    <n v="10540"/>
    <s v="."/>
    <n v="0"/>
    <n v="0"/>
    <n v="0"/>
    <n v="0"/>
    <n v="3"/>
    <n v="3.09"/>
    <s v="."/>
    <n v="1"/>
    <n v="1"/>
    <n v="1"/>
    <n v="1"/>
    <n v="1"/>
    <n v="1"/>
    <s v="."/>
    <n v="6.09"/>
    <n v="1.0149999999999999"/>
    <n v="1.5726887804012593"/>
    <n v="1.5494470742869551"/>
    <n v="74458.775999999998"/>
    <x v="357"/>
    <n v="1"/>
    <n v="0"/>
    <n v="0"/>
    <n v="63240"/>
    <n v="1.837577427038534E-6"/>
    <n v="0.99999301479188263"/>
    <n v="30000"/>
    <n v="0.35"/>
    <n v="9.9524486131094623"/>
    <n v="3.3646408839779006E-2"/>
    <n v="1.6736280069205962"/>
    <n v="1.4747452631199591"/>
    <n v="1.7745672334399332"/>
    <n v="36.249040187452763"/>
    <n v="3.0449999999999999"/>
    <n v="0.61190971556267992"/>
    <n v="1077.3524259325043"/>
    <s v="."/>
  </r>
  <r>
    <n v="80480"/>
    <s v="DISP. SERV. COMBO DE CANGURITOS"/>
    <x v="17"/>
    <x v="11"/>
    <n v="5"/>
    <n v="95.621794871794876"/>
    <x v="8"/>
    <n v="15"/>
    <n v="4123.7999999999993"/>
    <n v="3555"/>
    <s v="."/>
    <n v="0"/>
    <n v="0"/>
    <n v="0"/>
    <n v="5"/>
    <n v="0"/>
    <n v="0"/>
    <s v="."/>
    <n v="1"/>
    <n v="1"/>
    <n v="1"/>
    <n v="1"/>
    <n v="1"/>
    <n v="1"/>
    <s v="."/>
    <n v="5"/>
    <n v="0.83333333333333337"/>
    <n v="2.0412414523193148"/>
    <n v="2.4494897427831774"/>
    <n v="20618.999999999996"/>
    <x v="357"/>
    <n v="1"/>
    <n v="0"/>
    <n v="0"/>
    <n v="21330"/>
    <n v="1.5086842586523269E-6"/>
    <n v="0.99999452347614126"/>
    <n v="30000"/>
    <n v="0.35"/>
    <n v="15.527688233236638"/>
    <n v="2.7624309392265192E-2"/>
    <n v="2.1793629992806407"/>
    <n v="2.4352342494883108"/>
    <n v="2.3174845462419666"/>
    <n v="90.024011427060415"/>
    <n v="2.5"/>
    <n v="0.32200543473674476"/>
    <n v="3258.8692136595873"/>
    <s v="."/>
  </r>
  <r>
    <n v="31625"/>
    <s v="PQN RPTO ORIG+20 PAGUE 100X120"/>
    <x v="12"/>
    <x v="14"/>
    <n v="3"/>
    <n v="96.934959349593498"/>
    <x v="11"/>
    <n v="6.18"/>
    <n v="8764.9599999999991"/>
    <n v="7556"/>
    <s v="."/>
    <n v="0"/>
    <n v="0"/>
    <n v="0"/>
    <n v="0"/>
    <n v="2"/>
    <n v="2.06"/>
    <s v="."/>
    <n v="1"/>
    <n v="1"/>
    <n v="1"/>
    <n v="1"/>
    <n v="1"/>
    <n v="1"/>
    <s v="."/>
    <n v="4.0600000000000005"/>
    <n v="0.67666666666666675"/>
    <n v="1.0484591869341728"/>
    <n v="1.5494470742869548"/>
    <n v="35585.7376"/>
    <x v="357"/>
    <n v="1"/>
    <n v="0"/>
    <n v="0"/>
    <n v="45336"/>
    <n v="1.2250516180256896E-6"/>
    <n v="0.9999957485277593"/>
    <n v="30000"/>
    <n v="0.35"/>
    <n v="9.5975115885540809"/>
    <n v="2.2430939226519338E-2"/>
    <n v="1.1157520046137308"/>
    <n v="0.98316350874663938"/>
    <n v="1.1830448222932888"/>
    <n v="33.053664331078494"/>
    <n v="2.0300000000000002"/>
    <n v="0.42302631911816868"/>
    <n v="1473.574690621972"/>
    <s v="."/>
  </r>
  <r>
    <n v="60110"/>
    <s v="ANTIBACTERIAL COCINA 12X1"/>
    <x v="11"/>
    <x v="4"/>
    <n v="10"/>
    <n v="96.052083333333329"/>
    <x v="3"/>
    <n v="6.18"/>
    <n v="3853.5199999999995"/>
    <n v="3322"/>
    <s v="."/>
    <n v="0"/>
    <n v="0"/>
    <n v="0"/>
    <n v="0"/>
    <n v="2"/>
    <n v="2.06"/>
    <s v="."/>
    <n v="1"/>
    <n v="1"/>
    <n v="1"/>
    <n v="1"/>
    <n v="1"/>
    <n v="1"/>
    <s v="."/>
    <n v="4.0600000000000005"/>
    <n v="0.67666666666666675"/>
    <n v="1.0484591869341728"/>
    <n v="1.5494470742869548"/>
    <n v="15645.2912"/>
    <x v="357"/>
    <n v="1"/>
    <n v="0"/>
    <n v="0"/>
    <n v="19932"/>
    <n v="1.2250516180256896E-6"/>
    <n v="0.99999697357937734"/>
    <n v="30000"/>
    <n v="0.35"/>
    <n v="14.474541165877181"/>
    <n v="2.2430939226519338E-2"/>
    <n v="1.2727685791993661"/>
    <n v="1.7950027715215404"/>
    <n v="1.4970779714645595"/>
    <n v="156.50277210731292"/>
    <n v="2.0300000000000002"/>
    <n v="0.2804924835594233"/>
    <n v="6977.0940274442446"/>
    <s v="."/>
  </r>
  <r>
    <n v="44013"/>
    <s v="LACTITUYAS 12X30"/>
    <x v="15"/>
    <x v="11"/>
    <n v="5"/>
    <n v="95.621794871794876"/>
    <x v="8"/>
    <n v="6"/>
    <n v="4671.32"/>
    <n v="4027"/>
    <s v="."/>
    <n v="0"/>
    <n v="1"/>
    <n v="0"/>
    <n v="0"/>
    <n v="2"/>
    <n v="0"/>
    <s v="."/>
    <n v="1"/>
    <n v="1"/>
    <n v="1"/>
    <n v="1"/>
    <n v="1"/>
    <n v="1"/>
    <s v="."/>
    <n v="3"/>
    <n v="0.5"/>
    <n v="0.83666002653407556"/>
    <n v="1.6733200530681511"/>
    <n v="14013.96"/>
    <x v="357"/>
    <n v="1"/>
    <n v="0"/>
    <n v="0"/>
    <n v="24162"/>
    <n v="9.0521055519139609E-7"/>
    <n v="0.99999787878993251"/>
    <n v="30000"/>
    <n v="0.35"/>
    <n v="11.300857940336295"/>
    <n v="1.6574585635359115E-2"/>
    <n v="0.91953295471087115"/>
    <n v="1.0098928207407794"/>
    <n v="1.0024058828876667"/>
    <n v="61.607122789062721"/>
    <n v="1.5"/>
    <n v="0.26546657040011645"/>
    <n v="3716.9630749401176"/>
    <s v="."/>
  </r>
  <r>
    <n v="80410"/>
    <s v="DISP. JUMBO LINEA DORADA"/>
    <x v="17"/>
    <x v="11"/>
    <n v="5"/>
    <n v="95.621794871794876"/>
    <x v="8"/>
    <n v="3.09"/>
    <n v="10136.08"/>
    <n v="8738"/>
    <s v="."/>
    <n v="0"/>
    <n v="0"/>
    <n v="0"/>
    <n v="0"/>
    <n v="1"/>
    <n v="1.03"/>
    <s v="."/>
    <n v="1"/>
    <n v="1"/>
    <n v="1"/>
    <n v="1"/>
    <n v="1"/>
    <n v="1"/>
    <s v="."/>
    <n v="2.0300000000000002"/>
    <n v="0.33833333333333337"/>
    <n v="0.52422959346708642"/>
    <n v="1.5494470742869548"/>
    <n v="20576.242400000003"/>
    <x v="357"/>
    <n v="1"/>
    <n v="0"/>
    <n v="0"/>
    <n v="52428"/>
    <n v="6.1252580901284482E-7"/>
    <n v="0.99999849131574148"/>
    <n v="30000"/>
    <n v="0.35"/>
    <n v="6.3107881560370629"/>
    <n v="1.1215469613259669E-2"/>
    <n v="0.5803069415333848"/>
    <n v="0.63462931599576411"/>
    <n v="0.63638428959968318"/>
    <n v="34.755395689054133"/>
    <n v="1.0150000000000001"/>
    <n v="0.32167139029346908"/>
    <n v="3098.8801082358605"/>
    <s v="."/>
  </r>
  <r>
    <n v="31740"/>
    <s v="POTE.ALOE.PROM.12X140PANOS"/>
    <x v="12"/>
    <x v="14"/>
    <n v="3"/>
    <n v="96.934959349593498"/>
    <x v="11"/>
    <n v="6"/>
    <n v="3819.8799999999997"/>
    <n v="3293"/>
    <s v="."/>
    <n v="2"/>
    <n v="0"/>
    <n v="0"/>
    <n v="0"/>
    <n v="0"/>
    <n v="0"/>
    <s v="."/>
    <n v="1"/>
    <n v="1"/>
    <n v="1"/>
    <n v="1"/>
    <n v="1"/>
    <n v="1"/>
    <s v="."/>
    <n v="2"/>
    <n v="0.33333333333333331"/>
    <n v="0.81649658092772603"/>
    <n v="2.4494897427831783"/>
    <n v="7639.7599999999993"/>
    <x v="357"/>
    <n v="1"/>
    <n v="0"/>
    <n v="0"/>
    <n v="19758"/>
    <n v="6.0347370346093069E-7"/>
    <n v="0.99999909478944493"/>
    <n v="30000"/>
    <n v="0.35"/>
    <n v="10.203771756048953"/>
    <n v="1.1049723756906077E-2"/>
    <n v="0.84964575219844429"/>
    <n v="0.75452973539057167"/>
    <n v="0.88279492346916255"/>
    <n v="33.91045076312848"/>
    <n v="1"/>
    <n v="0.19600595229057033"/>
    <n v="3068.8957940631276"/>
    <s v="."/>
  </r>
  <r>
    <n v="81050"/>
    <s v="DISP LIMPION INDUSTRIAL PISO"/>
    <x v="17"/>
    <x v="11"/>
    <n v="5"/>
    <n v="95.621794871794876"/>
    <x v="8"/>
    <n v="3"/>
    <n v="4035.64"/>
    <n v="3479"/>
    <s v="."/>
    <n v="0"/>
    <n v="0"/>
    <n v="0"/>
    <n v="1"/>
    <n v="0"/>
    <n v="0"/>
    <s v="."/>
    <n v="1"/>
    <n v="1"/>
    <n v="1"/>
    <n v="1"/>
    <n v="1"/>
    <n v="1"/>
    <s v="."/>
    <n v="1"/>
    <n v="0.16666666666666666"/>
    <n v="0.40824829046386302"/>
    <n v="2.4494897427831783"/>
    <n v="4035.64"/>
    <x v="357"/>
    <n v="1"/>
    <n v="0"/>
    <n v="0"/>
    <n v="20874"/>
    <n v="3.0173685173046534E-7"/>
    <n v="0.99999939652629666"/>
    <n v="30000"/>
    <n v="0.35"/>
    <n v="7.0196327038181829"/>
    <n v="5.5248618784530384E-3"/>
    <n v="0.4358725998561282"/>
    <n v="0.48704684989766223"/>
    <n v="0.46349690924839337"/>
    <n v="37.575277571266355"/>
    <n v="0.5"/>
    <n v="0.14245759603007019"/>
    <n v="6801.1252403992103"/>
    <s v="."/>
  </r>
  <r>
    <n v="75400"/>
    <s v="LATEX INSTITUCIONAL 48X35"/>
    <x v="18"/>
    <x v="5"/>
    <n v="10"/>
    <n v="94.135802469135797"/>
    <x v="3"/>
    <n v="3"/>
    <n v="2799.08"/>
    <n v="2413"/>
    <s v="."/>
    <n v="0"/>
    <n v="0"/>
    <n v="0"/>
    <n v="1"/>
    <n v="0"/>
    <n v="0"/>
    <s v="."/>
    <n v="1"/>
    <n v="1"/>
    <n v="1"/>
    <n v="1"/>
    <n v="1"/>
    <n v="1"/>
    <s v="."/>
    <n v="1"/>
    <n v="0.16666666666666666"/>
    <n v="0.40824829046386302"/>
    <n v="2.4494897427831783"/>
    <n v="2799.08"/>
    <x v="357"/>
    <n v="1"/>
    <n v="0"/>
    <n v="0"/>
    <n v="14478"/>
    <n v="3.0173685173046534E-7"/>
    <n v="0.99999969826314838"/>
    <n v="30000"/>
    <n v="0.35"/>
    <n v="8.4287455241013536"/>
    <n v="5.5248618784530384E-3"/>
    <n v="0.46349690924839337"/>
    <n v="0.688788260636367"/>
    <n v="0.51874552803292373"/>
    <n v="88.833435054900562"/>
    <n v="0.5"/>
    <n v="0.11864161720632999"/>
    <n v="16078.851744937001"/>
    <s v="."/>
  </r>
  <r>
    <n v="60130"/>
    <s v="ANTIBACTERIAL COCINA 12X1 70HOJAS"/>
    <x v="11"/>
    <x v="4"/>
    <n v="10"/>
    <n v="96.052083333333329"/>
    <x v="3"/>
    <n v="3"/>
    <n v="12021.08"/>
    <n v="10363"/>
    <s v="."/>
    <n v="1"/>
    <n v="0"/>
    <n v="0"/>
    <n v="0"/>
    <n v="0"/>
    <n v="0"/>
    <s v="."/>
    <n v="1"/>
    <n v="1"/>
    <n v="1"/>
    <n v="1"/>
    <n v="1"/>
    <n v="1"/>
    <s v="."/>
    <n v="1"/>
    <n v="0.16666666666666666"/>
    <n v="0.40824829046386302"/>
    <n v="2.4494897427831783"/>
    <n v="12021.08"/>
    <x v="357"/>
    <n v="1"/>
    <n v="0"/>
    <n v="0"/>
    <n v="62178"/>
    <n v="3.0173685173046534E-7"/>
    <n v="1.0000000000000002"/>
    <n v="30000"/>
    <n v="0.35"/>
    <n v="4.0672311396043659"/>
    <n v="5.5248618784530384E-3"/>
    <n v="0.46349690924839337"/>
    <n v="0.688788260636367"/>
    <n v="0.51874552803292373"/>
    <n v="45.218291209930683"/>
    <n v="0.5"/>
    <n v="0.24586751174836688"/>
    <n v="8184.5107089974535"/>
    <s v="."/>
  </r>
  <r>
    <n v="12010"/>
    <s v="P.H. PETALO BLONDY 48/1"/>
    <x v="0"/>
    <x v="0"/>
    <n v="10"/>
    <n v="97.094696969696969"/>
    <x v="0"/>
    <n v="0"/>
    <n v="2273.6"/>
    <n v="1960"/>
    <s v="."/>
    <n v="0"/>
    <n v="0"/>
    <n v="0"/>
    <n v="0"/>
    <n v="0"/>
    <n v="0"/>
    <s v="."/>
    <n v="0"/>
    <n v="0"/>
    <n v="0"/>
    <n v="0"/>
    <n v="0"/>
    <n v="0"/>
    <s v="."/>
    <n v="0"/>
    <n v="0"/>
    <n v="0"/>
    <n v="0"/>
    <n v="0"/>
    <x v="358"/>
    <n v="0"/>
    <n v="0"/>
    <n v="0"/>
    <n v="0"/>
    <n v="0"/>
    <n v="1.0000000000000002"/>
    <n v="30000"/>
    <n v="0.35"/>
    <n v="0"/>
    <n v="0"/>
    <n v="0"/>
    <n v="0"/>
    <n v="0"/>
    <n v="0"/>
    <n v="0"/>
    <e v="#DIV/0!"/>
    <e v="#DIV/0!"/>
    <s v="."/>
  </r>
  <r>
    <n v="15210"/>
    <s v="P.H. PETALO CHIC 48/8"/>
    <x v="0"/>
    <x v="0"/>
    <n v="10"/>
    <n v="97.094696969696969"/>
    <x v="0"/>
    <n v="0"/>
    <n v="1651.84"/>
    <n v="1424"/>
    <s v="."/>
    <n v="0"/>
    <n v="0"/>
    <n v="0"/>
    <n v="0"/>
    <n v="0"/>
    <n v="0"/>
    <s v="."/>
    <n v="0"/>
    <n v="0"/>
    <n v="0"/>
    <n v="0"/>
    <n v="0"/>
    <n v="0"/>
    <s v="."/>
    <n v="0"/>
    <n v="0"/>
    <n v="0"/>
    <n v="0"/>
    <n v="0"/>
    <x v="358"/>
    <n v="0"/>
    <n v="0"/>
    <n v="0"/>
    <n v="0"/>
    <n v="0"/>
    <n v="1.0000000000000002"/>
    <n v="30000"/>
    <n v="0.35"/>
    <n v="0"/>
    <n v="0"/>
    <n v="0"/>
    <n v="0"/>
    <n v="0"/>
    <n v="0"/>
    <n v="0"/>
    <e v="#DIV/0!"/>
    <e v="#DIV/0!"/>
    <s v=".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1">
  <r>
    <n v="60240"/>
    <s v="ANTIBACTERIAL COCINA 6X2 80H"/>
    <x v="0"/>
    <s v="TOALLAS EL PAISA"/>
    <n v="10"/>
    <n v="96.052083333333329"/>
    <n v="0.7"/>
    <n v="20007.971999999998"/>
    <n v="2958"/>
    <n v="2550"/>
    <s v="."/>
    <n v="6048.9449999999997"/>
    <n v="6669.3239999999996"/>
    <n v="4359.6360000000004"/>
    <n v="4486.509"/>
    <n v="3876.12"/>
    <n v="3992.4036000000001"/>
    <s v="."/>
    <n v="7154"/>
    <n v="6501"/>
    <n v="6779"/>
    <n v="5360"/>
    <n v="9107"/>
    <n v="4853"/>
    <s v="."/>
    <n v="29432.937599999997"/>
    <n v="4905.4895999999999"/>
    <n v="1164.9404066322011"/>
    <n v="0.23747688847045992"/>
    <n v="87062629.420799986"/>
    <n v="39754"/>
    <n v="6625.666666666667"/>
    <n v="1497.962838880414"/>
    <n v="0.22608484764507933"/>
    <n v="101372700"/>
    <n v="8.8810019286032389E-3"/>
    <n v="0.48866922548914832"/>
    <n v="30000"/>
    <n v="0.35"/>
    <n v="1406.6573430200649"/>
    <n v="162.61291491712706"/>
    <n v="2791.0695558034713"/>
    <n v="2429.8370002239408"/>
    <n v="4417.1987049747422"/>
    <n v="28507.047052326132"/>
    <n v="14716.468799999999"/>
    <n v="20.924027977423467"/>
    <n v="175.30616843597119"/>
    <s v="."/>
    <s v="International"/>
  </r>
  <r>
    <n v="60230"/>
    <s v="ANTIBACTERIAL COCINA 12X1 80H"/>
    <x v="0"/>
    <s v="TOALLAS EL PAISA"/>
    <n v="10"/>
    <n v="96.052083333333329"/>
    <n v="0.7"/>
    <n v="16894.089"/>
    <n v="6567.9199999999992"/>
    <n v="5662"/>
    <s v="."/>
    <n v="4938.0569999999998"/>
    <n v="4148.8469999999998"/>
    <n v="4120.875"/>
    <n v="5631.3630000000003"/>
    <n v="4814.1809999999996"/>
    <n v="4958.6064299999998"/>
    <s v="."/>
    <n v="7200"/>
    <n v="8893"/>
    <n v="7368"/>
    <n v="6892"/>
    <n v="5262"/>
    <n v="8562"/>
    <s v="."/>
    <n v="28611.92943"/>
    <n v="4768.6549050000003"/>
    <n v="568.31279742180573"/>
    <n v="0.11917675083301203"/>
    <n v="187920863.54188558"/>
    <n v="44177"/>
    <n v="7362.833333333333"/>
    <n v="1299.3180390753691"/>
    <n v="0.17646984255273593"/>
    <n v="250130174"/>
    <n v="8.6332735081424486E-3"/>
    <n v="0.50617265722761129"/>
    <n v="30000"/>
    <n v="0.35"/>
    <n v="930.74399542675542"/>
    <n v="158.07695817679559"/>
    <n v="2149.0823791897619"/>
    <n v="1434.4079223327344"/>
    <n v="3729.8519609577179"/>
    <n v="17139.650307675372"/>
    <n v="14305.964715"/>
    <n v="30.740922928953353"/>
    <n v="108.4259876034946"/>
    <s v="."/>
    <s v="International"/>
  </r>
  <r>
    <n v="60100"/>
    <s v="ANTIBACTERIAL COCINA 12X1"/>
    <x v="0"/>
    <s v="TOALLAS EL PAISA"/>
    <n v="10"/>
    <n v="96.052083333333329"/>
    <n v="0.7"/>
    <n v="18062.919000000002"/>
    <n v="3198.12"/>
    <n v="2757"/>
    <s v="."/>
    <n v="3858.1379999999999"/>
    <n v="6020.973"/>
    <n v="4610.3850000000002"/>
    <n v="3331.665"/>
    <n v="2915.0819999999999"/>
    <n v="3002.5344599999999"/>
    <s v="."/>
    <n v="5553"/>
    <n v="4337"/>
    <n v="4967"/>
    <n v="7034"/>
    <n v="5264"/>
    <n v="6285"/>
    <s v="."/>
    <n v="23738.777459999998"/>
    <n v="3956.4629099999997"/>
    <n v="1190.3201178843028"/>
    <n v="0.30085461306253036"/>
    <n v="75919458.970375195"/>
    <n v="33440"/>
    <n v="5573.333333333333"/>
    <n v="962.52556676000495"/>
    <n v="0.1727019557583741"/>
    <n v="92194080"/>
    <n v="7.162863974710533E-3"/>
    <n v="0.58866288153611068"/>
    <n v="30000"/>
    <n v="0.35"/>
    <n v="1214.9331846837356"/>
    <n v="131.15346662983424"/>
    <n v="2501.8547841826453"/>
    <n v="2372.0874905391161"/>
    <n v="3813.3894504809878"/>
    <n v="26554.38780986303"/>
    <n v="11869.388729999999"/>
    <n v="19.539162942676175"/>
    <n v="202.46805892527243"/>
    <s v="."/>
    <s v="International"/>
  </r>
  <r>
    <n v="60140"/>
    <s v="ANTIBACTERIAL COCINA 12X1 80 HOJAS"/>
    <x v="0"/>
    <s v="TOALLAS EL PAISA"/>
    <n v="10"/>
    <n v="96.052083333333329"/>
    <n v="0.7"/>
    <n v="13531.454999999998"/>
    <n v="11661.48"/>
    <n v="10053"/>
    <s v="."/>
    <n v="3918.078"/>
    <n v="4510.4849999999997"/>
    <n v="3901.0949999999998"/>
    <n v="3505.491"/>
    <n v="3369.627"/>
    <n v="3470.7158100000001"/>
    <s v="."/>
    <n v="6724"/>
    <n v="6582"/>
    <n v="4674"/>
    <n v="6397"/>
    <n v="4800"/>
    <n v="6464"/>
    <s v="."/>
    <n v="22675.49181"/>
    <n v="3779.2486349999999"/>
    <n v="425.85264621269835"/>
    <n v="0.11268182841129698"/>
    <n v="264429794.2324788"/>
    <n v="35641"/>
    <n v="5940.166666666667"/>
    <n v="939.4254449751021"/>
    <n v="0.15814799444040886"/>
    <n v="358298973"/>
    <n v="6.8420315101893519E-3"/>
    <n v="0.6024368927947692"/>
    <n v="30000"/>
    <n v="0.35"/>
    <n v="621.83064253739155"/>
    <n v="125.2789602762431"/>
    <n v="1678.6422489751294"/>
    <n v="1096.4322983845277"/>
    <n v="2931.4318517375605"/>
    <n v="12155.475136476029"/>
    <n v="11337.745905"/>
    <n v="36.465703454998987"/>
    <n v="97.027267066017444"/>
    <s v="."/>
    <s v="International"/>
  </r>
  <r>
    <n v="60180"/>
    <s v="ANTIBACTERIAL COCINA 6X2 80 HOJAS"/>
    <x v="0"/>
    <s v="TOALLAS EL PAISA"/>
    <n v="10"/>
    <n v="96.052083333333329"/>
    <n v="0.7"/>
    <n v="12257.73"/>
    <n v="12474.64"/>
    <n v="10754"/>
    <s v="."/>
    <n v="2931.0659999999998"/>
    <n v="4085.91"/>
    <n v="2681.3159999999998"/>
    <n v="2720.277"/>
    <n v="2349.6480000000001"/>
    <n v="2420.13744"/>
    <s v="."/>
    <n v="4004"/>
    <n v="3815"/>
    <n v="2853"/>
    <n v="3087"/>
    <n v="2980"/>
    <n v="3042"/>
    <s v="."/>
    <n v="17188.354439999999"/>
    <n v="2864.7257399999999"/>
    <n v="634.5329672953917"/>
    <n v="0.22149867906565873"/>
    <n v="214418533.83140159"/>
    <n v="19781"/>
    <n v="3296.8333333333335"/>
    <n v="484.75206721237112"/>
    <n v="0.14703566064780479"/>
    <n v="212724874"/>
    <n v="5.186359955152966E-3"/>
    <n v="0.7481365585748746"/>
    <n v="30000"/>
    <n v="0.35"/>
    <n v="523.44823201097893"/>
    <n v="94.963284198895025"/>
    <n v="1584.165809284342"/>
    <n v="1343.716374260043"/>
    <n v="2533.7986512732923"/>
    <n v="13163.977802348048"/>
    <n v="8594.1772199999996"/>
    <n v="32.836780007768731"/>
    <n v="138.6217622252498"/>
    <s v="."/>
    <s v="International"/>
  </r>
  <r>
    <n v="60370"/>
    <s v="ANTIBACTERIAL COCINA 4X3 80H GTS MEGA"/>
    <x v="0"/>
    <s v="TOALLAS EL PAISA"/>
    <n v="10"/>
    <n v="96.052083333333329"/>
    <n v="0.7"/>
    <n v="24950.024999999998"/>
    <n v="4825.5999999999995"/>
    <n v="4160"/>
    <s v="."/>
    <n v="0"/>
    <n v="0"/>
    <n v="8316.6749999999993"/>
    <n v="333.666"/>
    <n v="1428.57"/>
    <n v="1471.4271000000001"/>
    <s v="."/>
    <n v="2016"/>
    <n v="2391"/>
    <n v="2934"/>
    <n v="3636"/>
    <n v="1788"/>
    <n v="2101"/>
    <s v="."/>
    <n v="11550.338099999999"/>
    <n v="1925.0563499999998"/>
    <n v="3201.5394517838909"/>
    <n v="1.6630886944082914"/>
    <n v="55737311.535359986"/>
    <n v="14866"/>
    <n v="2477.6666666666665"/>
    <n v="691.10655232508623"/>
    <n v="0.27893443521798184"/>
    <n v="61842560"/>
    <n v="3.4851626547164447E-3"/>
    <n v="0.80986013721407291"/>
    <n v="30000"/>
    <n v="0.35"/>
    <n v="689.9097558042256"/>
    <n v="63.814022651933698"/>
    <n v="3839.6796783032278"/>
    <n v="5466.3591352301264"/>
    <n v="4477.8199048225651"/>
    <n v="42754.17175418439"/>
    <n v="5775.1690499999995"/>
    <n v="16.741810074182538"/>
    <n v="669.98082831076385"/>
    <s v="."/>
    <s v="International"/>
  </r>
  <r>
    <n v="60210"/>
    <s v="ANTIBACTERIAL COC MULTICORTE 12X1 80"/>
    <x v="0"/>
    <s v="TOALLAS EL PAISA"/>
    <n v="10"/>
    <n v="96.052083333333329"/>
    <n v="0.7"/>
    <n v="7273.7189999999991"/>
    <n v="6624.7599999999993"/>
    <n v="5711"/>
    <s v="."/>
    <n v="1685.3130000000001"/>
    <n v="2424.5729999999999"/>
    <n v="1973.0250000000001"/>
    <n v="2017.98"/>
    <n v="1500.498"/>
    <n v="1545.5129399999998"/>
    <s v="."/>
    <n v="1863"/>
    <n v="1830"/>
    <n v="1827"/>
    <n v="3473"/>
    <n v="1659"/>
    <n v="3302"/>
    <s v="."/>
    <n v="11146.90194"/>
    <n v="1857.81699"/>
    <n v="350.74371185767114"/>
    <n v="0.18879346768040436"/>
    <n v="73845550.096034393"/>
    <n v="13954"/>
    <n v="2325.6666666666665"/>
    <n v="827.34023633972163"/>
    <n v="0.35574325770663107"/>
    <n v="79691294"/>
    <n v="3.3634310979238167E-3"/>
    <n v="0.83030057775281818"/>
    <n v="30000"/>
    <n v="0.35"/>
    <n v="578.44572164154613"/>
    <n v="61.585093591160216"/>
    <n v="966.59464776927325"/>
    <n v="771.50664797777017"/>
    <n v="1582.4455836808754"/>
    <n v="10258.488982761446"/>
    <n v="5573.4509699999999"/>
    <n v="19.270437178386743"/>
    <n v="166.57422087987092"/>
    <s v="."/>
    <s v="International"/>
  </r>
  <r>
    <n v="60170"/>
    <s v="ANTIBACTERIAL 12X1 GRATIS 20HOJAS"/>
    <x v="0"/>
    <s v="TOALLAS EL PAISA"/>
    <n v="10"/>
    <n v="96.052083333333329"/>
    <n v="0.7"/>
    <n v="4147.848"/>
    <n v="3627.3199999999997"/>
    <n v="3127"/>
    <s v="."/>
    <n v="256.74299999999999"/>
    <n v="71"/>
    <n v="1382.616"/>
    <n v="1301.6969999999999"/>
    <n v="812.18700000000001"/>
    <n v="836.55260999999996"/>
    <s v="."/>
    <n v="1259"/>
    <n v="854"/>
    <n v="1100"/>
    <n v="656"/>
    <n v="1473"/>
    <n v="1008"/>
    <s v="."/>
    <n v="4660.7956099999992"/>
    <n v="776.7992683333332"/>
    <n v="532.15889053582521"/>
    <n v="0.68506615831088802"/>
    <n v="16906197.132065196"/>
    <n v="6350"/>
    <n v="1058.3333333333333"/>
    <n v="289.86525605299198"/>
    <n v="0.2738884309162129"/>
    <n v="19856450"/>
    <n v="1.4063337939205737E-3"/>
    <n v="0.91964164771530788"/>
    <n v="30000"/>
    <n v="0.35"/>
    <n v="505.48432358365523"/>
    <n v="25.750251988950271"/>
    <n v="789.66141042532786"/>
    <n v="956.50321563310752"/>
    <n v="1047.1639303148306"/>
    <n v="11166.093551620132"/>
    <n v="2330.3978049999996"/>
    <n v="9.2204552991021878"/>
    <n v="433.63045753539149"/>
    <s v="."/>
    <s v="International"/>
  </r>
  <r>
    <n v="60570"/>
    <s v="ANTIBACTERIAL COCINA 1X4 80H"/>
    <x v="0"/>
    <s v="TOALLAS EL PAISA"/>
    <n v="10"/>
    <n v="96.052083333333329"/>
    <n v="0.7"/>
    <n v="3809.1869999999999"/>
    <n v="3977.64"/>
    <n v="3429"/>
    <s v="."/>
    <n v="226.773"/>
    <n v="599.4"/>
    <n v="692.30700000000002"/>
    <n v="1269.729"/>
    <n v="193"/>
    <n v="198.79"/>
    <s v="."/>
    <n v="480"/>
    <n v="428"/>
    <n v="559"/>
    <n v="875"/>
    <n v="667"/>
    <n v="932"/>
    <s v="."/>
    <n v="3179.9989999999998"/>
    <n v="529.9998333333333"/>
    <n v="422.74687303842563"/>
    <n v="0.79763586033535039"/>
    <n v="12648891.222359998"/>
    <n v="3941"/>
    <n v="656.83333333333337"/>
    <n v="208.14554202928943"/>
    <n v="0.31689247708087709"/>
    <n v="13513689"/>
    <n v="9.595228867660281E-4"/>
    <n v="0.94975434307499051"/>
    <n v="30000"/>
    <n v="0.35"/>
    <n v="398.72305863884236"/>
    <n v="17.569055248618785"/>
    <n v="598.43742552461345"/>
    <n v="750.71658703100604"/>
    <n v="774.12797801080126"/>
    <n v="8813.1367422972926"/>
    <n v="1589.9994999999999"/>
    <n v="7.9754579804234433"/>
    <n v="501.62838112710415"/>
    <s v="."/>
    <s v="International"/>
  </r>
  <r>
    <n v="60220"/>
    <s v="ANTIBACTERIAL COC MULTICORTE 6X2 80H"/>
    <x v="0"/>
    <s v="TOALLAS EL PAISA"/>
    <n v="10"/>
    <n v="96.052083333333329"/>
    <n v="0.7"/>
    <n v="3278.2984200000005"/>
    <n v="8587.48"/>
    <n v="7403"/>
    <s v="."/>
    <n v="0"/>
    <n v="5"/>
    <n v="319.68"/>
    <n v="679.32"/>
    <n v="1060.9380000000001"/>
    <n v="1092.7661400000002"/>
    <s v="."/>
    <n v="592"/>
    <n v="561"/>
    <n v="872"/>
    <n v="806"/>
    <n v="826"/>
    <n v="748"/>
    <s v="."/>
    <n v="3157.7041400000003"/>
    <n v="526.28402333333338"/>
    <n v="494.28210610520313"/>
    <n v="0.9391926872006503"/>
    <n v="27116721.1481672"/>
    <n v="4405"/>
    <n v="734.16666666666663"/>
    <n v="128.826110189925"/>
    <n v="0.17547256779558457"/>
    <n v="32610215"/>
    <n v="9.5279570589985678E-4"/>
    <n v="0.95070713878089042"/>
    <n v="30000"/>
    <n v="0.35"/>
    <n v="270.41043486593259"/>
    <n v="17.445879226519338"/>
    <n v="668.74089837039651"/>
    <n v="867.95849035789729"/>
    <n v="843.19969063558983"/>
    <n v="8315.6663080817543"/>
    <n v="1578.8520700000001"/>
    <n v="11.677449287656247"/>
    <n v="476.65504272442621"/>
    <s v="."/>
    <s v="International"/>
  </r>
  <r>
    <n v="60300"/>
    <s v="ANTIBACTERIAL COCINA 4X3 80H PAGUE2X3"/>
    <x v="0"/>
    <s v="TOALLAS EL PAISA"/>
    <n v="10"/>
    <n v="96.052083333333329"/>
    <n v="0.7"/>
    <n v="3248.7479999999996"/>
    <n v="13179.919999999998"/>
    <n v="11362"/>
    <s v="."/>
    <n v="167"/>
    <n v="944.05499999999995"/>
    <n v="1082.9159999999999"/>
    <n v="184"/>
    <n v="360.63900000000001"/>
    <n v="371.45817"/>
    <s v="."/>
    <n v="450"/>
    <n v="787"/>
    <n v="596"/>
    <n v="690"/>
    <n v="555"/>
    <n v="651"/>
    <s v="."/>
    <n v="3110.0681699999996"/>
    <n v="518.34469499999989"/>
    <n v="395.38493381865004"/>
    <n v="0.76278379547928066"/>
    <n v="40990449.675146386"/>
    <n v="3729"/>
    <n v="621.5"/>
    <n v="116.13569649336934"/>
    <n v="0.18686355027090804"/>
    <n v="42368898"/>
    <n v="9.3842217828292961E-4"/>
    <n v="0.95258510406873886"/>
    <n v="30000"/>
    <n v="0.35"/>
    <n v="216.62030590208315"/>
    <n v="17.182697071823203"/>
    <n v="567.211904536882"/>
    <n v="704.50126965023969"/>
    <n v="739.03887525511402"/>
    <n v="6687.2643017442142"/>
    <n v="1555.0340849999998"/>
    <n v="14.357232841346899"/>
    <n v="389.18595106412181"/>
    <s v="."/>
    <s v="International"/>
  </r>
  <r>
    <n v="60310"/>
    <s v="ANTIBACTERIAL COCINA 4X3 80HPAGUE2X3"/>
    <x v="0"/>
    <s v="TOALLAS EL PAISA"/>
    <n v="10"/>
    <n v="96.052083333333329"/>
    <n v="0.7"/>
    <n v="2235.7620000000002"/>
    <n v="3457.9599999999996"/>
    <n v="2981"/>
    <s v="."/>
    <n v="562.43700000000001"/>
    <n v="745.25400000000002"/>
    <n v="477.52199999999999"/>
    <n v="243.756"/>
    <n v="514.48500000000001"/>
    <n v="529.91955000000007"/>
    <s v="."/>
    <n v="498"/>
    <n v="695"/>
    <n v="547"/>
    <n v="964"/>
    <n v="708"/>
    <n v="909"/>
    <s v="."/>
    <n v="3073.3735500000003"/>
    <n v="512.228925"/>
    <n v="161.50657358898349"/>
    <n v="0.3153015491832748"/>
    <n v="10627602.800958"/>
    <n v="4321"/>
    <n v="720.16666666666663"/>
    <n v="187.21048759796204"/>
    <n v="0.2599543914806231"/>
    <n v="12880901"/>
    <n v="9.2735005916868402E-4"/>
    <n v="0.95351245412790753"/>
    <n v="30000"/>
    <n v="0.35"/>
    <n v="420.40540375111613"/>
    <n v="16.979964364640885"/>
    <n v="331.30621723539235"/>
    <n v="319.27424938876618"/>
    <n v="501.10586088180122"/>
    <n v="6150.4259906363886"/>
    <n v="1536.6867750000001"/>
    <n v="7.3104996333954491"/>
    <n v="362.21666068063422"/>
    <s v="."/>
    <s v="International"/>
  </r>
  <r>
    <n v="60350"/>
    <s v="ANTIBACTERIAL  COCINA PG80 LL100 1X12"/>
    <x v="0"/>
    <s v="TOALLAS EL PAISA"/>
    <n v="10"/>
    <n v="96.052083333333329"/>
    <n v="0.7"/>
    <n v="3096.1707299999998"/>
    <n v="7614.24"/>
    <n v="6564"/>
    <s v="."/>
    <n v="0"/>
    <n v="0"/>
    <n v="0"/>
    <n v="594.40499999999997"/>
    <n v="1001.997"/>
    <n v="1032.05691"/>
    <s v="."/>
    <n v="686"/>
    <n v="363"/>
    <n v="497"/>
    <n v="719"/>
    <n v="652"/>
    <n v="373"/>
    <s v="."/>
    <n v="2628.4589100000003"/>
    <n v="438.07648500000005"/>
    <n v="504.18066548669168"/>
    <n v="1.1508964364674621"/>
    <n v="20013716.9708784"/>
    <n v="3290"/>
    <n v="548.33333333333337"/>
    <n v="159.09200692261899"/>
    <n v="0.29013739864307414"/>
    <n v="21595560"/>
    <n v="7.9310291640629076E-4"/>
    <n v="0.95936551189187291"/>
    <n v="30000"/>
    <n v="0.35"/>
    <n v="262.00399469441646"/>
    <n v="14.521872430939228"/>
    <n v="649.39938979608394"/>
    <n v="874.98900545401807"/>
    <n v="794.61811410547625"/>
    <n v="8311.2459916071657"/>
    <n v="1314.2294550000001"/>
    <n v="10.032132956849207"/>
    <n v="572.326057203191"/>
    <s v="."/>
    <s v="International"/>
  </r>
  <r>
    <n v="60250"/>
    <s v="ANTIBACTERIAL COC 12X1 90H PAGUE80X90"/>
    <x v="0"/>
    <s v="TOALLAS EL PAISA"/>
    <n v="10"/>
    <n v="96.052083333333329"/>
    <n v="0.7"/>
    <n v="2826.1710000000003"/>
    <n v="8305.5999999999985"/>
    <n v="7160"/>
    <s v="."/>
    <n v="942.05700000000002"/>
    <n v="797.202"/>
    <n v="460.53899999999999"/>
    <n v="52"/>
    <n v="17"/>
    <n v="17.510000000000002"/>
    <s v="."/>
    <n v="643"/>
    <n v="643"/>
    <n v="417"/>
    <n v="443"/>
    <n v="468"/>
    <n v="591"/>
    <s v="."/>
    <n v="2286.308"/>
    <n v="381.05133333333333"/>
    <n v="416.4606773426114"/>
    <n v="1.0929253906541325"/>
    <n v="18989159.724799998"/>
    <n v="3205"/>
    <n v="534.16666666666663"/>
    <n v="103.28294470369563"/>
    <n v="0.1933534066215831"/>
    <n v="22947800"/>
    <n v="6.8986337800617679E-4"/>
    <n v="0.96980420923518096"/>
    <n v="30000"/>
    <n v="0.35"/>
    <n v="233.96584357912576"/>
    <n v="12.63153591160221"/>
    <n v="542.77603645863348"/>
    <n v="724.76585790242279"/>
    <n v="669.09139557465562"/>
    <n v="7047.0412456760059"/>
    <n v="1143.154"/>
    <n v="9.7719734001548186"/>
    <n v="557.89266602196949"/>
    <s v="."/>
    <s v="International"/>
  </r>
  <r>
    <n v="60580"/>
    <s v="ANTIBACTERIAL COCINA 1X4 80H PG3 LL4"/>
    <x v="0"/>
    <s v="TOALLAS EL PAISA"/>
    <n v="10"/>
    <n v="96.052083333333329"/>
    <n v="0.7"/>
    <n v="2999.9970000000003"/>
    <n v="4471.7999999999993"/>
    <n v="3855"/>
    <s v="."/>
    <n v="0"/>
    <n v="0"/>
    <n v="999.99900000000002"/>
    <n v="22"/>
    <n v="32"/>
    <n v="32.96"/>
    <s v="."/>
    <n v="183"/>
    <n v="248"/>
    <n v="215"/>
    <n v="306"/>
    <n v="304"/>
    <n v="340"/>
    <s v="."/>
    <n v="1086.9590000000001"/>
    <n v="181.15983333333335"/>
    <n v="401.41725182678266"/>
    <n v="2.2158181780183943"/>
    <n v="4860663.2561999997"/>
    <n v="1596"/>
    <n v="266"/>
    <n v="60.554108035706385"/>
    <n v="0.22764702269062551"/>
    <n v="6152580"/>
    <n v="3.2797558662009494E-4"/>
    <n v="0.98783786802617379"/>
    <n v="30000"/>
    <n v="0.35"/>
    <n v="219.8548209643775"/>
    <n v="6.0052983425414368"/>
    <n v="461.47023525219703"/>
    <n v="679.07468087743518"/>
    <n v="521.52321867761134"/>
    <n v="6674.1909631637982"/>
    <n v="543.47950000000003"/>
    <n v="4.9439852864364395"/>
    <n v="1111.3837452310966"/>
    <s v="."/>
    <s v="International"/>
  </r>
  <r>
    <n v="60340"/>
    <s v="ANTIBACTERIAL COCINA PG80 LL 100 1X12"/>
    <x v="0"/>
    <s v="TOALLAS EL PAISA"/>
    <n v="10"/>
    <n v="96.052083333333329"/>
    <n v="0.7"/>
    <n v="1303.6949999999999"/>
    <n v="4379"/>
    <n v="3775"/>
    <s v="."/>
    <n v="0"/>
    <n v="0"/>
    <n v="0"/>
    <n v="434.565"/>
    <n v="297.702"/>
    <n v="306.63306"/>
    <s v="."/>
    <n v="214"/>
    <n v="249"/>
    <n v="287"/>
    <n v="233"/>
    <n v="162"/>
    <n v="315"/>
    <s v="."/>
    <n v="1038.9000599999999"/>
    <n v="173.15000999999998"/>
    <n v="195.76082229903051"/>
    <n v="1.1305851053605513"/>
    <n v="4549343.3627399998"/>
    <n v="1460"/>
    <n v="243.33333333333334"/>
    <n v="54.143020479713378"/>
    <n v="0.22250556361526044"/>
    <n v="5511500"/>
    <n v="3.1347443336699154E-4"/>
    <n v="0.98815134245954084"/>
    <n v="30000"/>
    <n v="0.35"/>
    <n v="217.20509619407503"/>
    <n v="5.7397793370165742"/>
    <n v="253.15861566919625"/>
    <n v="340.05681501980001"/>
    <n v="310.55640903936199"/>
    <n v="4382.8178006002518"/>
    <n v="519.45002999999997"/>
    <n v="4.7830372224403606"/>
    <n v="763.58646269463657"/>
    <s v="."/>
    <s v="International"/>
  </r>
  <r>
    <n v="60330"/>
    <s v="ANTIBACTERIAL COCINA 4X3 70H"/>
    <x v="0"/>
    <s v="TOALLAS EL PAISA"/>
    <n v="10"/>
    <n v="96.052083333333329"/>
    <n v="0.7"/>
    <n v="814.94424000000004"/>
    <n v="2842"/>
    <n v="2450"/>
    <s v="."/>
    <n v="0"/>
    <n v="0"/>
    <n v="0"/>
    <n v="9"/>
    <n v="263.73599999999999"/>
    <n v="271.64807999999999"/>
    <s v="."/>
    <n v="114"/>
    <n v="106"/>
    <n v="146"/>
    <n v="132"/>
    <n v="115"/>
    <n v="130"/>
    <s v="."/>
    <n v="544.38408000000004"/>
    <n v="90.730680000000007"/>
    <n v="137.14081763217834"/>
    <n v="1.5115153731039856"/>
    <n v="1547139.5553600001"/>
    <n v="743"/>
    <n v="123.83333333333333"/>
    <n v="14.756919281024263"/>
    <n v="0.11916758504191868"/>
    <n v="1820350"/>
    <n v="1.6426073843138581E-4"/>
    <n v="0.99410521485369718"/>
    <n v="30000"/>
    <n v="0.35"/>
    <n v="195.16919414708696"/>
    <n v="3.0076468508287295"/>
    <n v="167.21728614046563"/>
    <n v="235.02323327169242"/>
    <n v="197.29375464875292"/>
    <n v="3490.3174039331188"/>
    <n v="272.19204000000002"/>
    <n v="2.7892930663521183"/>
    <n v="1160.481125957788"/>
    <s v="."/>
    <s v="International"/>
  </r>
  <r>
    <n v="60560"/>
    <s v="ANTIBACTERIAL COCINA X100 PAGUE 3X4"/>
    <x v="0"/>
    <s v="TOALLAS EL PAISA"/>
    <n v="10"/>
    <n v="96.052083333333329"/>
    <n v="0.7"/>
    <n v="510"/>
    <n v="9824.0399999999991"/>
    <n v="8469"/>
    <s v="."/>
    <n v="0"/>
    <n v="170"/>
    <n v="0"/>
    <n v="99"/>
    <n v="0"/>
    <n v="0"/>
    <s v="."/>
    <n v="59"/>
    <n v="40"/>
    <n v="70"/>
    <n v="62"/>
    <n v="43"/>
    <n v="56"/>
    <s v="."/>
    <n v="269"/>
    <n v="44.833333333333336"/>
    <n v="72.994292014284696"/>
    <n v="1.6281254724375769"/>
    <n v="2642666.7599999998"/>
    <n v="330"/>
    <n v="55"/>
    <n v="11.489125293076057"/>
    <n v="0.20889318714683741"/>
    <n v="2794770"/>
    <n v="8.1167213115495185E-5"/>
    <n v="0.99755047609870418"/>
    <n v="30000"/>
    <n v="0.35"/>
    <n v="73.790707879816296"/>
    <n v="1.4861878453038675"/>
    <n v="87.856170467323366"/>
    <n v="124.73041247943961"/>
    <n v="102.71804892036204"/>
    <n v="1555.7061694083334"/>
    <n v="134.5"/>
    <n v="3.6454454460326242"/>
    <n v="1046.7762701223357"/>
    <s v="."/>
    <s v="International"/>
  </r>
  <r>
    <n v="60260"/>
    <s v="ANTIBACTERIAL COC 4X3X70H PAGUE 2X3"/>
    <x v="0"/>
    <s v="TOALLAS EL PAISA"/>
    <n v="10"/>
    <n v="96.052083333333329"/>
    <n v="0.7"/>
    <n v="297"/>
    <n v="2220.2399999999998"/>
    <n v="1914"/>
    <s v="."/>
    <n v="0"/>
    <n v="0"/>
    <n v="99"/>
    <n v="0"/>
    <n v="9"/>
    <n v="62"/>
    <s v="."/>
    <n v="25"/>
    <n v="46"/>
    <n v="36"/>
    <n v="30"/>
    <n v="43"/>
    <n v="23"/>
    <s v="."/>
    <n v="170"/>
    <n v="28.333333333333332"/>
    <n v="42.212162544303112"/>
    <n v="1.489841030975404"/>
    <n v="377440.8"/>
    <n v="203"/>
    <n v="33.833333333333336"/>
    <n v="9.4533944520826267"/>
    <n v="0.27941067346057025"/>
    <n v="388542"/>
    <n v="5.1295264794179113E-5"/>
    <n v="0.99869879603533507"/>
    <n v="30000"/>
    <n v="0.35"/>
    <n v="123.39429953278895"/>
    <n v="0.93922651933701662"/>
    <n v="51.604427737673277"/>
    <n v="72.383115912585154"/>
    <n v="60.996692931043441"/>
    <n v="1707.6690485085937"/>
    <n v="85"/>
    <n v="1.3776973542835886"/>
    <n v="1818.1652810591497"/>
    <s v="."/>
    <s v="International"/>
  </r>
  <r>
    <n v="60120"/>
    <s v="ANTIBACTERIAL COCINA 6X2"/>
    <x v="0"/>
    <s v="TOALLAS EL PAISA"/>
    <n v="10"/>
    <n v="96.052083333333329"/>
    <n v="0.7"/>
    <n v="168"/>
    <n v="7055.12"/>
    <n v="6082"/>
    <s v="."/>
    <n v="0"/>
    <n v="0"/>
    <n v="0"/>
    <n v="0"/>
    <n v="16"/>
    <n v="56"/>
    <s v="."/>
    <n v="10"/>
    <n v="18"/>
    <n v="19"/>
    <n v="14"/>
    <n v="14"/>
    <n v="17"/>
    <s v="."/>
    <n v="72"/>
    <n v="12"/>
    <n v="22.485550916088314"/>
    <n v="1.8737959096740262"/>
    <n v="507968.64"/>
    <n v="92"/>
    <n v="15.333333333333334"/>
    <n v="3.3266599866332376"/>
    <n v="0.21695608608477635"/>
    <n v="559544"/>
    <n v="2.1725053324593506E-5"/>
    <n v="0.99951663265037083"/>
    <n v="30000"/>
    <n v="0.35"/>
    <n v="45.048946931909292"/>
    <n v="0.39779005524861877"/>
    <n v="26.463451468574501"/>
    <n v="38.232811381182707"/>
    <n v="30.441352021060688"/>
    <n v="701.80842994855061"/>
    <n v="36"/>
    <n v="1.5982615555659216"/>
    <n v="1764.2684141762174"/>
    <s v="."/>
    <s v="International"/>
  </r>
  <r>
    <n v="60540"/>
    <s v="ANTIBACTERIAL COCINA 1X4 100H MK"/>
    <x v="0"/>
    <s v="TOALLAS EL PAISA"/>
    <n v="10"/>
    <n v="96.052083333333329"/>
    <n v="0.7"/>
    <n v="90"/>
    <n v="2926.68"/>
    <n v="2523"/>
    <s v="."/>
    <n v="19"/>
    <n v="30"/>
    <n v="0"/>
    <n v="0"/>
    <n v="2"/>
    <n v="18"/>
    <s v="."/>
    <n v="14"/>
    <n v="15"/>
    <n v="19"/>
    <n v="16"/>
    <n v="14"/>
    <n v="11"/>
    <s v="."/>
    <n v="69"/>
    <n v="11.5"/>
    <n v="12.613484847574837"/>
    <n v="1.0968247693543336"/>
    <n v="201940.91999999998"/>
    <n v="89"/>
    <n v="14.833333333333334"/>
    <n v="2.6394443859772179"/>
    <n v="0.17794007096475625"/>
    <n v="224547"/>
    <n v="2.0819842769402112E-5"/>
    <n v="0.99960125475043848"/>
    <n v="30000"/>
    <n v="0.35"/>
    <n v="68.471134399582482"/>
    <n v="0.38121546961325969"/>
    <n v="16.425639543707433"/>
    <n v="21.946926665454907"/>
    <n v="20.237794239840031"/>
    <n v="827.27183201528067"/>
    <n v="34.5"/>
    <n v="1.007723920525855"/>
    <n v="2170.0898781850119"/>
    <s v="."/>
    <s v="International"/>
  </r>
  <r>
    <n v="60200"/>
    <s v="ANTIBACTERIAL COCINA 6X2 100H+SOPORTE"/>
    <x v="0"/>
    <s v="TOALLAS EL PAISA"/>
    <n v="10"/>
    <n v="96.052083333333329"/>
    <n v="0.7"/>
    <n v="87"/>
    <n v="12431.72"/>
    <n v="10717"/>
    <s v="."/>
    <n v="0"/>
    <n v="0"/>
    <n v="0"/>
    <n v="0"/>
    <n v="29"/>
    <n v="20"/>
    <s v="."/>
    <n v="12"/>
    <n v="8"/>
    <n v="13"/>
    <n v="15"/>
    <n v="8"/>
    <n v="7"/>
    <s v="."/>
    <n v="49"/>
    <n v="8.1666666666666661"/>
    <n v="12.967909109284605"/>
    <n v="1.5879072378715844"/>
    <n v="609154.27999999991"/>
    <n v="63"/>
    <n v="10.5"/>
    <n v="3.271085446759225"/>
    <n v="0.3115319473104024"/>
    <n v="675171"/>
    <n v="1.4785105734792803E-5"/>
    <n v="0.99977299733170644"/>
    <n v="30000"/>
    <n v="0.35"/>
    <n v="27.996454007057771"/>
    <n v="0.27071823204419887"/>
    <n v="15.675091429726594"/>
    <n v="22.180313440593711"/>
    <n v="18.382273750168583"/>
    <n v="425.31872259315037"/>
    <n v="24.5"/>
    <n v="1.7502216526295558"/>
    <n v="1571.0752814155146"/>
    <s v="."/>
    <s v="International"/>
  </r>
  <r>
    <n v="60142"/>
    <s v="ANTIBACTERIAL COCINA 12X80 PAGU70X80"/>
    <x v="0"/>
    <s v="TOALLAS EL PAISA"/>
    <n v="10"/>
    <n v="96.052083333333329"/>
    <n v="0.7"/>
    <n v="57"/>
    <n v="6776.7199999999993"/>
    <n v="5842"/>
    <s v="."/>
    <n v="0"/>
    <n v="0"/>
    <n v="19"/>
    <n v="0"/>
    <n v="0"/>
    <n v="0"/>
    <s v="."/>
    <n v="3"/>
    <n v="4"/>
    <n v="6"/>
    <n v="6"/>
    <n v="5"/>
    <n v="3"/>
    <s v="."/>
    <n v="19"/>
    <n v="3.1666666666666665"/>
    <n v="7.7567175188133968"/>
    <n v="2.4494897427831779"/>
    <n v="128757.68"/>
    <n v="27"/>
    <n v="4.5"/>
    <n v="1.3784048752090221"/>
    <n v="0.30631219449089381"/>
    <n v="157734"/>
    <n v="5.7330001828788424E-6"/>
    <n v="0.99990230364214716"/>
    <n v="30000"/>
    <n v="0.35"/>
    <n v="23.612263832101409"/>
    <n v="0.10497237569060773"/>
    <n v="8.8064412757194734"/>
    <n v="13.086976952090973"/>
    <n v="9.856165032625551"/>
    <n v="322.49625478486752"/>
    <n v="9.5"/>
    <n v="0.80466659762496251"/>
    <n v="3072.2011640032119"/>
    <s v="."/>
    <s v="International"/>
  </r>
  <r>
    <n v="60102"/>
    <s v="ANTIBACTERIAL 12X1 GRATIS 20HOJAS"/>
    <x v="0"/>
    <s v="TOALLAS EL PAISA"/>
    <n v="10"/>
    <n v="96.052083333333329"/>
    <n v="0.7"/>
    <n v="39"/>
    <n v="12130.119999999999"/>
    <n v="10457"/>
    <s v="."/>
    <n v="0"/>
    <n v="0"/>
    <n v="13"/>
    <n v="0"/>
    <n v="0"/>
    <n v="0"/>
    <s v="."/>
    <n v="3"/>
    <n v="3"/>
    <n v="4"/>
    <n v="3"/>
    <n v="4"/>
    <n v="3"/>
    <s v="."/>
    <n v="13"/>
    <n v="2.1666666666666665"/>
    <n v="5.3072277760302189"/>
    <n v="2.4494897427831783"/>
    <n v="157691.56"/>
    <n v="20"/>
    <n v="3.3333333333333335"/>
    <n v="0.51639777949432131"/>
    <n v="0.1549193338482964"/>
    <n v="209140"/>
    <n v="3.9225790724960494E-6"/>
    <n v="0.99994850558888404"/>
    <n v="30000"/>
    <n v="0.35"/>
    <n v="14.59855011779865"/>
    <n v="7.18232044198895E-2"/>
    <n v="6.0254598202291136"/>
    <n v="8.9542473882727709"/>
    <n v="6.7436918644280084"/>
    <n v="205.08323875851781"/>
    <n v="6.5"/>
    <n v="0.8904993917272862"/>
    <n v="2855.389708868594"/>
    <s v="."/>
    <s v="International"/>
  </r>
  <r>
    <n v="60110"/>
    <s v="ANTIBACTERIAL COCINA 12X1"/>
    <x v="0"/>
    <s v="TOALLAS EL PAISA"/>
    <n v="10"/>
    <n v="96.052083333333329"/>
    <n v="0.7"/>
    <n v="6.18"/>
    <n v="3853.5199999999995"/>
    <n v="3322"/>
    <s v="."/>
    <n v="0"/>
    <n v="0"/>
    <n v="0"/>
    <n v="0"/>
    <n v="2"/>
    <n v="2.06"/>
    <s v="."/>
    <n v="1"/>
    <n v="1"/>
    <n v="1"/>
    <n v="1"/>
    <n v="1"/>
    <n v="1"/>
    <s v="."/>
    <n v="4.0600000000000005"/>
    <n v="0.67666666666666675"/>
    <n v="1.0484591869341728"/>
    <n v="1.5494470742869548"/>
    <n v="15645.2912"/>
    <n v="6"/>
    <n v="1"/>
    <n v="0"/>
    <n v="0"/>
    <n v="19932"/>
    <n v="1.2250516180256896E-6"/>
    <n v="0.99999697357937734"/>
    <n v="30000"/>
    <n v="0.35"/>
    <n v="14.474541165877181"/>
    <n v="2.2430939226519338E-2"/>
    <n v="1.2727685791993661"/>
    <n v="1.7950027715215404"/>
    <n v="1.4970779714645595"/>
    <n v="156.50277210731292"/>
    <n v="2.0300000000000002"/>
    <n v="0.2804924835594233"/>
    <n v="6977.0940274442446"/>
    <s v="."/>
    <s v="International"/>
  </r>
  <r>
    <n v="60130"/>
    <s v="ANTIBACTERIAL COCINA 12X1 70HOJAS"/>
    <x v="0"/>
    <s v="TOALLAS EL PAISA"/>
    <n v="10"/>
    <n v="96.052083333333329"/>
    <n v="0.7"/>
    <n v="3"/>
    <n v="12021.08"/>
    <n v="10363"/>
    <s v="."/>
    <n v="1"/>
    <n v="0"/>
    <n v="0"/>
    <n v="0"/>
    <n v="0"/>
    <n v="0"/>
    <s v="."/>
    <n v="1"/>
    <n v="1"/>
    <n v="1"/>
    <n v="1"/>
    <n v="1"/>
    <n v="1"/>
    <s v="."/>
    <n v="1"/>
    <n v="0.16666666666666666"/>
    <n v="0.40824829046386302"/>
    <n v="2.4494897427831783"/>
    <n v="12021.08"/>
    <n v="6"/>
    <n v="1"/>
    <n v="0"/>
    <n v="0"/>
    <n v="62178"/>
    <n v="3.0173685173046534E-7"/>
    <n v="1.0000000000000002"/>
    <n v="30000"/>
    <n v="0.35"/>
    <n v="4.0672311396043659"/>
    <n v="5.5248618784530384E-3"/>
    <n v="0.46349690924839337"/>
    <n v="0.688788260636367"/>
    <n v="0.51874552803292373"/>
    <n v="45.218291209930683"/>
    <n v="0.5"/>
    <n v="0.24586751174836688"/>
    <n v="8184.5107089974535"/>
    <s v="."/>
    <s v="International"/>
  </r>
  <r>
    <n v="72050"/>
    <s v="CREMA CAFETERIA 42X100"/>
    <x v="1"/>
    <s v="SERVICENTRO"/>
    <n v="20"/>
    <n v="95.813596491228068"/>
    <n v="2.2999999999999998"/>
    <n v="20994.074909999999"/>
    <n v="6797.5999999999995"/>
    <n v="5860"/>
    <s v="."/>
    <n v="5504.49"/>
    <n v="6964.0290000000005"/>
    <n v="5779.2150000000001"/>
    <n v="6266.7269999999999"/>
    <n v="6794.1989999999996"/>
    <n v="6998.0249699999995"/>
    <s v="."/>
    <n v="9267"/>
    <n v="10228"/>
    <n v="10647"/>
    <n v="8851"/>
    <n v="11189"/>
    <n v="11927"/>
    <s v="."/>
    <n v="38306.684970000002"/>
    <n v="6384.4474950000003"/>
    <n v="637.93071968182414"/>
    <n v="9.991948718842493E-2"/>
    <n v="260393521.75207201"/>
    <n v="62109"/>
    <n v="10351.5"/>
    <n v="1158.7768982854293"/>
    <n v="0.11194289699902712"/>
    <n v="363958740"/>
    <n v="1.1558538523078537E-2"/>
    <n v="0.36311476192978975"/>
    <n v="30000"/>
    <n v="0.35"/>
    <n v="1058.5955890980856"/>
    <n v="211.63914348066299"/>
    <n v="4870.7135892950846"/>
    <n v="3913.5084476645452"/>
    <n v="8146.2913172778053"/>
    <n v="37844.034623262742"/>
    <n v="19153.342485000001"/>
    <n v="36.186325887336231"/>
    <n v="178.8139660786355"/>
    <s v="."/>
    <s v="Local"/>
  </r>
  <r>
    <n v="72250"/>
    <s v="CREMA NORMAL 30X100"/>
    <x v="1"/>
    <s v="SERVICENTRO"/>
    <n v="20"/>
    <n v="95.813596491228068"/>
    <n v="2.2999999999999998"/>
    <n v="20808.170999999998"/>
    <n v="8573.56"/>
    <n v="7391"/>
    <s v="."/>
    <n v="5523.4709999999995"/>
    <n v="6936.0569999999998"/>
    <n v="4431.5640000000003"/>
    <n v="4496.4989999999998"/>
    <n v="4451.5439999999999"/>
    <n v="4585.0903200000002"/>
    <s v="."/>
    <n v="6623"/>
    <n v="5661"/>
    <n v="7427"/>
    <n v="9531"/>
    <n v="4654"/>
    <n v="6185"/>
    <s v="."/>
    <n v="30424.225319999994"/>
    <n v="5070.7042199999987"/>
    <n v="1004.1843301232997"/>
    <n v="0.19803646329095093"/>
    <n v="260843921.23453912"/>
    <n v="40081"/>
    <n v="6680.166666666667"/>
    <n v="1677.9464135265669"/>
    <n v="0.25118331581446074"/>
    <n v="296238671"/>
    <n v="9.1801099643951077E-3"/>
    <n v="0.47074090179295636"/>
    <n v="30000"/>
    <n v="0.35"/>
    <n v="840.03961315810386"/>
    <n v="168.08964265193367"/>
    <n v="4365.9771831619728"/>
    <n v="5422.2025366859825"/>
    <n v="8783.995389724656"/>
    <n v="42306.681402314054"/>
    <n v="15212.112659999997"/>
    <n v="36.217607888300677"/>
    <n v="251.69118533923759"/>
    <s v="."/>
    <s v="Local"/>
  </r>
  <r>
    <n v="72590"/>
    <s v="CREMA CANGU ECA PARTIDA 24X200"/>
    <x v="1"/>
    <s v="SERVICENTRO"/>
    <n v="20"/>
    <n v="95.813596491228068"/>
    <n v="2.2999999999999998"/>
    <n v="15906.847229999999"/>
    <n v="7295.24"/>
    <n v="6289"/>
    <s v="."/>
    <n v="1320.6780000000001"/>
    <n v="4132.8630000000003"/>
    <n v="3576.42"/>
    <n v="3493.5030000000002"/>
    <n v="5147.8469999999998"/>
    <n v="5302.2824099999998"/>
    <s v="."/>
    <n v="7003"/>
    <n v="6739"/>
    <n v="5008"/>
    <n v="4927"/>
    <n v="6792"/>
    <n v="4124"/>
    <s v="."/>
    <n v="22973.593410000001"/>
    <n v="3828.9322350000002"/>
    <n v="1447.085713655817"/>
    <n v="0.3779345323555503"/>
    <n v="167597877.58836842"/>
    <n v="34593"/>
    <n v="5765.5"/>
    <n v="1225.0895069340852"/>
    <n v="0.21248625564722665"/>
    <n v="217555377"/>
    <n v="6.9319797484691664E-3"/>
    <n v="0.59559486128457984"/>
    <n v="30000"/>
    <n v="0.35"/>
    <n v="791.34392178951566"/>
    <n v="126.92593044198895"/>
    <n v="3985.6043224955961"/>
    <n v="7298.0566291580571"/>
    <n v="9836.5752379978367"/>
    <n v="52066.649338064708"/>
    <n v="11486.796705000001"/>
    <n v="29.031111224116529"/>
    <n v="410.21286317740709"/>
    <s v="."/>
    <s v="Local"/>
  </r>
  <r>
    <n v="72150"/>
    <s v="CREMA CAFETERIA MINI 24X200"/>
    <x v="1"/>
    <s v="LA SUPERIOR"/>
    <n v="20"/>
    <n v="96.492063492063494"/>
    <n v="1.1000000000000001"/>
    <n v="6464.5289999999995"/>
    <n v="9046.84"/>
    <n v="7799"/>
    <s v="."/>
    <n v="1227.771"/>
    <n v="2154.8429999999998"/>
    <n v="1149.8489999999999"/>
    <n v="1334.664"/>
    <n v="1441.557"/>
    <n v="1484.8037099999999"/>
    <s v="."/>
    <n v="2050"/>
    <n v="1894"/>
    <n v="2396"/>
    <n v="2431"/>
    <n v="1195"/>
    <n v="2254"/>
    <s v="."/>
    <n v="8793.4877099999994"/>
    <n v="1465.581285"/>
    <n v="360.39098840349982"/>
    <n v="0.24590310485815178"/>
    <n v="79553276.354336396"/>
    <n v="12220"/>
    <n v="2036.6666666666667"/>
    <n v="460.60554346063446"/>
    <n v="0.2261565679839449"/>
    <n v="95303780"/>
    <n v="2.6533192973459394E-3"/>
    <n v="0.85868834105854286"/>
    <n v="30000"/>
    <n v="0.35"/>
    <n v="439.64559215155867"/>
    <n v="48.582805027624303"/>
    <n v="1332.0470889559861"/>
    <n v="1893.4551061397865"/>
    <n v="2865.1112066922724"/>
    <n v="17894.186717240955"/>
    <n v="4396.7438549999997"/>
    <n v="20.001309843608365"/>
    <n v="368.3234573851031"/>
    <s v="."/>
    <s v="Local"/>
  </r>
  <r>
    <n v="72950"/>
    <s v="CREMA NORMAL 18 X 200 INST"/>
    <x v="1"/>
    <s v="LA SUPERIOR"/>
    <n v="20"/>
    <n v="96.492063492063494"/>
    <n v="1.1000000000000001"/>
    <n v="4717.2780000000002"/>
    <n v="11183.56"/>
    <n v="9641"/>
    <s v="."/>
    <n v="1528.47"/>
    <n v="1572.4259999999999"/>
    <n v="1112.886"/>
    <n v="1053.9449999999999"/>
    <n v="1525.473"/>
    <n v="1571.2371900000001"/>
    <s v="."/>
    <n v="1743"/>
    <n v="2317"/>
    <n v="1458"/>
    <n v="1338"/>
    <n v="1302"/>
    <n v="2415"/>
    <s v="."/>
    <n v="8364.4371899999987"/>
    <n v="1394.0728649999999"/>
    <n v="242.189447247088"/>
    <n v="0.17372796883690009"/>
    <n v="93544185.180596381"/>
    <n v="10573"/>
    <n v="1762.1666666666667"/>
    <n v="493.67739128571242"/>
    <n v="0.28015363167637136"/>
    <n v="101934293"/>
    <n v="2.5238589442078199E-3"/>
    <n v="0.86644670818880321"/>
    <n v="30000"/>
    <n v="0.35"/>
    <n v="385.65496217230094"/>
    <n v="46.212360165745849"/>
    <n v="1166.4366505620051"/>
    <n v="1333.0962578160056"/>
    <n v="2257.3434611309226"/>
    <n v="13889.984446203785"/>
    <n v="4182.2185949999994"/>
    <n v="21.688913693435062"/>
    <n v="300.56860104928177"/>
    <s v="."/>
    <s v="Local"/>
  </r>
  <r>
    <n v="72050"/>
    <s v="CREMA CAFETERIA 42X100"/>
    <x v="1"/>
    <s v="SERVICENTRO"/>
    <n v="7"/>
    <n v="95.813596491228068"/>
    <n v="2.2999999999999998"/>
    <n v="13420"/>
    <n v="6797.5999999999995"/>
    <n v="5860"/>
    <s v="."/>
    <n v="782"/>
    <n v="561"/>
    <n v="690"/>
    <n v="782"/>
    <n v="554"/>
    <n v="361"/>
    <s v="."/>
    <n v="1090"/>
    <n v="946"/>
    <n v="730"/>
    <n v="732"/>
    <n v="539"/>
    <n v="766"/>
    <s v="."/>
    <n v="3730"/>
    <n v="621.66666666666663"/>
    <n v="162.65874297641273"/>
    <n v="0.26164945250897492"/>
    <n v="25355047.999999996"/>
    <n v="4803"/>
    <n v="800.5"/>
    <n v="191.94556520013688"/>
    <n v="0.23978209269223846"/>
    <n v="28145580"/>
    <n v="1.1254784569546359E-3"/>
    <n v="0.93844406467193131"/>
    <n v="30000"/>
    <n v="0.35"/>
    <n v="330.32938660790199"/>
    <n v="20.607734806629836"/>
    <n v="306.91288662282159"/>
    <n v="278.30732427541267"/>
    <n v="451.16703026923045"/>
    <n v="3757.8297937130246"/>
    <n v="1865"/>
    <n v="11.291759532213453"/>
    <n v="182.35045379679823"/>
    <s v="."/>
    <s v="Local"/>
  </r>
  <r>
    <n v="72300"/>
    <s v="CREMA PEQUE¥A 45X100"/>
    <x v="1"/>
    <s v="LA SUPERIOR"/>
    <n v="20"/>
    <n v="96.492063492063494"/>
    <n v="1.1000000000000001"/>
    <n v="2334.663"/>
    <n v="9121.08"/>
    <n v="7863"/>
    <s v="."/>
    <n v="367.63200000000001"/>
    <n v="778.221"/>
    <n v="431.56799999999998"/>
    <n v="450.54899999999998"/>
    <n v="454.54500000000002"/>
    <n v="468.18135000000001"/>
    <s v="."/>
    <n v="786"/>
    <n v="800"/>
    <n v="462"/>
    <n v="728"/>
    <n v="394"/>
    <n v="629"/>
    <s v="."/>
    <n v="2950.6963499999997"/>
    <n v="491.78272499999997"/>
    <n v="144.72732579044575"/>
    <n v="0.29429119493867084"/>
    <n v="26913537.464057997"/>
    <n v="3799"/>
    <n v="633.16666666666663"/>
    <n v="171.28971558930996"/>
    <n v="0.27052863741401945"/>
    <n v="29871537"/>
    <n v="8.9033382706157525E-4"/>
    <n v="0.95440278795496913"/>
    <n v="30000"/>
    <n v="0.35"/>
    <n v="253.63531637436364"/>
    <n v="16.302189779005523"/>
    <n v="470.77112137055622"/>
    <n v="746.03549748784326"/>
    <n v="1072.0792930679536"/>
    <n v="8713.2883407840309"/>
    <n v="1475.3481749999999"/>
    <n v="11.633617873801123"/>
    <n v="534.48576288844833"/>
    <s v="."/>
    <s v="Local"/>
  </r>
  <r>
    <n v="72500"/>
    <s v="CREMA. EXTRAFINA L.D. 24X40"/>
    <x v="1"/>
    <s v="LA SUPERIOR"/>
    <n v="20"/>
    <n v="96.492063492063494"/>
    <n v="1.1000000000000001"/>
    <n v="2988.009"/>
    <n v="11516.48"/>
    <n v="9928"/>
    <s v="."/>
    <n v="348.65100000000001"/>
    <n v="118"/>
    <n v="122"/>
    <n v="996.00300000000004"/>
    <n v="579.41999999999996"/>
    <n v="596.80259999999998"/>
    <s v="."/>
    <n v="563"/>
    <n v="844"/>
    <n v="390"/>
    <n v="743"/>
    <n v="777"/>
    <n v="706"/>
    <s v="."/>
    <n v="2760.8766000000001"/>
    <n v="460.14609999999999"/>
    <n v="335.8219097990779"/>
    <n v="0.72981583414284701"/>
    <n v="31795580.146368001"/>
    <n v="4023"/>
    <n v="670.5"/>
    <n v="166.25131578426681"/>
    <n v="0.24795125396609516"/>
    <n v="39940344"/>
    <n v="8.3305821330031135E-4"/>
    <n v="0.95777091710472639"/>
    <n v="30000"/>
    <n v="0.35"/>
    <n v="218.34045786973391"/>
    <n v="15.25346187845304"/>
    <n v="640.89114736813872"/>
    <n v="1630.1304420854906"/>
    <n v="1935.1996796545513"/>
    <n v="12713.377795461727"/>
    <n v="1380.4383"/>
    <n v="12.644823716762524"/>
    <n v="833.47491190970743"/>
    <s v="."/>
    <s v="Local"/>
  </r>
  <r>
    <n v="72700"/>
    <s v="CREMA ECOLOGICA PEQUE¥A 45X200"/>
    <x v="1"/>
    <s v="LA SUPERIOR"/>
    <n v="20"/>
    <n v="96.492063492063494"/>
    <n v="1.1000000000000001"/>
    <n v="642.07728000000009"/>
    <n v="12495.519999999999"/>
    <n v="10772"/>
    <s v="."/>
    <n v="121"/>
    <n v="100"/>
    <n v="128"/>
    <n v="139"/>
    <n v="207.792"/>
    <n v="214.02576000000002"/>
    <s v="."/>
    <n v="151"/>
    <n v="149"/>
    <n v="163"/>
    <n v="153"/>
    <n v="170"/>
    <n v="143"/>
    <s v="."/>
    <n v="909.81776000000002"/>
    <n v="151.63629333333333"/>
    <n v="47.684690357265318"/>
    <n v="0.31446752824828561"/>
    <n v="11368646.016435198"/>
    <n v="929"/>
    <n v="154.83333333333334"/>
    <n v="9.8877028002800866"/>
    <n v="6.3860297956599046E-2"/>
    <n v="10007188"/>
    <n v="2.7452554655086416E-4"/>
    <n v="0.98987354710806108"/>
    <n v="30000"/>
    <n v="0.35"/>
    <n v="120.3290909458086"/>
    <n v="5.0266174585635364"/>
    <n v="148.21703952853605"/>
    <n v="244.26223164820848"/>
    <n v="344.79458081947922"/>
    <n v="3604.5378577096872"/>
    <n v="454.90888000000001"/>
    <n v="7.5610789780647929"/>
    <n v="717.09014808136226"/>
    <s v="."/>
    <s v="Local"/>
  </r>
  <r>
    <n v="72580"/>
    <s v="CREMA. COMBO DE CANGURITOS 18X200"/>
    <x v="1"/>
    <s v="LA SUPERIOR"/>
    <n v="20"/>
    <n v="96.492063492063494"/>
    <n v="1.1000000000000001"/>
    <n v="890.10899999999992"/>
    <n v="11742.679999999998"/>
    <n v="10123"/>
    <s v="."/>
    <n v="296.70299999999997"/>
    <n v="105"/>
    <n v="71"/>
    <n v="105"/>
    <n v="103"/>
    <n v="106.09"/>
    <s v="."/>
    <n v="221"/>
    <n v="166"/>
    <n v="148"/>
    <n v="206"/>
    <n v="198"/>
    <n v="156"/>
    <s v="."/>
    <n v="786.79300000000001"/>
    <n v="131.13216666666668"/>
    <n v="82.236108250370563"/>
    <n v="0.62712384261454202"/>
    <n v="9239058.4252399988"/>
    <n v="1095"/>
    <n v="182.5"/>
    <n v="29.797650914124088"/>
    <n v="0.16327479952944707"/>
    <n v="11084685"/>
    <n v="2.3740444278356804E-4"/>
    <n v="0.99109920369942239"/>
    <n v="30000"/>
    <n v="0.35"/>
    <n v="115.42960999320258"/>
    <n v="4.3469226519337019"/>
    <n v="169.17456128904462"/>
    <n v="401.92192785126343"/>
    <n v="488.86038088993746"/>
    <n v="4355.2362927227259"/>
    <n v="393.3965"/>
    <n v="6.8162146614402728"/>
    <n v="1001.9125347871847"/>
    <s v="."/>
    <s v="Local"/>
  </r>
  <r>
    <n v="72550"/>
    <s v="CREMA. MACDONAL 30X200"/>
    <x v="1"/>
    <s v="LA SUPERIOR"/>
    <n v="20"/>
    <n v="96.492063492063494"/>
    <n v="1.1000000000000001"/>
    <n v="722.27699999999993"/>
    <n v="4760.6399999999994"/>
    <n v="4104"/>
    <s v="."/>
    <n v="159"/>
    <n v="180"/>
    <n v="125"/>
    <n v="240.75899999999999"/>
    <n v="15"/>
    <n v="15.450000000000001"/>
    <s v="."/>
    <n v="165"/>
    <n v="106"/>
    <n v="152"/>
    <n v="193"/>
    <n v="109"/>
    <n v="113"/>
    <s v="."/>
    <n v="735.20900000000006"/>
    <n v="122.53483333333334"/>
    <n v="91.264326328345092"/>
    <n v="0.7448031212486117"/>
    <n v="3500065.3737599999"/>
    <n v="838"/>
    <n v="139.66666666666666"/>
    <n v="35.84224695337425"/>
    <n v="0.25662706649193978"/>
    <n v="3439152"/>
    <n v="2.2183964902390373E-4"/>
    <n v="0.99200520253308677"/>
    <n v="30000"/>
    <n v="0.35"/>
    <n v="175.2440713539122"/>
    <n v="4.0619281767955808"/>
    <n v="172.5028898642567"/>
    <n v="442.63782923515259"/>
    <n v="523.87639277106427"/>
    <n v="5772.8057828802985"/>
    <n v="367.60450000000003"/>
    <n v="4.195343068212658"/>
    <n v="1421.1983894393757"/>
    <s v="."/>
    <s v="Local"/>
  </r>
  <r>
    <n v="72930"/>
    <s v="CREMA NATURAL CAFETERIA 30X100"/>
    <x v="1"/>
    <s v="SERVICENTRO"/>
    <n v="20"/>
    <n v="95.813596491228068"/>
    <n v="2.2999999999999998"/>
    <n v="580.92000000000007"/>
    <n v="8665.1999999999989"/>
    <n v="7470"/>
    <s v="."/>
    <n v="21"/>
    <n v="46"/>
    <n v="109"/>
    <n v="176"/>
    <n v="188"/>
    <n v="193.64000000000001"/>
    <s v="."/>
    <n v="114"/>
    <n v="101"/>
    <n v="218"/>
    <n v="166"/>
    <n v="178"/>
    <n v="175"/>
    <s v="."/>
    <n v="733.64"/>
    <n v="122.27333333333333"/>
    <n v="75.56433197393244"/>
    <n v="0.61799519088871202"/>
    <n v="6357137.3279999988"/>
    <n v="952"/>
    <n v="158.66666666666666"/>
    <n v="43.669974429425402"/>
    <n v="0.27523093127789122"/>
    <n v="7111440"/>
    <n v="2.2136622390353861E-4"/>
    <n v="0.99222656875699033"/>
    <n v="30000"/>
    <n v="0.35"/>
    <n v="129.75461195274067"/>
    <n v="4.0532596685082876"/>
    <n v="156.6295253440982"/>
    <n v="369.57805287207913"/>
    <n v="450.64324624224491"/>
    <n v="4475.9569314055407"/>
    <n v="366.82"/>
    <n v="5.6540572158406741"/>
    <n v="1104.2857594793127"/>
    <s v="."/>
    <s v="Local"/>
  </r>
  <r>
    <n v="72970"/>
    <s v="CREMA. LA LOCURA 18X200"/>
    <x v="1"/>
    <s v="SERVICENTRO"/>
    <n v="20"/>
    <n v="95.813596491228068"/>
    <n v="2.2999999999999998"/>
    <n v="450"/>
    <n v="4878.96"/>
    <n v="4206"/>
    <s v="."/>
    <n v="130"/>
    <n v="100"/>
    <n v="150"/>
    <n v="99"/>
    <n v="100"/>
    <n v="103"/>
    <s v="."/>
    <n v="144"/>
    <n v="163"/>
    <n v="209"/>
    <n v="174"/>
    <n v="98"/>
    <n v="201"/>
    <s v="."/>
    <n v="682"/>
    <n v="113.66666666666667"/>
    <n v="21.397819203523188"/>
    <n v="0.18825060882864975"/>
    <n v="3327450.72"/>
    <n v="989"/>
    <n v="164.83333333333334"/>
    <n v="40.612395480526246"/>
    <n v="0.24638460352189834"/>
    <n v="4159734"/>
    <n v="2.0578453288017738E-4"/>
    <n v="0.99285306784572103"/>
    <n v="30000"/>
    <n v="0.35"/>
    <n v="166.72439731080425"/>
    <n v="3.7679558011049723"/>
    <n v="96.756935225622627"/>
    <n v="116.37252549837358"/>
    <n v="191.73164152047303"/>
    <n v="3878.8168557849226"/>
    <n v="341"/>
    <n v="4.0905830880205816"/>
    <n v="1029.4220687640336"/>
    <s v="."/>
    <s v="Local"/>
  </r>
  <r>
    <n v="72320"/>
    <s v="CREMA PQ¥ PERS.45X200 MIMO'S"/>
    <x v="1"/>
    <s v="LA SUPERIOR"/>
    <n v="20"/>
    <n v="96.492063492063494"/>
    <n v="1.1000000000000001"/>
    <n v="330"/>
    <n v="8579.3599999999988"/>
    <n v="7396"/>
    <s v="."/>
    <n v="65"/>
    <n v="110"/>
    <n v="60"/>
    <n v="60"/>
    <n v="70"/>
    <n v="72.100000000000009"/>
    <s v="."/>
    <n v="134"/>
    <n v="61"/>
    <n v="88"/>
    <n v="60"/>
    <n v="129"/>
    <n v="97"/>
    <s v="."/>
    <n v="437.1"/>
    <n v="72.850000000000009"/>
    <n v="18.871539417864138"/>
    <n v="0.25904652598303551"/>
    <n v="3750038.2559999996"/>
    <n v="569"/>
    <n v="94.833333333333329"/>
    <n v="31.971341333554761"/>
    <n v="0.3371318945541803"/>
    <n v="4208324"/>
    <n v="1.3188917789138643E-4"/>
    <n v="0.99527700056355017"/>
    <n v="30000"/>
    <n v="0.35"/>
    <n v="100.65458324706812"/>
    <n v="2.4149171270718233"/>
    <n v="67.169881959300611"/>
    <n v="98.571771267417134"/>
    <n v="146.8701138088536"/>
    <n v="2489.0942245660626"/>
    <n v="218.55"/>
    <n v="4.3425742365560085"/>
    <n v="1030.7162082966308"/>
    <s v="."/>
    <s v="Local"/>
  </r>
  <r>
    <n v="72960"/>
    <s v="CREMA PARADOR PUNTO ROJO 18X200"/>
    <x v="1"/>
    <s v="SERVICENTRO"/>
    <n v="20"/>
    <n v="95.813596491228068"/>
    <n v="2.2999999999999998"/>
    <n v="300"/>
    <n v="13095.24"/>
    <n v="11289"/>
    <s v="."/>
    <n v="100"/>
    <n v="80"/>
    <n v="72"/>
    <n v="28"/>
    <n v="70"/>
    <n v="72.100000000000009"/>
    <s v="."/>
    <n v="60"/>
    <n v="119"/>
    <n v="131"/>
    <n v="61"/>
    <n v="107"/>
    <n v="124"/>
    <s v="."/>
    <n v="422.1"/>
    <n v="70.350000000000009"/>
    <n v="23.544319909481349"/>
    <n v="0.33467405699333824"/>
    <n v="5527500.8040000005"/>
    <n v="602"/>
    <n v="100.33333333333333"/>
    <n v="31.834991230824411"/>
    <n v="0.31729227140356558"/>
    <n v="6795978"/>
    <n v="1.2736312511542943E-4"/>
    <n v="0.99579400855477929"/>
    <n v="30000"/>
    <n v="0.35"/>
    <n v="80.06109811453257"/>
    <n v="2.3320441988950278"/>
    <n v="70.185203887381903"/>
    <n v="119.93435429785879"/>
    <n v="166.57523827575935"/>
    <n v="2192.042714778137"/>
    <n v="211.05"/>
    <n v="5.272223463587256"/>
    <n v="939.9661961024467"/>
    <s v="."/>
    <s v="Local"/>
  </r>
  <r>
    <n v="72920"/>
    <s v="CREMA NATURAL MINI-CAFET 30X100"/>
    <x v="1"/>
    <s v="SERVICENTRO"/>
    <n v="20"/>
    <n v="95.813596491228068"/>
    <n v="2.2999999999999998"/>
    <n v="296.64"/>
    <n v="5689.7999999999993"/>
    <n v="4905"/>
    <s v="."/>
    <n v="25"/>
    <n v="80"/>
    <n v="67"/>
    <n v="30"/>
    <n v="96"/>
    <n v="98.88"/>
    <s v="."/>
    <n v="58"/>
    <n v="98"/>
    <n v="69"/>
    <n v="101"/>
    <n v="93"/>
    <n v="91"/>
    <s v="."/>
    <n v="396.88"/>
    <n v="66.146666666666661"/>
    <n v="32.109080750882086"/>
    <n v="0.48542250681639926"/>
    <n v="2258167.8239999996"/>
    <n v="510"/>
    <n v="85"/>
    <n v="17.378147196982766"/>
    <n v="0.20444879055273843"/>
    <n v="2501550"/>
    <n v="1.197533217147871E-4"/>
    <n v="0.99591376187649405"/>
    <n v="30000"/>
    <n v="0.35"/>
    <n v="117.77461796937877"/>
    <n v="2.1927071823204418"/>
    <n v="75.963224397290929"/>
    <n v="159.14610611716591"/>
    <n v="203.00024976357474"/>
    <n v="3156.8200805223823"/>
    <n v="198.44"/>
    <n v="3.3698262566488495"/>
    <n v="1439.690673691169"/>
    <s v="."/>
    <s v="Local"/>
  </r>
  <r>
    <n v="72790"/>
    <s v="S.ECOLOG. PERS.45X100 AVIANCA"/>
    <x v="1"/>
    <s v="SERVICENTRO"/>
    <n v="20"/>
    <n v="95.813596491228068"/>
    <n v="2.2999999999999998"/>
    <n v="911.08800000000008"/>
    <n v="4867.3599999999997"/>
    <n v="4196"/>
    <s v="."/>
    <n v="303.69600000000003"/>
    <n v="0"/>
    <n v="0"/>
    <n v="0"/>
    <n v="0"/>
    <n v="0"/>
    <s v="."/>
    <n v="84"/>
    <n v="54"/>
    <n v="80"/>
    <n v="91"/>
    <n v="45"/>
    <n v="94"/>
    <s v="."/>
    <n v="303.69600000000003"/>
    <n v="50.616000000000007"/>
    <n v="123.98337282071336"/>
    <n v="2.4494897427831779"/>
    <n v="1478197.7625599999"/>
    <n v="448"/>
    <n v="74.666666666666671"/>
    <n v="20.314198646923465"/>
    <n v="0.27206516044986784"/>
    <n v="1879808"/>
    <n v="9.163627492313542E-5"/>
    <n v="0.99687179267452841"/>
    <n v="30000"/>
    <n v="0.35"/>
    <n v="111.38928062037115"/>
    <n v="1.6778784530386741"/>
    <n v="157.54094188148684"/>
    <n v="584.15301994812853"/>
    <n v="617.71058900890205"/>
    <n v="5291.6060887698186"/>
    <n v="151.84800000000001"/>
    <n v="2.7264382919846177"/>
    <n v="3153.7481628580458"/>
    <s v="."/>
    <s v="Local"/>
  </r>
  <r>
    <n v="72480"/>
    <s v="CREMA PQN PERS.45X200 PL.BUFFET"/>
    <x v="1"/>
    <s v="LA SUPERIOR"/>
    <n v="20"/>
    <n v="96.492063492063494"/>
    <n v="1.1000000000000001"/>
    <n v="240"/>
    <n v="8980.7199999999993"/>
    <n v="7742"/>
    <s v="."/>
    <n v="80"/>
    <n v="43"/>
    <n v="0"/>
    <n v="50"/>
    <n v="54"/>
    <n v="55.620000000000005"/>
    <s v="."/>
    <n v="79"/>
    <n v="83"/>
    <n v="84"/>
    <n v="48"/>
    <n v="40"/>
    <n v="54"/>
    <s v="."/>
    <n v="282.62"/>
    <n v="47.103333333333332"/>
    <n v="26.253534365236742"/>
    <n v="0.55736043518300349"/>
    <n v="2538131.0863999999"/>
    <n v="388"/>
    <n v="64.666666666666671"/>
    <n v="19.572088970436099"/>
    <n v="0.30266116964591905"/>
    <n v="3003896"/>
    <n v="8.5276869036064127E-5"/>
    <n v="0.99730558465941865"/>
    <n v="30000"/>
    <n v="0.35"/>
    <n v="79.107282446243971"/>
    <n v="1.5614364640883978"/>
    <n v="57.4822636470047"/>
    <n v="129.08870613231312"/>
    <n v="160.31743541408107"/>
    <n v="2236.3050423619275"/>
    <n v="141.31"/>
    <n v="3.5726167207431212"/>
    <n v="1432.2100794972362"/>
    <s v="."/>
    <s v="Local"/>
  </r>
  <r>
    <n v="72490"/>
    <s v="CREMA.PQN PERS. 45X200 OLIMPICA"/>
    <x v="1"/>
    <s v="LA SUPERIOR"/>
    <n v="20"/>
    <n v="96.492063492063494"/>
    <n v="1.1000000000000001"/>
    <n v="210"/>
    <n v="8280.08"/>
    <n v="7138"/>
    <s v="."/>
    <n v="0"/>
    <n v="70"/>
    <n v="70"/>
    <n v="48"/>
    <n v="23"/>
    <n v="23.69"/>
    <s v="."/>
    <n v="74"/>
    <n v="57"/>
    <n v="32"/>
    <n v="36"/>
    <n v="72"/>
    <n v="47"/>
    <s v="."/>
    <n v="234.69"/>
    <n v="39.115000000000002"/>
    <n v="28.334843391132409"/>
    <n v="0.72439839936424411"/>
    <n v="1943251.9752"/>
    <n v="318"/>
    <n v="53"/>
    <n v="17.798876369029593"/>
    <n v="0.33582785601942627"/>
    <n v="2269884"/>
    <n v="7.0814621732622922E-5"/>
    <n v="0.99793151844717498"/>
    <n v="30000"/>
    <n v="0.35"/>
    <n v="75.0759132283318"/>
    <n v="1.2966298342541436"/>
    <n v="54.26744007621528"/>
    <n v="137.58466768720919"/>
    <n v="163.51726437229206"/>
    <n v="2205.7998000764933"/>
    <n v="117.345"/>
    <n v="3.126035900305689"/>
    <n v="1701.1792739948241"/>
    <s v="."/>
    <s v="Local"/>
  </r>
  <r>
    <n v="72390"/>
    <s v="CREMA PEQUE¥A"/>
    <x v="1"/>
    <s v="SERVICENTRO"/>
    <n v="20"/>
    <n v="95.813596491228068"/>
    <n v="2.2999999999999998"/>
    <n v="60"/>
    <n v="7240.7199999999993"/>
    <n v="6242"/>
    <s v="."/>
    <n v="20"/>
    <n v="0"/>
    <n v="15"/>
    <n v="15"/>
    <n v="14"/>
    <n v="14.42"/>
    <s v="."/>
    <n v="20"/>
    <n v="22"/>
    <n v="15"/>
    <n v="17"/>
    <n v="15"/>
    <n v="16"/>
    <s v="."/>
    <n v="78.42"/>
    <n v="13.07"/>
    <n v="6.7673776309586842"/>
    <n v="0.51777946679102405"/>
    <n v="567817.26240000001"/>
    <n v="105"/>
    <n v="17.5"/>
    <n v="2.8809720581775866"/>
    <n v="0.16462697475300495"/>
    <n v="655410"/>
    <n v="2.3662203912703093E-5"/>
    <n v="0.99945145749039721"/>
    <n v="30000"/>
    <n v="0.35"/>
    <n v="46.408030708389113"/>
    <n v="0.43325966850828729"/>
    <n v="15.43257100112443"/>
    <n v="33.41281427883613"/>
    <n v="42.078007649001876"/>
    <n v="1096.9209810657919"/>
    <n v="39.21"/>
    <n v="1.6897937448102949"/>
    <n v="2531.7865030975304"/>
    <s v="."/>
    <s v="Local"/>
  </r>
  <r>
    <n v="72470"/>
    <s v="CREMA PQN PERS. 45X200 OMA"/>
    <x v="1"/>
    <s v="SERVICENTRO"/>
    <n v="20"/>
    <n v="95.813596491228068"/>
    <n v="2.2999999999999998"/>
    <n v="60"/>
    <n v="10798.439999999999"/>
    <n v="9309"/>
    <s v="."/>
    <n v="15"/>
    <n v="20"/>
    <n v="0"/>
    <n v="6"/>
    <n v="15"/>
    <n v="15.450000000000001"/>
    <s v="."/>
    <n v="10"/>
    <n v="19"/>
    <n v="16"/>
    <n v="11"/>
    <n v="17"/>
    <n v="12"/>
    <s v="."/>
    <n v="71.45"/>
    <n v="11.908333333333333"/>
    <n v="7.4007037953607284"/>
    <n v="0.62147267700719899"/>
    <n v="771548.53799999994"/>
    <n v="85"/>
    <n v="14.166666666666666"/>
    <n v="3.6560452221856683"/>
    <n v="0.25807378038957662"/>
    <n v="791265"/>
    <n v="2.1559098056141753E-5"/>
    <n v="0.99953819174842695"/>
    <n v="30000"/>
    <n v="0.35"/>
    <n v="36.273645506301627"/>
    <n v="0.39475138121546965"/>
    <n v="15.295731419670123"/>
    <n v="36.186213522175393"/>
    <n v="44.081241146484786"/>
    <n v="909.67319955542246"/>
    <n v="35.725000000000001"/>
    <n v="1.9697496351059443"/>
    <n v="2304.4205615049891"/>
    <s v="."/>
    <s v="Local"/>
  </r>
  <r>
    <n v="72810"/>
    <s v="S.ECOLOG PERS.45X200 DOGERS"/>
    <x v="1"/>
    <s v="SERVICENTRO"/>
    <n v="20"/>
    <n v="95.813596491228068"/>
    <n v="2.2999999999999998"/>
    <n v="141"/>
    <n v="6096.9599999999991"/>
    <n v="5256"/>
    <s v="."/>
    <n v="0"/>
    <n v="47"/>
    <n v="0"/>
    <n v="0"/>
    <n v="6"/>
    <n v="6.18"/>
    <s v="."/>
    <n v="14"/>
    <n v="15"/>
    <n v="9"/>
    <n v="14"/>
    <n v="8"/>
    <n v="18"/>
    <s v="."/>
    <n v="59.18"/>
    <n v="9.8633333333333333"/>
    <n v="18.436270410977016"/>
    <n v="1.8691723971926681"/>
    <n v="360818.09279999993"/>
    <n v="78"/>
    <n v="13"/>
    <n v="3.7947331922020551"/>
    <n v="0.29190255324631192"/>
    <n v="409968"/>
    <n v="1.785678688540894E-5"/>
    <n v="0.99967613980230086"/>
    <n v="30000"/>
    <n v="0.35"/>
    <n v="43.934066712216051"/>
    <n v="0.32696132596685085"/>
    <n v="24.975496930314034"/>
    <n v="87.209703594016901"/>
    <n v="93.748930113353921"/>
    <n v="1334.6164460578782"/>
    <n v="29.59"/>
    <n v="1.3470184853965443"/>
    <n v="4081.878620082392"/>
    <s v="."/>
    <s v="Local"/>
  </r>
  <r>
    <n v="72330"/>
    <s v="CREMA PQ¥ PERS.45X20 SODEXHO"/>
    <x v="1"/>
    <s v="SERVICENTRO"/>
    <n v="20"/>
    <n v="95.813596491228068"/>
    <n v="2.2999999999999998"/>
    <n v="105"/>
    <n v="5800"/>
    <n v="5000"/>
    <s v="."/>
    <n v="35"/>
    <n v="16"/>
    <n v="0"/>
    <n v="1"/>
    <n v="0"/>
    <n v="0"/>
    <s v="."/>
    <n v="15"/>
    <n v="14"/>
    <n v="12"/>
    <n v="12"/>
    <n v="7"/>
    <n v="16"/>
    <s v="."/>
    <n v="52"/>
    <n v="8.6666666666666661"/>
    <n v="14.361986863476329"/>
    <n v="1.6571523304011149"/>
    <n v="301600"/>
    <n v="76"/>
    <n v="12.666666666666666"/>
    <n v="3.2041639575194454"/>
    <n v="0.25296031243574568"/>
    <n v="380000"/>
    <n v="1.5690316289984198E-5"/>
    <n v="0.9997425219096816"/>
    <n v="30000"/>
    <n v="0.35"/>
    <n v="42.223893032939806"/>
    <n v="0.287292817679558"/>
    <n v="20.10784321706749"/>
    <n v="68.082720690437384"/>
    <n v="73.828577044028549"/>
    <n v="1199.80031861876"/>
    <n v="26"/>
    <n v="1.2315302134607444"/>
    <n v="4176.2280321152994"/>
    <s v="."/>
    <s v="Local"/>
  </r>
  <r>
    <n v="72610"/>
    <s v="CREMA. DISPENSER 18X150"/>
    <x v="1"/>
    <s v="SERVICENTRO"/>
    <n v="20"/>
    <n v="95.813596491228068"/>
    <n v="2.2999999999999998"/>
    <n v="48"/>
    <n v="10279.92"/>
    <n v="8862"/>
    <s v="."/>
    <n v="0"/>
    <n v="16"/>
    <n v="1"/>
    <n v="0"/>
    <n v="3"/>
    <n v="3.09"/>
    <s v="."/>
    <n v="4"/>
    <n v="5"/>
    <n v="6"/>
    <n v="4"/>
    <n v="7"/>
    <n v="6"/>
    <s v="."/>
    <n v="23.09"/>
    <n v="3.8483333333333332"/>
    <n v="6.1104841597590829"/>
    <n v="1.5878261134064313"/>
    <n v="237363.35279999999"/>
    <n v="32"/>
    <n v="5.333333333333333"/>
    <n v="1.2110601416389974"/>
    <n v="0.22707377655731203"/>
    <n v="283584"/>
    <n v="6.967103906456445E-6"/>
    <n v="0.99984517580400878"/>
    <n v="30000"/>
    <n v="0.35"/>
    <n v="21.134291664655983"/>
    <n v="0.12756906077348065"/>
    <n v="8.6618653752286967"/>
    <n v="28.990498733277157"/>
    <n v="31.541879948746768"/>
    <n v="573.88601522157842"/>
    <n v="11.545"/>
    <n v="1.0925372076043909"/>
    <n v="4498.6300890041439"/>
    <s v="."/>
    <s v="Local"/>
  </r>
  <r>
    <n v="72750"/>
    <s v="S.ECOLOG PERS.45X200 P.COUNTRY"/>
    <x v="1"/>
    <s v="SERVICENTRO"/>
    <n v="20"/>
    <n v="95.813596491228068"/>
    <n v="2.2999999999999998"/>
    <n v="21"/>
    <n v="4354.6399999999994"/>
    <n v="3754"/>
    <s v="."/>
    <n v="5"/>
    <n v="7"/>
    <n v="6"/>
    <n v="3"/>
    <n v="0"/>
    <n v="0"/>
    <s v="."/>
    <n v="3"/>
    <n v="4"/>
    <n v="4"/>
    <n v="3"/>
    <n v="6"/>
    <n v="3"/>
    <s v="."/>
    <n v="21"/>
    <n v="3.5"/>
    <n v="3.0166206257996713"/>
    <n v="0.86189160737133463"/>
    <n v="91447.439999999988"/>
    <n v="23"/>
    <n v="3.8333333333333335"/>
    <n v="1.1690451944500118"/>
    <n v="0.30496831159565524"/>
    <n v="86342"/>
    <n v="6.3364738863397726E-6"/>
    <n v="0.99987816469400859"/>
    <n v="30000"/>
    <n v="0.35"/>
    <n v="30.967355248758714"/>
    <n v="0.11602209944751381"/>
    <n v="5.3370626147499474"/>
    <n v="14.549233668275086"/>
    <n v="16.869675657225361"/>
    <n v="694.22875115944271"/>
    <n v="10.5"/>
    <n v="0.67813346768906779"/>
    <n v="5983.5906647551965"/>
    <s v="."/>
    <s v="Local"/>
  </r>
  <r>
    <n v="72410"/>
    <s v="CREMA PQN PERS. 45X200 PINKY"/>
    <x v="1"/>
    <s v="SERVICENTRO"/>
    <n v="20"/>
    <n v="95.813596491228068"/>
    <n v="2.2999999999999998"/>
    <n v="51"/>
    <n v="2289.8399999999997"/>
    <n v="1974"/>
    <s v="."/>
    <n v="0"/>
    <n v="0"/>
    <n v="17"/>
    <n v="0"/>
    <n v="0"/>
    <n v="0"/>
    <s v="."/>
    <n v="3"/>
    <n v="4"/>
    <n v="5"/>
    <n v="4"/>
    <n v="3"/>
    <n v="3"/>
    <s v="."/>
    <n v="17"/>
    <n v="2.8333333333333335"/>
    <n v="6.9402209378856714"/>
    <n v="2.4494897427831779"/>
    <n v="38927.279999999992"/>
    <n v="22"/>
    <n v="3.6666666666666665"/>
    <n v="0.81649658092772548"/>
    <n v="0.2226808857075615"/>
    <n v="43428"/>
    <n v="5.1295264794179114E-6"/>
    <n v="0.99991803016685943"/>
    <n v="30000"/>
    <n v="0.35"/>
    <n v="38.423107825071085"/>
    <n v="9.3922651933701654E-2"/>
    <n v="8.8186739765597046"/>
    <n v="32.699150924339413"/>
    <n v="34.577603963013445"/>
    <n v="939.96572618347454"/>
    <n v="8.5"/>
    <n v="0.44244208660569351"/>
    <n v="10007.870378776994"/>
    <s v="."/>
    <s v="Local"/>
  </r>
  <r>
    <n v="71350"/>
    <s v="DETERGENTE SUPER ECO H.S 4X400"/>
    <x v="2"/>
    <s v="FURIPANTOS"/>
    <n v="20"/>
    <n v="90.17763157894737"/>
    <n v="0.6"/>
    <n v="38851.849260000003"/>
    <n v="10988.679999999998"/>
    <n v="9473"/>
    <s v="."/>
    <n v="8255.7360000000008"/>
    <n v="10252.736999999999"/>
    <n v="11285.703"/>
    <n v="12643.343999999999"/>
    <n v="12573.414000000001"/>
    <n v="12950.61642"/>
    <s v="."/>
    <n v="9706"/>
    <n v="10414"/>
    <n v="11343"/>
    <n v="16440"/>
    <n v="15069"/>
    <n v="19986"/>
    <s v="."/>
    <n v="67961.55042"/>
    <n v="11326.925069999999"/>
    <n v="1817.1873114466023"/>
    <n v="0.16043077006481887"/>
    <n v="746807729.86924553"/>
    <n v="82958"/>
    <n v="13826.333333333334"/>
    <n v="4027.5321807114901"/>
    <n v="0.29129430656800959"/>
    <n v="785861134"/>
    <n v="2.0506504262452086E-2"/>
    <n v="7.4943167713787062E-2"/>
    <n v="30000"/>
    <n v="0.35"/>
    <n v="1108.994706958709"/>
    <n v="375.47817911602209"/>
    <n v="9326.7508937670445"/>
    <n v="10130.96652613148"/>
    <n v="17640.530108451923"/>
    <n v="68654.606894237702"/>
    <n v="33980.77521"/>
    <n v="61.282123344282475"/>
    <n v="182.84579694050223"/>
    <s v="."/>
    <s v="National"/>
  </r>
  <r>
    <n v="71100"/>
    <s v="DETERGENTE ECONOMICO H.S 4X400"/>
    <x v="2"/>
    <s v="FURIPANTOS"/>
    <n v="20"/>
    <n v="90.17763157894737"/>
    <n v="0.6"/>
    <n v="35712.461790000001"/>
    <n v="9966.7199999999993"/>
    <n v="8592"/>
    <s v="."/>
    <n v="7567.4250000000002"/>
    <n v="7992"/>
    <n v="10402.587"/>
    <n v="9059.9310000000005"/>
    <n v="11557.431"/>
    <n v="11904.15393"/>
    <s v="."/>
    <n v="16054"/>
    <n v="16832"/>
    <n v="11008"/>
    <n v="8889"/>
    <n v="10954"/>
    <n v="11932"/>
    <s v="."/>
    <n v="58483.527929999997"/>
    <n v="9747.2546549999988"/>
    <n v="1825.5631131426571"/>
    <n v="0.18728997833315122"/>
    <n v="582888947.49048948"/>
    <n v="75669"/>
    <n v="12611.5"/>
    <n v="3140.0850784652316"/>
    <n v="0.24898585247315796"/>
    <n v="650148048"/>
    <n v="1.764663559568894E-2"/>
    <n v="0.150473684177897"/>
    <n v="30000"/>
    <n v="0.35"/>
    <n v="1080.2176032776756"/>
    <n v="323.11341397790051"/>
    <n v="8287.8313927006675"/>
    <n v="9935.7402100557247"/>
    <n v="16398.008489613734"/>
    <n v="68051.354538462387"/>
    <n v="29241.763964999998"/>
    <n v="54.140506276277094"/>
    <n v="210.61135686281594"/>
    <s v="."/>
    <s v="National"/>
  </r>
  <r>
    <n v="71300"/>
    <s v="DETERGENTE EXTRAFINO H.D 4X250"/>
    <x v="2"/>
    <s v="FURIPANTOS"/>
    <n v="20"/>
    <n v="90.17763157894737"/>
    <n v="0.6"/>
    <n v="30362.607000000004"/>
    <n v="10631.4"/>
    <n v="9165"/>
    <s v="."/>
    <n v="4968.027"/>
    <n v="6725.268"/>
    <n v="8495.4959999999992"/>
    <n v="10120.869000000001"/>
    <n v="9461.5290000000005"/>
    <n v="9745.3748700000015"/>
    <s v="."/>
    <n v="8765"/>
    <n v="7764"/>
    <n v="11594"/>
    <n v="14380"/>
    <n v="14775"/>
    <n v="14397"/>
    <s v="."/>
    <n v="49516.563869999998"/>
    <n v="8252.7606450000003"/>
    <n v="2017.9433261830534"/>
    <n v="0.2445173697610678"/>
    <n v="526430397.12751794"/>
    <n v="71675"/>
    <n v="11945.833333333334"/>
    <n v="3087.6135390729642"/>
    <n v="0.25846782329177237"/>
    <n v="656901375"/>
    <n v="1.4940972090644308E-2"/>
    <n v="0.21330626339742076"/>
    <n v="30000"/>
    <n v="0.35"/>
    <n v="962.38892877158469"/>
    <n v="273.57217607734805"/>
    <n v="7489.3868477300148"/>
    <n v="10608.949545264648"/>
    <n v="16080.393066811608"/>
    <n v="70215.594644357421"/>
    <n v="24758.281934999999"/>
    <n v="51.451718104450848"/>
    <n v="256.6620467444946"/>
    <s v="."/>
    <s v="National"/>
  </r>
  <r>
    <n v="71150"/>
    <s v="DETERGENTE ECONOMICO H.D 4X250"/>
    <x v="2"/>
    <s v="FURIPANTOS"/>
    <n v="20"/>
    <n v="90.17763157894737"/>
    <n v="0.6"/>
    <n v="25016.318640000001"/>
    <n v="10600.08"/>
    <n v="9138"/>
    <s v="."/>
    <n v="5212.7820000000002"/>
    <n v="6022.9709999999995"/>
    <n v="7159.8329999999996"/>
    <n v="7305.6869999999999"/>
    <n v="8095.8959999999997"/>
    <n v="8338.7728800000004"/>
    <s v="."/>
    <n v="8777"/>
    <n v="11421"/>
    <n v="6558"/>
    <n v="8591"/>
    <n v="12626"/>
    <n v="12385"/>
    <s v="."/>
    <n v="42135.941879999998"/>
    <n v="7022.6569799999997"/>
    <n v="1204.819140851125"/>
    <n v="0.17156172432775224"/>
    <n v="446644354.80335039"/>
    <n v="60358"/>
    <n v="10059.666666666666"/>
    <n v="2445.8272765399183"/>
    <n v="0.24313203981642054"/>
    <n v="551551404"/>
    <n v="1.2713966447569065E-2"/>
    <n v="0.27943268535471849"/>
    <n v="30000"/>
    <n v="0.35"/>
    <n v="889.08314955625815"/>
    <n v="232.79525900552485"/>
    <n v="5860.7243209616217"/>
    <n v="6644.7316469869475"/>
    <n v="11300.636827097445"/>
    <n v="48522.777455134608"/>
    <n v="21067.970939999999"/>
    <n v="47.392577287096337"/>
    <n v="208.4354194428978"/>
    <s v="."/>
    <s v="National"/>
  </r>
  <r>
    <n v="71450"/>
    <s v="DETERGENTE SUPER ECO H.D 4X250"/>
    <x v="2"/>
    <s v="FURIPANTOS"/>
    <n v="20"/>
    <n v="90.17763157894737"/>
    <n v="0.6"/>
    <n v="13432.554"/>
    <n v="4111.04"/>
    <n v="3544"/>
    <s v="."/>
    <n v="3277.7190000000001"/>
    <n v="3414.5819999999999"/>
    <n v="3977.0189999999998"/>
    <n v="4477.518"/>
    <n v="4328.6670000000004"/>
    <n v="4458.5270099999998"/>
    <s v="."/>
    <n v="6293"/>
    <n v="3616"/>
    <n v="6095"/>
    <n v="5500"/>
    <n v="3888"/>
    <n v="5996"/>
    <s v="."/>
    <n v="23934.032010000003"/>
    <n v="3989.0053350000003"/>
    <n v="531.1307492901808"/>
    <n v="0.13314866857408722"/>
    <n v="98393762.954390407"/>
    <n v="31388"/>
    <n v="5231.333333333333"/>
    <n v="1178.4565612132967"/>
    <n v="0.22526887241237992"/>
    <n v="111239072"/>
    <n v="7.2217794679135831E-3"/>
    <n v="0.58150001756140013"/>
    <n v="30000"/>
    <n v="0.35"/>
    <n v="1075.9762373914916"/>
    <n v="132.23222104972376"/>
    <n v="3175.7751702846563"/>
    <n v="3061.6609477006664"/>
    <n v="5706.3053686951416"/>
    <n v="35203.800681334113"/>
    <n v="11967.016005000001"/>
    <n v="22.244015414340101"/>
    <n v="266.22709958185078"/>
    <s v="."/>
    <s v="National"/>
  </r>
  <r>
    <n v="81070"/>
    <s v="DISPENSADOR DE JABON SPRAY"/>
    <x v="3"/>
    <s v="SMITH CLO"/>
    <n v="45"/>
    <n v="94.638888888888886"/>
    <n v="0.1"/>
    <n v="3587.4090000000006"/>
    <n v="5895.12"/>
    <n v="5082"/>
    <s v="."/>
    <n v="836.16300000000001"/>
    <n v="1195.8030000000001"/>
    <n v="947.05200000000002"/>
    <n v="1084.914"/>
    <n v="792.20699999999999"/>
    <n v="815.97321000000011"/>
    <s v="."/>
    <n v="1081"/>
    <n v="1479"/>
    <n v="1199"/>
    <n v="994"/>
    <n v="1252"/>
    <n v="1190"/>
    <s v="."/>
    <n v="5672.1122100000002"/>
    <n v="945.352035"/>
    <n v="163.90280369344254"/>
    <n v="0.17337753305142303"/>
    <n v="33437782.131415199"/>
    <n v="7195"/>
    <n v="1199.1666666666667"/>
    <n v="165.6736752373979"/>
    <n v="0.13815733862743396"/>
    <n v="36564990"/>
    <n v="1.7114852809073323E-3"/>
    <n v="0.90376201234053199"/>
    <n v="30000"/>
    <n v="0.35"/>
    <n v="437.41802923390117"/>
    <n v="31.337636519337018"/>
    <n v="1574.0964470636084"/>
    <n v="1353.6924261096369"/>
    <n v="2763.8860694798027"/>
    <n v="28413.129907840099"/>
    <n v="2836.0561050000001"/>
    <n v="12.967257476638997"/>
    <n v="906.67749912497902"/>
    <s v="."/>
    <s v="National"/>
  </r>
  <r>
    <n v="81090"/>
    <s v="DISPENSADOR JABON PEQUENO"/>
    <x v="3"/>
    <s v="SMITH CLO"/>
    <n v="45"/>
    <n v="94.638888888888886"/>
    <n v="0.1"/>
    <n v="602.39700000000005"/>
    <n v="11757.759999999998"/>
    <n v="10136"/>
    <s v="."/>
    <n v="0"/>
    <n v="114"/>
    <n v="200.79900000000001"/>
    <n v="188"/>
    <n v="153"/>
    <n v="157.59"/>
    <s v="."/>
    <n v="222"/>
    <n v="173"/>
    <n v="150"/>
    <n v="218"/>
    <n v="146"/>
    <n v="162"/>
    <s v="."/>
    <n v="813.38900000000001"/>
    <n v="135.56483333333333"/>
    <n v="72.988906391085706"/>
    <n v="0.53840590215323081"/>
    <n v="9563632.6486399993"/>
    <n v="1071"/>
    <n v="178.5"/>
    <n v="33.536547228359687"/>
    <n v="0.1878798164053764"/>
    <n v="10855656"/>
    <n v="2.4542943609219152E-4"/>
    <n v="0.99062209981241311"/>
    <n v="30000"/>
    <n v="0.35"/>
    <n v="117.28904482551101"/>
    <n v="4.4938618784530391"/>
    <n v="275.21269092147247"/>
    <n v="539.35518956191754"/>
    <n v="741.57897409230429"/>
    <n v="9101.862994308769"/>
    <n v="406.69450000000001"/>
    <n v="6.9349102570497143"/>
    <n v="2025.3989197910068"/>
    <s v="."/>
    <s v="National"/>
  </r>
  <r>
    <n v="50040"/>
    <s v="DOW.SPRAY LAVE PIST.12X500 CC"/>
    <x v="3"/>
    <s v="SMITH CLO"/>
    <n v="45"/>
    <n v="94.638888888888886"/>
    <n v="0.1"/>
    <n v="57"/>
    <n v="3684.16"/>
    <n v="3176"/>
    <s v="."/>
    <n v="19"/>
    <n v="0"/>
    <n v="2"/>
    <n v="0"/>
    <n v="0"/>
    <n v="0"/>
    <s v="."/>
    <n v="4"/>
    <n v="5"/>
    <n v="5"/>
    <n v="5"/>
    <n v="5"/>
    <n v="3"/>
    <s v="."/>
    <n v="21"/>
    <n v="3.5"/>
    <n v="7.6354436675284294"/>
    <n v="2.1815553335795514"/>
    <n v="77367.360000000001"/>
    <n v="27"/>
    <n v="4.5"/>
    <n v="0.83666002653407556"/>
    <n v="0.18592445034090568"/>
    <n v="85752"/>
    <n v="6.3364738863397726E-6"/>
    <n v="0.99988450116789496"/>
    <n v="30000"/>
    <n v="0.35"/>
    <n v="33.66751044324252"/>
    <n v="0.11602209944751381"/>
    <n v="12.856438142666551"/>
    <n v="54.047217670137933"/>
    <n v="59.268212145276053"/>
    <n v="1912.6801526548306"/>
    <n v="10.5"/>
    <n v="0.62374674347847292"/>
    <n v="16485.481315739253"/>
    <s v="."/>
    <s v="National"/>
  </r>
  <r>
    <n v="13300"/>
    <s v="PH CANGURITOS ECO 220H DOBLE 48/1"/>
    <x v="4"/>
    <s v="SOMBRILLA"/>
    <n v="10"/>
    <n v="97.094696969696969"/>
    <n v="0.8"/>
    <n v="112677"/>
    <n v="1316.6"/>
    <n v="1135"/>
    <s v="."/>
    <n v="37559"/>
    <n v="8886"/>
    <n v="8742"/>
    <n v="5944"/>
    <n v="27765"/>
    <n v="13450"/>
    <s v="."/>
    <n v="21347"/>
    <n v="16937"/>
    <n v="13971"/>
    <n v="14367"/>
    <n v="18395"/>
    <n v="31718"/>
    <s v="."/>
    <n v="102346"/>
    <n v="17057.666666666668"/>
    <n v="12707.532800141287"/>
    <n v="0.7449748578434694"/>
    <n v="134748743.59999999"/>
    <n v="116735"/>
    <n v="19455.833333333332"/>
    <n v="6593.7357064616035"/>
    <n v="0.33890790455964043"/>
    <n v="132494225"/>
    <n v="3.0881559827206209E-2"/>
    <n v="3.0881559827206209E-2"/>
    <n v="30000"/>
    <n v="0.35"/>
    <n v="3931.6885625390655"/>
    <n v="565.44751381215474"/>
    <n v="18362.007938262836"/>
    <n v="22684.170527592665"/>
    <n v="24016.483076384382"/>
    <n v="184754.22156506637"/>
    <n v="51173"/>
    <n v="26.031054691144064"/>
    <n v="326.73982474426953"/>
    <s v="."/>
    <s v="National"/>
  </r>
  <r>
    <n v="13320"/>
    <s v="PH CANGURITOS ECO 220H DOBLE 48/6"/>
    <x v="4"/>
    <s v="FURIPANTOS"/>
    <n v="20"/>
    <n v="90.17763157894737"/>
    <n v="0.6"/>
    <n v="42443.513999999996"/>
    <n v="1356.04"/>
    <n v="1169"/>
    <s v="."/>
    <n v="5782"/>
    <n v="13788.198"/>
    <n v="10374.615"/>
    <n v="14147.838"/>
    <n v="11419.569"/>
    <n v="11762.156070000001"/>
    <s v="."/>
    <n v="13128"/>
    <n v="15611"/>
    <n v="12891"/>
    <n v="20197"/>
    <n v="19280"/>
    <n v="11640"/>
    <s v="."/>
    <n v="67274.376069999998"/>
    <n v="11212.396011666666"/>
    <n v="3026.1464004849627"/>
    <n v="0.2698929289811216"/>
    <n v="91226744.925962791"/>
    <n v="92747"/>
    <n v="15457.833333333334"/>
    <n v="3568.8857318029463"/>
    <n v="0.2308787819640277"/>
    <n v="108421243"/>
    <n v="2.0299158437493157E-2"/>
    <n v="9.5242326151280227E-2"/>
    <n v="30000"/>
    <n v="0.35"/>
    <n v="3140.9367195132731"/>
    <n v="371.68163574585634"/>
    <n v="10459.779115402089"/>
    <n v="15736.882454641516"/>
    <n v="23170.515169558643"/>
    <n v="139078.54485460624"/>
    <n v="33637.188034999999"/>
    <n v="21.418570979814263"/>
    <n v="374.18729223873618"/>
    <s v="."/>
    <s v="National"/>
  </r>
  <r>
    <n v="15120"/>
    <s v="P.H. CANGURITOS BLANCO 48/8"/>
    <x v="4"/>
    <s v="GRAPU"/>
    <n v="20"/>
    <n v="93.775000000000006"/>
    <n v="2.9"/>
    <n v="42614.343000000001"/>
    <n v="2036.9599999999998"/>
    <n v="1756"/>
    <s v="."/>
    <n v="6909"/>
    <n v="14204.781000000001"/>
    <n v="11929.058999999999"/>
    <n v="10922.066999999999"/>
    <n v="10785.204"/>
    <n v="11108.760120000001"/>
    <s v="."/>
    <n v="9706"/>
    <n v="20443"/>
    <n v="17096"/>
    <n v="14652"/>
    <n v="20486"/>
    <n v="16276"/>
    <s v="."/>
    <n v="65858.871120000011"/>
    <n v="10976.478520000002"/>
    <n v="2363.5047265076855"/>
    <n v="0.21532449794359776"/>
    <n v="134151886.11659521"/>
    <n v="98659"/>
    <n v="16443.166666666668"/>
    <n v="4034.7241995787831"/>
    <n v="0.24537391619084623"/>
    <n v="173245204"/>
    <n v="1.987204843027127E-2"/>
    <n v="0.11511437458155149"/>
    <n v="30000"/>
    <n v="0.35"/>
    <n v="2535.6335435094697"/>
    <n v="363.86116640883984"/>
    <n v="9640.7280546844813"/>
    <n v="12619.947650840586"/>
    <n v="19897.170979017385"/>
    <n v="110602.7130511837"/>
    <n v="32929.435560000005"/>
    <n v="25.973339597348662"/>
    <n v="303.9695446007251"/>
    <s v="."/>
    <s v="National"/>
  </r>
  <r>
    <n v="13400"/>
    <s v="PH CANGURITOS ECO 220HDOBLE 48/12"/>
    <x v="4"/>
    <s v="FURIPANTOS"/>
    <n v="20"/>
    <n v="90.17763157894737"/>
    <n v="0.6"/>
    <n v="38865.095999999998"/>
    <n v="1530.04"/>
    <n v="1319"/>
    <s v="."/>
    <n v="12955.031999999999"/>
    <n v="9133.857"/>
    <n v="7730.2619999999997"/>
    <n v="10824.165000000001"/>
    <n v="8896.0949999999993"/>
    <n v="9162.9778499999993"/>
    <s v="."/>
    <n v="8241"/>
    <n v="18341"/>
    <n v="15926"/>
    <n v="12653"/>
    <n v="17308"/>
    <n v="14495"/>
    <s v="."/>
    <n v="58702.388850000003"/>
    <n v="9783.7314750000005"/>
    <n v="1841.301508853096"/>
    <n v="0.1882003316994241"/>
    <n v="89817003.036054"/>
    <n v="86964"/>
    <n v="14494"/>
    <n v="3667.6401132063106"/>
    <n v="0.25304540590632751"/>
    <n v="114705516"/>
    <n v="1.7712674000656573E-2"/>
    <n v="0.13282704858220806"/>
    <n v="30000"/>
    <n v="0.35"/>
    <n v="2762.1489392679414"/>
    <n v="324.32259033149171"/>
    <n v="8327.7533154829307"/>
    <n v="10014.347426246446"/>
    <n v="16500.799232876281"/>
    <n v="102083.35638866719"/>
    <n v="29351.194425000002"/>
    <n v="21.25243429688409"/>
    <n v="314.75869838214874"/>
    <s v="."/>
    <s v="National"/>
  </r>
  <r>
    <n v="13330"/>
    <s v="PH CANGURITOS ECO 220H DOBLE 48/8"/>
    <x v="4"/>
    <s v="FURIPANTOS"/>
    <n v="20"/>
    <n v="90.17763157894737"/>
    <n v="0.6"/>
    <n v="37033.929000000004"/>
    <n v="2788.64"/>
    <n v="2404"/>
    <s v="."/>
    <n v="12344.643"/>
    <n v="9191.7990000000009"/>
    <n v="7057.9350000000004"/>
    <n v="8606.3850000000002"/>
    <n v="8075.9160000000002"/>
    <n v="8318.1934799999999"/>
    <s v="."/>
    <n v="8905"/>
    <n v="9464"/>
    <n v="14493"/>
    <n v="12654"/>
    <n v="7502"/>
    <n v="15698"/>
    <s v="."/>
    <n v="53594.871480000002"/>
    <n v="8932.4785800000009"/>
    <n v="1813.3620379349325"/>
    <n v="0.20300771187910671"/>
    <n v="149456802.4039872"/>
    <n v="68716"/>
    <n v="11452.666666666666"/>
    <n v="3309.4667647019323"/>
    <n v="0.28896909872826698"/>
    <n v="165193264"/>
    <n v="1.6171547789274109E-2"/>
    <n v="0.18319161130744577"/>
    <n v="30000"/>
    <n v="0.35"/>
    <n v="1954.9515032554691"/>
    <n v="296.10426232044199"/>
    <n v="7735.4472843437725"/>
    <n v="9758.2041500032046"/>
    <n v="15680.289396412045"/>
    <n v="85124.47497381123"/>
    <n v="26797.435740000001"/>
    <n v="27.414936580652522"/>
    <n v="287.48142396440784"/>
    <s v="."/>
    <s v="National"/>
  </r>
  <r>
    <n v="15460"/>
    <s v="CANGU BLANCO 48/12 PAGUE 10X12"/>
    <x v="4"/>
    <s v="FURIPANTOS"/>
    <n v="20"/>
    <n v="90.17763157894737"/>
    <n v="0.6"/>
    <n v="36644.708610000001"/>
    <n v="2469.64"/>
    <n v="2129"/>
    <s v="."/>
    <n v="2872.125"/>
    <n v="4562.433"/>
    <n v="8346.6450000000004"/>
    <n v="10432.557000000001"/>
    <n v="11859.129000000001"/>
    <n v="12214.902870000002"/>
    <s v="."/>
    <n v="14313"/>
    <n v="9965"/>
    <n v="8049"/>
    <n v="14408"/>
    <n v="12095"/>
    <n v="6733"/>
    <s v="."/>
    <n v="50287.791870000001"/>
    <n v="8381.2986450000008"/>
    <n v="3897.0608440590277"/>
    <n v="0.4649710037935329"/>
    <n v="124192742.3138268"/>
    <n v="65563"/>
    <n v="10927.166666666666"/>
    <n v="3216.9720183219924"/>
    <n v="0.29440129508918073"/>
    <n v="139583627"/>
    <n v="1.5173679999330692E-2"/>
    <n v="0.19836529130677646"/>
    <n v="30000"/>
    <n v="0.35"/>
    <n v="2012.264453168121"/>
    <n v="277.83310425414368"/>
    <n v="9453.7229291419007"/>
    <n v="19367.820771342987"/>
    <n v="24924.482856425861"/>
    <n v="137554.32671588595"/>
    <n v="25143.895935"/>
    <n v="24.990647621303754"/>
    <n v="495.09696508325442"/>
    <s v="."/>
    <s v="National"/>
  </r>
  <r>
    <n v="15100"/>
    <s v="P.H. CANGURITOS BLANCO 48/2"/>
    <x v="4"/>
    <s v="FURIPANTOS"/>
    <n v="20"/>
    <n v="90.17763157894737"/>
    <n v="0.6"/>
    <n v="28159.811999999998"/>
    <n v="1651.84"/>
    <n v="1424"/>
    <s v="."/>
    <n v="9386.6039999999994"/>
    <n v="7024.9679999999998"/>
    <n v="7010.982"/>
    <n v="6668.3249999999998"/>
    <n v="6743.25"/>
    <n v="6945.5474999999997"/>
    <s v="."/>
    <n v="9670"/>
    <n v="11111"/>
    <n v="12538"/>
    <n v="11979"/>
    <n v="7587"/>
    <n v="13855"/>
    <s v="."/>
    <n v="43779.676500000001"/>
    <n v="7296.6127500000002"/>
    <n v="1034.1800481801847"/>
    <n v="0.14173426542064804"/>
    <n v="72317020.82976"/>
    <n v="66740"/>
    <n v="11123.333333333334"/>
    <n v="2227.7088379468883"/>
    <n v="0.20027349457119162"/>
    <n v="95037760"/>
    <n v="1.3209941756888239E-2"/>
    <n v="0.25390104878653758"/>
    <n v="30000"/>
    <n v="0.35"/>
    <n v="2295.7409577179696"/>
    <n v="241.87666574585637"/>
    <n v="5871.7133630973121"/>
    <n v="5891.698862063653"/>
    <n v="10729.23217698078"/>
    <n v="72490.118980026746"/>
    <n v="21889.838250000001"/>
    <n v="19.069954888777268"/>
    <n v="299.6986863387362"/>
    <s v="."/>
    <s v="National"/>
  </r>
  <r>
    <n v="15600"/>
    <s v="PH CANGU BLANCO PAGUE 16LLEVE24"/>
    <x v="4"/>
    <s v="FURIPANTOS"/>
    <n v="20"/>
    <n v="90.17763157894737"/>
    <n v="0.6"/>
    <n v="84479.436000000002"/>
    <n v="1730.7199999999998"/>
    <n v="1492"/>
    <s v="."/>
    <n v="0"/>
    <n v="0"/>
    <n v="28159.812000000002"/>
    <n v="7970.0219999999999"/>
    <n v="2503.4940000000001"/>
    <n v="2578.5988200000002"/>
    <s v="."/>
    <n v="7660"/>
    <n v="13028"/>
    <n v="10974"/>
    <n v="5887"/>
    <n v="9939"/>
    <n v="10087"/>
    <s v="."/>
    <n v="41211.926820000001"/>
    <n v="6868.6544700000004"/>
    <n v="10829.057496096912"/>
    <n v="1.5765908073254573"/>
    <n v="71326305.985910386"/>
    <n v="57575"/>
    <n v="9595.8333333333339"/>
    <n v="2511.613618108222"/>
    <n v="0.26174002099260668"/>
    <n v="85901900"/>
    <n v="1.243515705241313E-2"/>
    <n v="0.29186784240713159"/>
    <n v="30000"/>
    <n v="0.35"/>
    <n v="2176.0489043592647"/>
    <n v="227.69020342541438"/>
    <n v="15382.861564605199"/>
    <n v="51384.439627874788"/>
    <n v="55938.243696383077"/>
    <n v="311486.56763699831"/>
    <n v="20605.96341"/>
    <n v="18.938878964273464"/>
    <n v="1368.0279737596773"/>
    <s v="."/>
    <s v="National"/>
  </r>
  <r>
    <n v="15490"/>
    <s v="PH CANGURITOS 2EN1 48/12 PAG10X12"/>
    <x v="4"/>
    <s v="GRAPU"/>
    <n v="20"/>
    <n v="93.775000000000006"/>
    <n v="2.9"/>
    <n v="20655"/>
    <n v="2408.16"/>
    <n v="2076"/>
    <s v="."/>
    <n v="6885"/>
    <n v="5602"/>
    <n v="6061"/>
    <n v="6293"/>
    <n v="4607"/>
    <n v="5392"/>
    <s v="."/>
    <n v="6326"/>
    <n v="6191"/>
    <n v="4673"/>
    <n v="7310"/>
    <n v="9578"/>
    <n v="6527"/>
    <s v="."/>
    <n v="34840"/>
    <n v="5806.666666666667"/>
    <n v="789.56257932267067"/>
    <n v="0.13597518587646451"/>
    <n v="83900294.399999991"/>
    <n v="40605"/>
    <n v="6767.5"/>
    <n v="1622.6682655428988"/>
    <n v="0.23977366317589935"/>
    <n v="84295980"/>
    <n v="1.0512511914289414E-2"/>
    <n v="0.37362727384407918"/>
    <n v="30000"/>
    <n v="0.35"/>
    <n v="1696.1607203033318"/>
    <n v="192.48618784530387"/>
    <n v="4639.286336228748"/>
    <n v="4533.0968492033544"/>
    <n v="8382.8206061094315"/>
    <n v="54247.562841723411"/>
    <n v="17420"/>
    <n v="20.540506322873348"/>
    <n v="281.82574266222554"/>
    <s v="."/>
    <s v="National"/>
  </r>
  <r>
    <n v="15240"/>
    <s v="P.H. CANGURITOS BLANCO 48/1"/>
    <x v="4"/>
    <s v="GRAPU"/>
    <n v="20"/>
    <n v="93.775000000000006"/>
    <n v="2.9"/>
    <n v="20700"/>
    <n v="1962.7199999999998"/>
    <n v="1692"/>
    <s v="."/>
    <n v="5739"/>
    <n v="6236"/>
    <n v="4783"/>
    <n v="6900"/>
    <n v="4425"/>
    <n v="6118"/>
    <s v="."/>
    <n v="8529"/>
    <n v="7590"/>
    <n v="10191"/>
    <n v="6101"/>
    <n v="8542"/>
    <n v="6500"/>
    <s v="."/>
    <n v="34201"/>
    <n v="5700.166666666667"/>
    <n v="934.88553666567577"/>
    <n v="0.16401021081237549"/>
    <n v="67126986.719999999"/>
    <n v="47453"/>
    <n v="7908.833333333333"/>
    <n v="1506.5536056399264"/>
    <n v="0.19048999291592858"/>
    <n v="80290476"/>
    <n v="1.0319702066033646E-2"/>
    <n v="0.39431393419144339"/>
    <n v="30000"/>
    <n v="0.35"/>
    <n v="1861.4905075846509"/>
    <n v="188.95580110497238"/>
    <n v="4714.0015587651233"/>
    <n v="5193.2086632522096"/>
    <n v="8972.3246853516575"/>
    <n v="61120.729548258743"/>
    <n v="17100.5"/>
    <n v="18.372911309860502"/>
    <n v="323.46574802593"/>
    <s v="."/>
    <s v="National"/>
  </r>
  <r>
    <n v="13310"/>
    <s v="PH CANGURITOS ECO 220H DOBLE 48/4"/>
    <x v="4"/>
    <s v="GRAPU"/>
    <n v="20"/>
    <n v="93.775000000000006"/>
    <n v="2.9"/>
    <n v="21873"/>
    <n v="2665.68"/>
    <n v="2298"/>
    <s v="."/>
    <n v="4244"/>
    <n v="7291"/>
    <n v="5804"/>
    <n v="3510"/>
    <n v="6497"/>
    <n v="6222"/>
    <s v="."/>
    <n v="7277"/>
    <n v="8556"/>
    <n v="4772"/>
    <n v="5234"/>
    <n v="7537"/>
    <n v="9738"/>
    <s v="."/>
    <n v="33568"/>
    <n v="5594.666666666667"/>
    <n v="1435.2181251178056"/>
    <n v="0.25653326831228651"/>
    <n v="89481546.239999995"/>
    <n v="43114"/>
    <n v="7185.666666666667"/>
    <n v="1905.7169429552393"/>
    <n v="0.26521087483720918"/>
    <n v="99075972"/>
    <n v="1.0128702638888262E-2"/>
    <n v="0.40444263683033166"/>
    <n v="30000"/>
    <n v="0.35"/>
    <n v="1582.4475492656304"/>
    <n v="185.45856353591159"/>
    <n v="5144.3893958360377"/>
    <n v="7504.6261139822054"/>
    <n v="11213.797384700438"/>
    <n v="67857.939601650927"/>
    <n v="16784"/>
    <n v="21.212709397905776"/>
    <n v="365.89272723721456"/>
    <s v="."/>
    <s v="National"/>
  </r>
  <r>
    <n v="15230"/>
    <s v="P.H. CANGURITOS BLANCO 48/6"/>
    <x v="4"/>
    <s v="GRAPU"/>
    <n v="20"/>
    <n v="93.775000000000006"/>
    <n v="2.9"/>
    <n v="21609"/>
    <n v="2766.6"/>
    <n v="2385"/>
    <s v="."/>
    <n v="7203"/>
    <n v="6561"/>
    <n v="3908"/>
    <n v="2466"/>
    <n v="6239"/>
    <n v="5591"/>
    <s v="."/>
    <n v="5172"/>
    <n v="9103"/>
    <n v="7061"/>
    <n v="5867"/>
    <n v="9693"/>
    <n v="6133"/>
    <s v="."/>
    <n v="31968"/>
    <n v="5328"/>
    <n v="1796.7998219056012"/>
    <n v="0.33723720381111133"/>
    <n v="88442668.799999997"/>
    <n v="43029"/>
    <n v="7171.5"/>
    <n v="1837.338700403385"/>
    <n v="0.25620005583258526"/>
    <n v="102624165"/>
    <n v="9.645923676119517E-3"/>
    <n v="0.43359059737545197"/>
    <n v="30000"/>
    <n v="0.35"/>
    <n v="1515.8462182597543"/>
    <n v="176.61878453038673"/>
    <n v="5329.1755125133359"/>
    <n v="9146.8176276067825"/>
    <n v="12679.193318214517"/>
    <n v="75399.738430913902"/>
    <n v="15984"/>
    <n v="21.089210511538834"/>
    <n v="426.90667717703377"/>
    <s v="."/>
    <s v="National"/>
  </r>
  <r>
    <n v="15250"/>
    <s v="PH CANGURITOS ECO 500H SCLLA 48/4"/>
    <x v="4"/>
    <s v="FURIPANTOS"/>
    <n v="20"/>
    <n v="90.17763157894737"/>
    <n v="0.6"/>
    <n v="18545.436000000002"/>
    <n v="1431.4399999999998"/>
    <n v="1234"/>
    <s v="."/>
    <n v="5418.576"/>
    <n v="6181.8119999999999"/>
    <n v="5079.915"/>
    <n v="5248.7460000000001"/>
    <n v="3968.0279999999998"/>
    <n v="4087.0688400000004"/>
    <s v="."/>
    <n v="5091"/>
    <n v="6829"/>
    <n v="6379"/>
    <n v="4476"/>
    <n v="7783"/>
    <n v="4593"/>
    <s v="."/>
    <n v="29984.145839999997"/>
    <n v="4997.3576399999993"/>
    <n v="841.25074385058178"/>
    <n v="0.16833911127693113"/>
    <n v="42920505.721209593"/>
    <n v="35151"/>
    <n v="5858.5"/>
    <n v="1343.0073343061088"/>
    <n v="0.22924081835044957"/>
    <n v="43376334"/>
    <n v="9.0473217675887292E-3"/>
    <n v="0.47978822356054507"/>
    <n v="30000"/>
    <n v="0.35"/>
    <n v="2040.9382449396473"/>
    <n v="165.65826430939225"/>
    <n v="4154.4160300384265"/>
    <n v="4653.5214867549585"/>
    <n v="7966.6867729428031"/>
    <n v="62297.301262559537"/>
    <n v="14992.072919999999"/>
    <n v="14.691353799823894"/>
    <n v="376.05912099990229"/>
    <s v="."/>
    <s v="National"/>
  </r>
  <r>
    <n v="15160"/>
    <s v="P.H. CANGURITOS BLANCO 48/4"/>
    <x v="4"/>
    <s v="GRAPU"/>
    <n v="20"/>
    <n v="93.775000000000006"/>
    <n v="2.9"/>
    <n v="21819"/>
    <n v="2720.2"/>
    <n v="2345"/>
    <s v="."/>
    <n v="4832"/>
    <n v="7273"/>
    <n v="2307"/>
    <n v="6206"/>
    <n v="5759"/>
    <n v="3020"/>
    <s v="."/>
    <n v="8650"/>
    <n v="6013"/>
    <n v="5144"/>
    <n v="8259"/>
    <n v="4108"/>
    <n v="4061"/>
    <s v="."/>
    <n v="29397"/>
    <n v="4899.5"/>
    <n v="1915.0622705280368"/>
    <n v="0.39086891938525092"/>
    <n v="79965719.399999991"/>
    <n v="36235"/>
    <n v="6039.166666666667"/>
    <n v="2009.4111990000126"/>
    <n v="0.33272987978474061"/>
    <n v="84971075"/>
    <n v="8.8701582303204896E-3"/>
    <n v="0.49753938371946882"/>
    <n v="30000"/>
    <n v="0.35"/>
    <n v="1465.9585327484692"/>
    <n v="162.41436464088397"/>
    <n v="5163.349563345716"/>
    <n v="9633.3347092541389"/>
    <n v="12881.622002071817"/>
    <n v="77253.750774784261"/>
    <n v="14698.5"/>
    <n v="20.053091095888433"/>
    <n v="475.65836276613095"/>
    <s v="."/>
    <s v="National"/>
  </r>
  <r>
    <n v="15360"/>
    <s v="P.H. CANGURITOS 2 EN 1 48/12"/>
    <x v="4"/>
    <s v="GRAPU"/>
    <n v="20"/>
    <n v="93.775000000000006"/>
    <n v="2.9"/>
    <n v="21612"/>
    <n v="2967.2799999999997"/>
    <n v="2558"/>
    <s v="."/>
    <n v="6669"/>
    <n v="2544"/>
    <n v="3174"/>
    <n v="3738"/>
    <n v="4151"/>
    <n v="7204"/>
    <s v="."/>
    <n v="5511"/>
    <n v="8541"/>
    <n v="6161"/>
    <n v="5788"/>
    <n v="4741"/>
    <n v="7978"/>
    <s v="."/>
    <n v="27480"/>
    <n v="4580"/>
    <n v="1911.2526782191831"/>
    <n v="0.41730407821379545"/>
    <n v="81540854.399999991"/>
    <n v="38720"/>
    <n v="6453.333333333333"/>
    <n v="1485.3393776058954"/>
    <n v="0.23016622586868216"/>
    <n v="99045760"/>
    <n v="8.2917286855531888E-3"/>
    <n v="0.51446438591316446"/>
    <n v="30000"/>
    <n v="0.35"/>
    <n v="1357.0620232588922"/>
    <n v="151.82320441988949"/>
    <n v="4947.7167666169735"/>
    <n v="9568.2511054968199"/>
    <n v="12604.71519389461"/>
    <n v="74934.545135058317"/>
    <n v="13740"/>
    <n v="20.249627157061436"/>
    <n v="493.56450762174507"/>
    <s v="."/>
    <s v="National"/>
  </r>
  <r>
    <n v="13290"/>
    <s v="P.H. CANGURITOS ULTRASUAVE 48/4"/>
    <x v="4"/>
    <s v="FURIPANTOS"/>
    <n v="20"/>
    <n v="90.17763157894737"/>
    <n v="0.6"/>
    <n v="19060.920000000002"/>
    <n v="1586.8799999999999"/>
    <n v="1368"/>
    <s v="."/>
    <n v="4240.7550000000001"/>
    <n v="6353.64"/>
    <n v="4539.4560000000001"/>
    <n v="4234.7610000000004"/>
    <n v="3090.9059999999999"/>
    <n v="3183.6331800000003"/>
    <s v="."/>
    <n v="6907"/>
    <n v="4595"/>
    <n v="5409"/>
    <n v="8044"/>
    <n v="4067"/>
    <n v="6324"/>
    <s v="."/>
    <n v="25643.151180000001"/>
    <n v="4273.8585300000004"/>
    <n v="1182.0850596799157"/>
    <n v="0.27658497617138383"/>
    <n v="40692603.744518399"/>
    <n v="35346"/>
    <n v="5891"/>
    <n v="1489.5683938644777"/>
    <n v="0.25285493020955319"/>
    <n v="48353328"/>
    <n v="7.7374837055015685E-3"/>
    <n v="0.52220186961866599"/>
    <n v="30000"/>
    <n v="0.35"/>
    <n v="1792.6035440569156"/>
    <n v="141.67486839779005"/>
    <n v="4015.5824276357171"/>
    <n v="6131.4921740344607"/>
    <n v="8964.9895419902623"/>
    <n v="65625.264248771084"/>
    <n v="12821.57559"/>
    <n v="14.304976281574184"/>
    <n v="463.21034203829726"/>
    <s v="."/>
    <s v="National"/>
  </r>
  <r>
    <n v="15140"/>
    <s v="P.H. CANGURITOS BLANCO 36/18"/>
    <x v="4"/>
    <s v="FURIPANTOS"/>
    <n v="20"/>
    <n v="90.17763157894737"/>
    <n v="0.6"/>
    <n v="16267.716"/>
    <n v="2904.64"/>
    <n v="2504"/>
    <s v="."/>
    <n v="5422.5720000000001"/>
    <n v="5092.902"/>
    <n v="5252.7420000000002"/>
    <n v="4337.6580000000004"/>
    <n v="2297.6999999999998"/>
    <n v="2366.6309999999999"/>
    <s v="."/>
    <n v="6304"/>
    <n v="4874"/>
    <n v="3401"/>
    <n v="6714"/>
    <n v="5183"/>
    <n v="4648"/>
    <s v="."/>
    <n v="24770.205000000002"/>
    <n v="4128.3675000000003"/>
    <n v="1440.0258060284539"/>
    <n v="0.3488124073325482"/>
    <n v="71948528.251200005"/>
    <n v="31124"/>
    <n v="5187.333333333333"/>
    <n v="1196.471423255344"/>
    <n v="0.23065250416180647"/>
    <n v="77934496"/>
    <n v="7.4740836734182329E-3"/>
    <n v="0.54471797849064052"/>
    <n v="30000"/>
    <n v="0.35"/>
    <n v="1302.23463277363"/>
    <n v="136.85196132596687"/>
    <n v="4177.0650325477909"/>
    <n v="7309.611407355851"/>
    <n v="10046.650633875188"/>
    <n v="62154.820183397525"/>
    <n v="12385.102500000001"/>
    <n v="19.021307202713487"/>
    <n v="454.17558930961417"/>
    <s v="."/>
    <s v="National"/>
  </r>
  <r>
    <n v="15590"/>
    <s v="P.H. FAM.ULTRASUAVE 48/4 P3LL4"/>
    <x v="4"/>
    <s v="FURIPANTOS"/>
    <n v="20"/>
    <n v="90.17763157894737"/>
    <n v="0.6"/>
    <n v="43882.074000000001"/>
    <n v="2959.16"/>
    <n v="2551"/>
    <s v="."/>
    <n v="0"/>
    <n v="0"/>
    <n v="14627.358"/>
    <n v="5642.3519999999999"/>
    <n v="1996.002"/>
    <n v="2055.8820599999999"/>
    <s v="."/>
    <n v="4892"/>
    <n v="5205"/>
    <n v="7284"/>
    <n v="6186"/>
    <n v="4628"/>
    <n v="7062"/>
    <s v="."/>
    <n v="24321.594059999999"/>
    <n v="4053.5990099999999"/>
    <n v="5575.2385344030617"/>
    <n v="1.3753798835674824"/>
    <n v="71971488.278589591"/>
    <n v="35257"/>
    <n v="5876.166666666667"/>
    <n v="1136.7639010219618"/>
    <n v="0.19345331157307119"/>
    <n v="89940607"/>
    <n v="7.3387212207307873E-3"/>
    <n v="0.56694124886038888"/>
    <n v="30000"/>
    <n v="0.35"/>
    <n v="1278.4460083341689"/>
    <n v="134.37344784530387"/>
    <n v="8262.7074913091383"/>
    <n v="26531.490023205464"/>
    <n v="29218.958980111543"/>
    <n v="163605.18087795007"/>
    <n v="12160.79703"/>
    <n v="19.024341975686042"/>
    <n v="1217.5409911807797"/>
    <s v="."/>
    <s v="National"/>
  </r>
  <r>
    <n v="15370"/>
    <s v="PH CANGU BLANCO 36/18 GRATIS 4R"/>
    <x v="4"/>
    <s v="FURIPANTOS"/>
    <n v="20"/>
    <n v="90.17763157894737"/>
    <n v="0.6"/>
    <n v="24632.343000000001"/>
    <n v="2410.48"/>
    <n v="2078"/>
    <s v="."/>
    <n v="4258.7370000000001"/>
    <n v="4027.9679999999998"/>
    <n v="2689.308"/>
    <n v="8210.7810000000009"/>
    <n v="1707.2909999999999"/>
    <n v="1758.50973"/>
    <s v="."/>
    <n v="3534"/>
    <n v="3357"/>
    <n v="7077"/>
    <n v="4777"/>
    <n v="6173"/>
    <n v="5392"/>
    <s v="."/>
    <n v="22652.594730000004"/>
    <n v="3775.4324550000006"/>
    <n v="2428.7662254156817"/>
    <n v="0.64330808572648168"/>
    <n v="54603626.544770412"/>
    <n v="30310"/>
    <n v="5051.666666666667"/>
    <n v="1464.6391592015655"/>
    <n v="0.28993186919199576"/>
    <n v="62984180"/>
    <n v="6.8351226173563326E-3"/>
    <n v="0.6092720154121255"/>
    <n v="30000"/>
    <n v="0.35"/>
    <n v="1367.0292558639742"/>
    <n v="125.15245707182324"/>
    <n v="4931.8153668521463"/>
    <n v="11855.94247661633"/>
    <n v="14358.991618052794"/>
    <n v="87771.85210220945"/>
    <n v="11326.297365000002"/>
    <n v="16.570672963164473"/>
    <n v="701.31944794210801"/>
    <s v="."/>
    <s v="National"/>
  </r>
  <r>
    <n v="15340"/>
    <s v="P.H. CANGURITOS 2 EN 1 48/4"/>
    <x v="4"/>
    <s v="GRAPU"/>
    <n v="20"/>
    <n v="93.775000000000006"/>
    <n v="2.9"/>
    <n v="21297"/>
    <n v="1887.32"/>
    <n v="1627"/>
    <s v="."/>
    <n v="7099"/>
    <n v="2155"/>
    <n v="4098"/>
    <n v="3632"/>
    <n v="3596"/>
    <n v="1710"/>
    <s v="."/>
    <n v="4497"/>
    <n v="6946"/>
    <n v="6920"/>
    <n v="3185"/>
    <n v="4688"/>
    <n v="5933"/>
    <s v="."/>
    <n v="22290"/>
    <n v="3715"/>
    <n v="1901.2006732588752"/>
    <n v="0.51176330370360035"/>
    <n v="42068362.799999997"/>
    <n v="32169"/>
    <n v="5361.5"/>
    <n v="1496.9495315474067"/>
    <n v="0.27920349371396186"/>
    <n v="52338963"/>
    <n v="6.7257144250720729E-3"/>
    <n v="0.62280657334123879"/>
    <n v="30000"/>
    <n v="0.35"/>
    <n v="1532.5083898804598"/>
    <n v="123.14917127071823"/>
    <n v="4364.1840986732395"/>
    <n v="9393.2648407606212"/>
    <n v="11856.248266174985"/>
    <n v="78067.446103547321"/>
    <n v="11145"/>
    <n v="14.544781710290463"/>
    <n v="633.92587459587548"/>
    <s v="."/>
    <s v="National"/>
  </r>
  <r>
    <n v="15110"/>
    <s v="P.H. CANGURITOS BLANCO 48/12"/>
    <x v="4"/>
    <s v="GRAPU"/>
    <n v="20"/>
    <n v="93.775000000000006"/>
    <n v="2.9"/>
    <n v="15888"/>
    <n v="2234.16"/>
    <n v="1926"/>
    <s v="."/>
    <n v="4661"/>
    <n v="1510"/>
    <n v="1353"/>
    <n v="2256"/>
    <n v="4520"/>
    <n v="5296"/>
    <s v="."/>
    <n v="4463"/>
    <n v="5333"/>
    <n v="5539"/>
    <n v="2644"/>
    <n v="5001"/>
    <n v="5297"/>
    <s v="."/>
    <n v="19596"/>
    <n v="3266"/>
    <n v="1755.1436408453869"/>
    <n v="0.53739854281855082"/>
    <n v="43780599.359999999"/>
    <n v="28277"/>
    <n v="4712.833333333333"/>
    <n v="1080.1793215326175"/>
    <n v="0.22919955897710878"/>
    <n v="54461502"/>
    <n v="5.912835346510199E-3"/>
    <n v="0.69873597227276152"/>
    <n v="30000"/>
    <n v="0.35"/>
    <n v="1320.6787104900984"/>
    <n v="108.26519337016575"/>
    <n v="3920.447508248702"/>
    <n v="8647.3872856557646"/>
    <n v="10812.691153059081"/>
    <n v="70163.834312365478"/>
    <n v="9798"/>
    <n v="14.837825312356255"/>
    <n v="648.07379110727459"/>
    <s v="."/>
    <s v="National"/>
  </r>
  <r>
    <n v="15150"/>
    <s v="P.H. CANGURITOS BLANCO 24/1"/>
    <x v="4"/>
    <s v="FURIPANTOS"/>
    <n v="20"/>
    <n v="90.17763157894737"/>
    <n v="0.6"/>
    <n v="18008.972999999998"/>
    <n v="1961.56"/>
    <n v="1691"/>
    <s v="."/>
    <n v="1427.5709999999999"/>
    <n v="884.11500000000001"/>
    <n v="5543.451"/>
    <n v="6002.991"/>
    <n v="2339.6579999999999"/>
    <n v="2409.8477400000002"/>
    <s v="."/>
    <n v="5597"/>
    <n v="2839"/>
    <n v="3661"/>
    <n v="4713"/>
    <n v="5391"/>
    <n v="2830"/>
    <s v="."/>
    <n v="18607.633740000001"/>
    <n v="3101.2722900000003"/>
    <n v="2152.180058236951"/>
    <n v="0.69396681651482806"/>
    <n v="36499990.039034404"/>
    <n v="25031"/>
    <n v="4171.833333333333"/>
    <n v="1236.7894593125645"/>
    <n v="0.29646185753167625"/>
    <n v="42327421"/>
    <n v="5.6146088228611855E-3"/>
    <n v="0.71012366641578017"/>
    <n v="30000"/>
    <n v="0.35"/>
    <n v="1373.4579697344282"/>
    <n v="102.80460629834255"/>
    <n v="4208.2721842038027"/>
    <n v="10469.591669043935"/>
    <n v="12525.683795010787"/>
    <n v="80982.352228471515"/>
    <n v="9303.8168700000006"/>
    <n v="13.548018323122021"/>
    <n v="787.73077534539561"/>
    <s v="."/>
    <s v="National"/>
  </r>
  <r>
    <n v="15350"/>
    <s v="P.H. CANGURITOS 2 EN 1 48/8"/>
    <x v="4"/>
    <s v="GRAPU"/>
    <n v="20"/>
    <n v="93.775000000000006"/>
    <n v="2.9"/>
    <n v="15576"/>
    <n v="1969.6799999999998"/>
    <n v="1698"/>
    <s v="."/>
    <n v="3391"/>
    <n v="1263"/>
    <n v="2242"/>
    <n v="5192"/>
    <n v="1240"/>
    <n v="4707"/>
    <s v="."/>
    <n v="4892"/>
    <n v="3558"/>
    <n v="4027"/>
    <n v="2686"/>
    <n v="5688"/>
    <n v="4904"/>
    <s v="."/>
    <n v="18035"/>
    <n v="3005.8333333333335"/>
    <n v="1706.5006787770894"/>
    <n v="0.56772964084627309"/>
    <n v="35523178.799999997"/>
    <n v="25755"/>
    <n v="4292.5"/>
    <n v="1083.6582025712721"/>
    <n v="0.25245386198515368"/>
    <n v="43731990"/>
    <n v="5.441824120958943E-3"/>
    <n v="0.73764607995620812"/>
    <n v="30000"/>
    <n v="0.35"/>
    <n v="1349.3693256411761"/>
    <n v="99.640883977900558"/>
    <n v="3699.3183583351006"/>
    <n v="8382.5787443273293"/>
    <n v="10375.39642388534"/>
    <n v="69499.978832692635"/>
    <n v="9017.5"/>
    <n v="13.365503170475851"/>
    <n v="697.50463924132896"/>
    <s v="."/>
    <s v="National"/>
  </r>
  <r>
    <n v="13340"/>
    <s v="P.H. CANGURITOS ULTRASUAVE 48/12"/>
    <x v="4"/>
    <s v="FURIPANTOS"/>
    <n v="20"/>
    <n v="90.17763157894737"/>
    <n v="0.6"/>
    <n v="9782.2079999999987"/>
    <n v="1852.52"/>
    <n v="1597"/>
    <s v="."/>
    <n v="3128.8679999999999"/>
    <n v="3260.7359999999999"/>
    <n v="3204.7919999999999"/>
    <n v="2808.1889999999999"/>
    <n v="1463.5350000000001"/>
    <n v="1507.4410500000001"/>
    <s v="."/>
    <n v="3410"/>
    <n v="3340"/>
    <n v="2494"/>
    <n v="3786"/>
    <n v="3971"/>
    <n v="3058"/>
    <s v="."/>
    <n v="15373.561049999998"/>
    <n v="2562.2601749999999"/>
    <n v="848.77340146931226"/>
    <n v="0.33125964714700074"/>
    <n v="28479829.316345997"/>
    <n v="20059"/>
    <n v="3343.1666666666665"/>
    <n v="528.61268114439622"/>
    <n v="0.15811735813681527"/>
    <n v="32034223"/>
    <n v="4.6387699111131069E-3"/>
    <n v="0.76240227079292333"/>
    <n v="30000"/>
    <n v="0.35"/>
    <n v="1284.6250408821666"/>
    <n v="84.93680138121546"/>
    <n v="2547.5094290936213"/>
    <n v="4327.5121715721243"/>
    <n v="6026.2481991964332"/>
    <n v="46995.481018601706"/>
    <n v="7686.7805249999992"/>
    <n v="11.967352776684782"/>
    <n v="553.299397368114"/>
    <s v="."/>
    <s v="National"/>
  </r>
  <r>
    <n v="15530"/>
    <s v="PH BLANCO 24/1 PAGUE18LLEVE24"/>
    <x v="4"/>
    <s v="FURIPANTOS"/>
    <n v="20"/>
    <n v="90.17763157894737"/>
    <n v="0.6"/>
    <n v="15572.412"/>
    <n v="1562.52"/>
    <n v="1347"/>
    <s v="."/>
    <n v="1998"/>
    <n v="2439.558"/>
    <n v="6"/>
    <n v="5190.8040000000001"/>
    <n v="861.13800000000003"/>
    <n v="886.97213999999997"/>
    <s v="."/>
    <n v="3364"/>
    <n v="2038"/>
    <n v="3184"/>
    <n v="3212"/>
    <n v="3126"/>
    <n v="3528"/>
    <s v="."/>
    <n v="11382.472140000002"/>
    <n v="1897.0786900000003"/>
    <n v="1834.2716427861756"/>
    <n v="0.96689275592789214"/>
    <n v="17785340.368192803"/>
    <n v="18452"/>
    <n v="3075.3333333333335"/>
    <n v="528.64909596694395"/>
    <n v="0.17189977107097679"/>
    <n v="24854844"/>
    <n v="3.4345113084333335E-3"/>
    <n v="0.81329464852250621"/>
    <n v="30000"/>
    <n v="0.35"/>
    <n v="1203.583161374509"/>
    <n v="62.88658640883979"/>
    <n v="3092.0033709629715"/>
    <n v="8812.4740157039687"/>
    <n v="10070.205743880764"/>
    <n v="69569.570098917655"/>
    <n v="5691.2360700000008"/>
    <n v="9.4571546905002037"/>
    <n v="1106.2704158662752"/>
    <s v="."/>
    <s v="National"/>
  </r>
  <r>
    <n v="15270"/>
    <s v="PH CANGURITOS ECO 500H SCLLA48/12"/>
    <x v="4"/>
    <s v="FURIPANTOS"/>
    <n v="20"/>
    <n v="90.17763157894737"/>
    <n v="0.6"/>
    <n v="7456.5360000000001"/>
    <n v="2844.3199999999997"/>
    <n v="2452"/>
    <s v="."/>
    <n v="2485.5120000000002"/>
    <n v="2174.8229999999999"/>
    <n v="2009.9880000000001"/>
    <n v="1830.1679999999999"/>
    <n v="1394.604"/>
    <n v="1436.4421200000002"/>
    <s v="."/>
    <n v="2733"/>
    <n v="3262"/>
    <n v="2593"/>
    <n v="1884"/>
    <n v="3260"/>
    <n v="2705"/>
    <s v="."/>
    <n v="11331.537119999999"/>
    <n v="1888.5895199999998"/>
    <n v="425.40702449398134"/>
    <n v="0.22525118348320677"/>
    <n v="32230517.661158394"/>
    <n v="16437"/>
    <n v="2739.5"/>
    <n v="509.60798659361689"/>
    <n v="0.18602226194328048"/>
    <n v="40303524"/>
    <n v="3.4191423358557044E-3"/>
    <n v="0.82013682773590191"/>
    <n v="30000"/>
    <n v="0.35"/>
    <n v="890.07331950759965"/>
    <n v="62.605177458563531"/>
    <n v="1677.5105736652517"/>
    <n v="2258.5560368204488"/>
    <n v="3510.6595859917193"/>
    <n v="28568.16291685207"/>
    <n v="5665.7685599999995"/>
    <n v="12.731015380023699"/>
    <n v="456.32268889838178"/>
    <s v="."/>
    <s v="National"/>
  </r>
  <r>
    <n v="15540"/>
    <s v="PH BLANCO 48/2 PAGUE 1 LLEVE 2"/>
    <x v="4"/>
    <s v="FURIPANTOS"/>
    <n v="20"/>
    <n v="90.17763157894737"/>
    <n v="0.6"/>
    <n v="12409.378200000003"/>
    <n v="1833.9599999999998"/>
    <n v="1581"/>
    <s v="."/>
    <n v="0"/>
    <n v="0"/>
    <n v="0"/>
    <n v="3095.9009999999998"/>
    <n v="4015.98"/>
    <n v="4136.4594000000006"/>
    <s v="."/>
    <n v="1522"/>
    <n v="2366"/>
    <n v="2648"/>
    <n v="2652"/>
    <n v="2046"/>
    <n v="2888"/>
    <s v="."/>
    <n v="11248.340400000001"/>
    <n v="1874.7234000000001"/>
    <n v="2084.9684779873292"/>
    <n v="1.1121472522225566"/>
    <n v="20629006.359983999"/>
    <n v="14122"/>
    <n v="2353.6666666666665"/>
    <n v="499.52524127081546"/>
    <n v="0.21223278909679175"/>
    <n v="22326882"/>
    <n v="3.394038819488604E-3"/>
    <n v="0.82693714665489437"/>
    <n v="30000"/>
    <n v="0.35"/>
    <n v="1104.383459045687"/>
    <n v="62.14552707182321"/>
    <n v="3327.8790194237936"/>
    <n v="9975.1562413260999"/>
    <n v="11218.066782762564"/>
    <n v="73762.194981986424"/>
    <n v="5624.1702000000005"/>
    <n v="10.185176451048848"/>
    <n v="1186.9268547153447"/>
    <s v="."/>
    <s v="National"/>
  </r>
  <r>
    <n v="15410"/>
    <s v="PH CANGU BLANCO 36/18 GRATIS 2R"/>
    <x v="4"/>
    <s v="FURIPANTOS"/>
    <n v="20"/>
    <n v="90.17763157894737"/>
    <n v="0.6"/>
    <n v="5970.0240000000003"/>
    <n v="2313.04"/>
    <n v="1994"/>
    <s v="."/>
    <n v="1041.9570000000001"/>
    <n v="1478.52"/>
    <n v="1990.008"/>
    <n v="1331.6669999999999"/>
    <n v="1373.625"/>
    <n v="1414.83375"/>
    <s v="."/>
    <n v="2249"/>
    <n v="2679"/>
    <n v="2460"/>
    <n v="1575"/>
    <n v="1421"/>
    <n v="2214"/>
    <s v="."/>
    <n v="8630.6107499999998"/>
    <n v="1438.435125"/>
    <n v="309.57750143169955"/>
    <n v="0.21521825771023184"/>
    <n v="19962947.889180001"/>
    <n v="12598"/>
    <n v="2099.6666666666665"/>
    <n v="497.33355674704518"/>
    <n v="0.2368631005304232"/>
    <n v="25120412"/>
    <n v="2.6041733162161106E-3"/>
    <n v="0.86392284924459539"/>
    <n v="30000"/>
    <n v="0.35"/>
    <n v="861.38993118967358"/>
    <n v="47.682932320441985"/>
    <n v="1263.2361478405392"/>
    <n v="1653.096138082163"/>
    <n v="2606.7547844910027"/>
    <n v="25072.444790509628"/>
    <n v="4315.3053749999999"/>
    <n v="10.019400549621219"/>
    <n v="525.815917150735"/>
    <s v="."/>
    <s v="National"/>
  </r>
  <r>
    <n v="15400"/>
    <s v="P.H. CANGURITOS BLANCO 24/1 INDIV"/>
    <x v="4"/>
    <s v="SOMBRILLA"/>
    <n v="10"/>
    <n v="97.094696969696969"/>
    <n v="0.8"/>
    <n v="5578.04637"/>
    <n v="2425.56"/>
    <n v="2091"/>
    <s v="."/>
    <n v="1189"/>
    <n v="669.33"/>
    <n v="501.49799999999999"/>
    <n v="1207.7909999999999"/>
    <n v="1805.193"/>
    <n v="1859.34879"/>
    <s v="."/>
    <n v="2122"/>
    <n v="1983"/>
    <n v="1079"/>
    <n v="1858"/>
    <n v="1499"/>
    <n v="2143"/>
    <s v="."/>
    <n v="7232.1607899999999"/>
    <n v="1205.3601316666666"/>
    <n v="560.45060453880501"/>
    <n v="0.46496527453903996"/>
    <n v="17542039.9257924"/>
    <n v="10684"/>
    <n v="1780.6666666666667"/>
    <n v="416.26562032753367"/>
    <n v="0.23376953593833788"/>
    <n v="22340244"/>
    <n v="2.1822094279831152E-3"/>
    <n v="0.88237242913342961"/>
    <n v="30000"/>
    <n v="0.35"/>
    <n v="770.01400316800107"/>
    <n v="39.95668944751381"/>
    <n v="960.01749901394305"/>
    <n v="1047.9503681218403"/>
    <n v="1359.5843934890811"/>
    <n v="14264.663576082003"/>
    <n v="3616.080395"/>
    <n v="9.3922458036416945"/>
    <n v="357.00313948230712"/>
    <s v="."/>
    <s v="National"/>
  </r>
  <r>
    <n v="13480"/>
    <s v="PH CANGU ULTRASUAVE 2EN1 48X12"/>
    <x v="4"/>
    <s v="FURIPANTOS"/>
    <n v="20"/>
    <n v="90.17763157894737"/>
    <n v="0.6"/>
    <n v="7201.7610300000006"/>
    <n v="2180.7999999999997"/>
    <n v="1880"/>
    <s v="."/>
    <n v="0"/>
    <n v="0"/>
    <n v="265.73399999999998"/>
    <n v="2223.7739999999999"/>
    <n v="2330.6669999999999"/>
    <n v="2400.5870100000002"/>
    <s v="."/>
    <n v="1817"/>
    <n v="1499"/>
    <n v="1041"/>
    <n v="1025"/>
    <n v="1825"/>
    <n v="1848"/>
    <s v="."/>
    <n v="7220.7620099999995"/>
    <n v="1203.460335"/>
    <n v="1226.4347803117678"/>
    <n v="1.0190903220019858"/>
    <n v="15747037.791407997"/>
    <n v="9055"/>
    <n v="1509.1666666666667"/>
    <n v="390.64583277780758"/>
    <n v="0.2588487020062778"/>
    <n v="17023400"/>
    <n v="2.1787699959923469E-3"/>
    <n v="0.88455119912942193"/>
    <n v="30000"/>
    <n v="0.35"/>
    <n v="811.43585501782616"/>
    <n v="39.893712762430937"/>
    <n v="2024.3090355603865"/>
    <n v="5882.5845078173315"/>
    <n v="6680.4587630659498"/>
    <n v="46639.997214409203"/>
    <n v="3610.3810049999997"/>
    <n v="8.8987465433621598"/>
    <n v="1169.1064577557052"/>
    <s v="."/>
    <s v="National"/>
  </r>
  <r>
    <n v="15260"/>
    <s v="PH CANGURITOS ECO 500H SCLLA 48/1"/>
    <x v="4"/>
    <s v="FURIPANTOS"/>
    <n v="20"/>
    <n v="90.17763157894737"/>
    <n v="0.6"/>
    <n v="4789.2060000000001"/>
    <n v="1508"/>
    <n v="1300"/>
    <s v="."/>
    <n v="1596.402"/>
    <n v="1233.7650000000001"/>
    <n v="991.00800000000004"/>
    <n v="990.00900000000001"/>
    <n v="985.01400000000001"/>
    <n v="1014.56442"/>
    <s v="."/>
    <n v="1516"/>
    <n v="2070"/>
    <n v="1436"/>
    <n v="1224"/>
    <n v="1312"/>
    <n v="1612"/>
    <s v="."/>
    <n v="6810.76242"/>
    <n v="1135.12707"/>
    <n v="245.5210171122734"/>
    <n v="0.21629386136679252"/>
    <n v="10270629.729359999"/>
    <n v="9170"/>
    <n v="1528.3333333333333"/>
    <n v="299.49936004383511"/>
    <n v="0.19596468487055732"/>
    <n v="11921000"/>
    <n v="2.0550580104949654E-3"/>
    <n v="0.89082481444348449"/>
    <n v="30000"/>
    <n v="0.35"/>
    <n v="947.69326098853162"/>
    <n v="37.628521657458563"/>
    <n v="998.09145026144472"/>
    <n v="1310.2033677071004"/>
    <n v="2062.7738008562719"/>
    <n v="25174.488929723204"/>
    <n v="3405.38121"/>
    <n v="7.1866738958296965"/>
    <n v="669.02678661927246"/>
    <s v="."/>
    <s v="National"/>
  </r>
  <r>
    <n v="13460"/>
    <s v="PH CANGU ULTRASUAVE 2EN1 48X4"/>
    <x v="4"/>
    <s v="FURIPANTOS"/>
    <n v="20"/>
    <n v="90.17763157894737"/>
    <n v="0.6"/>
    <n v="6800.4627300000011"/>
    <n v="1854.84"/>
    <n v="1599"/>
    <s v="."/>
    <n v="0"/>
    <n v="0"/>
    <n v="225.774"/>
    <n v="1455.5429999999999"/>
    <n v="2200.797"/>
    <n v="2266.8209100000004"/>
    <s v="."/>
    <n v="1367"/>
    <n v="1879"/>
    <n v="1549"/>
    <n v="889"/>
    <n v="1919"/>
    <n v="1508"/>
    <s v="."/>
    <n v="6148.9349099999999"/>
    <n v="1024.8224849999999"/>
    <n v="1081.665109225381"/>
    <n v="1.0554658246255995"/>
    <n v="11405290.4284644"/>
    <n v="9111"/>
    <n v="1518.5"/>
    <n v="376.99429703909317"/>
    <n v="0.24826756472775316"/>
    <n v="14568489"/>
    <n v="1.8553602612389525E-3"/>
    <n v="0.89669097720920332"/>
    <n v="30000"/>
    <n v="0.35"/>
    <n v="811.92762681617705"/>
    <n v="33.972016077348066"/>
    <n v="1761.1054307723423"/>
    <n v="5182.7750378481214"/>
    <n v="5862.2153593950825"/>
    <n v="43054.629758679286"/>
    <n v="3074.467455"/>
    <n v="7.5732549391278914"/>
    <n v="1267.3557454068009"/>
    <s v="."/>
    <s v="National"/>
  </r>
  <r>
    <n v="13420"/>
    <s v="ULTRASUAVE 48/12 PAGUE 10X12"/>
    <x v="4"/>
    <s v="FURIPANTOS"/>
    <n v="20"/>
    <n v="90.17763157894737"/>
    <n v="0.6"/>
    <n v="6991.8511500000004"/>
    <n v="1686.6399999999999"/>
    <n v="1454"/>
    <s v="."/>
    <n v="2"/>
    <n v="10"/>
    <n v="1027.971"/>
    <n v="299.7"/>
    <n v="2262.7350000000001"/>
    <n v="2330.6170500000003"/>
    <s v="."/>
    <n v="1770"/>
    <n v="1638"/>
    <n v="1563"/>
    <n v="1027"/>
    <n v="1450"/>
    <n v="1849"/>
    <s v="."/>
    <n v="5933.0230499999998"/>
    <n v="988.837175"/>
    <n v="1079.9629835179373"/>
    <n v="1.0921545132219947"/>
    <n v="10006873.997051999"/>
    <n v="9297"/>
    <n v="1549.5"/>
    <n v="292.99880545831581"/>
    <n v="0.18909248496825803"/>
    <n v="13517838"/>
    <n v="1.7902116963512834E-3"/>
    <n v="0.90032601676740343"/>
    <n v="30000"/>
    <n v="0.35"/>
    <n v="836.36801826517308"/>
    <n v="32.779132872928173"/>
    <n v="1735.5456409765009"/>
    <n v="5169.5236789002838"/>
    <n v="5825.1063363588473"/>
    <n v="43496.143714562488"/>
    <n v="2966.5115249999999"/>
    <n v="7.0937947415857749"/>
    <n v="1326.9461362257493"/>
    <s v="."/>
    <s v="National"/>
  </r>
  <r>
    <n v="13390"/>
    <s v="P.H. CANGU ULTRASUAVE 24/1 INDI"/>
    <x v="4"/>
    <s v="SOMBRILLA"/>
    <n v="10"/>
    <n v="97.094696969696969"/>
    <n v="0.8"/>
    <n v="4273.7219999999998"/>
    <n v="2122.7999999999997"/>
    <n v="1830"/>
    <s v="."/>
    <n v="1424.5740000000001"/>
    <n v="951.048"/>
    <n v="697.30200000000002"/>
    <n v="1237.761"/>
    <n v="646.35299999999995"/>
    <n v="665.74358999999993"/>
    <s v="."/>
    <n v="1461"/>
    <n v="1093"/>
    <n v="1076"/>
    <n v="1123"/>
    <n v="1103"/>
    <n v="1410"/>
    <s v="."/>
    <n v="5622.7815900000005"/>
    <n v="937.13026500000012"/>
    <n v="329.81621514603108"/>
    <n v="0.35194276341724068"/>
    <n v="11936040.759251999"/>
    <n v="7266"/>
    <n v="1211"/>
    <n v="175.30430684954663"/>
    <n v="0.14475995611027798"/>
    <n v="13296780"/>
    <n v="1.6966004149346204E-3"/>
    <n v="0.90545861275546657"/>
    <n v="30000"/>
    <n v="0.35"/>
    <n v="725.7577217818598"/>
    <n v="31.065091657458566"/>
    <n v="640.46713172061675"/>
    <n v="640.58107890060705"/>
    <n v="951.11804829520247"/>
    <n v="11196.206500999526"/>
    <n v="2811.3907950000003"/>
    <n v="7.7474636800213528"/>
    <n v="360.41118514811706"/>
    <s v="."/>
    <s v="National"/>
  </r>
  <r>
    <n v="15500"/>
    <s v="PH CANGURITOS 2EN1 48/8 PAGUE 7X8"/>
    <x v="4"/>
    <s v="FURIPANTOS"/>
    <n v="20"/>
    <n v="90.17763157894737"/>
    <n v="0.6"/>
    <n v="3475.8606600000003"/>
    <n v="2571.7199999999998"/>
    <n v="2217"/>
    <s v="."/>
    <n v="360.63900000000001"/>
    <n v="1082.9159999999999"/>
    <n v="203.79599999999999"/>
    <n v="586.41300000000001"/>
    <n v="1124.874"/>
    <n v="1158.62022"/>
    <s v="."/>
    <n v="872"/>
    <n v="1263"/>
    <n v="1156"/>
    <n v="1167"/>
    <n v="1212"/>
    <n v="1175"/>
    <s v="."/>
    <n v="4517.2582199999997"/>
    <n v="752.87636999999995"/>
    <n v="423.08058962911241"/>
    <n v="0.56195227594819108"/>
    <n v="11617123.309538398"/>
    <n v="6845"/>
    <n v="1140.8333333333333"/>
    <n v="137.36290134773145"/>
    <n v="0.12040575720765358"/>
    <n v="15175365"/>
    <n v="1.3630232737563658E-3"/>
    <n v="0.92378505759173346"/>
    <n v="30000"/>
    <n v="0.35"/>
    <n v="591.01188558927515"/>
    <n v="24.957227734806629"/>
    <n v="922.22514432524497"/>
    <n v="2079.3689889024286"/>
    <n v="2578.5135435985612"/>
    <n v="22361.218493270178"/>
    <n v="2258.6291099999999"/>
    <n v="7.6432612103833"/>
    <n v="895.98166634846541"/>
    <s v="."/>
    <s v="National"/>
  </r>
  <r>
    <n v="15640"/>
    <s v="PHBLANCOX12GRATISPAQ4ROLLOSBCO"/>
    <x v="4"/>
    <s v="SOMBRILLA"/>
    <n v="10"/>
    <n v="97.094696969696969"/>
    <n v="0.8"/>
    <n v="5865.1289999999999"/>
    <n v="1910.52"/>
    <n v="1647"/>
    <s v="."/>
    <n v="0"/>
    <n v="0"/>
    <n v="0"/>
    <n v="0"/>
    <n v="1898.1"/>
    <n v="1955.0429999999999"/>
    <s v="."/>
    <n v="670"/>
    <n v="660"/>
    <n v="801"/>
    <n v="1072"/>
    <n v="884"/>
    <n v="923"/>
    <s v="."/>
    <n v="3853.143"/>
    <n v="642.19050000000004"/>
    <n v="995.04019135987664"/>
    <n v="1.5494470742869546"/>
    <n v="7361506.7643600004"/>
    <n v="5010"/>
    <n v="835"/>
    <n v="158.3161394173064"/>
    <n v="0.18960016696683402"/>
    <n v="8251470"/>
    <n v="1.1626352380872805E-3"/>
    <n v="0.93503614665427515"/>
    <n v="30000"/>
    <n v="0.35"/>
    <n v="633.28961597749105"/>
    <n v="21.288082872928175"/>
    <n v="1207.9210200891584"/>
    <n v="1703.5473803125178"/>
    <n v="1420.8018488184402"/>
    <n v="17491.219093462834"/>
    <n v="1926.5715"/>
    <n v="6.0843299855037447"/>
    <n v="821.64369604677859"/>
    <s v="."/>
    <s v="National"/>
  </r>
  <r>
    <n v="15241"/>
    <s v="PH CANGU BLANCO 46/1+1 PQ PANAL"/>
    <x v="4"/>
    <s v="SOMBRILLA"/>
    <n v="10"/>
    <n v="97.094696969696969"/>
    <n v="0.8"/>
    <n v="7042.9500000000007"/>
    <n v="1408.24"/>
    <n v="1214"/>
    <s v="."/>
    <n v="0"/>
    <n v="2347.65"/>
    <n v="848.15099999999995"/>
    <n v="0"/>
    <n v="260.73899999999998"/>
    <n v="268.56117"/>
    <s v="."/>
    <n v="599"/>
    <n v="497"/>
    <n v="1108"/>
    <n v="907"/>
    <n v="610"/>
    <n v="625"/>
    <s v="."/>
    <n v="3725.1011699999999"/>
    <n v="620.85019499999999"/>
    <n v="900.91073716151709"/>
    <n v="1.4510919774479851"/>
    <n v="5245836.4716408001"/>
    <n v="4346"/>
    <n v="724.33333333333337"/>
    <n v="232.76397201170695"/>
    <n v="0.32134924806034093"/>
    <n v="5276044"/>
    <n v="1.124000299413273E-3"/>
    <n v="0.9395680649713446"/>
    <n v="30000"/>
    <n v="0.35"/>
    <n v="725.27264202631318"/>
    <n v="20.580669447513813"/>
    <n v="1106.7174316366552"/>
    <n v="1546.5253381496627"/>
    <n v="1312.5241261117933"/>
    <n v="17368.551223514958"/>
    <n v="1862.550585"/>
    <n v="5.136139093283008"/>
    <n v="843.92547423247765"/>
    <s v="."/>
    <s v="National"/>
  </r>
  <r>
    <n v="13610"/>
    <s v="P.H. CANGU ULTRASUAVE 48/4 P3L4"/>
    <x v="4"/>
    <s v="SOMBRILLA"/>
    <n v="10"/>
    <n v="97.094696969696969"/>
    <n v="0.8"/>
    <n v="3614.7716100000002"/>
    <n v="2192.3999999999996"/>
    <n v="1890"/>
    <s v="."/>
    <n v="0"/>
    <n v="0"/>
    <n v="0"/>
    <n v="986.01300000000003"/>
    <n v="1169.829"/>
    <n v="1204.9238700000001"/>
    <s v="."/>
    <n v="616"/>
    <n v="1025"/>
    <n v="663"/>
    <n v="514"/>
    <n v="709"/>
    <n v="691"/>
    <s v="."/>
    <n v="3360.7658700000002"/>
    <n v="560.12764500000003"/>
    <n v="618.0785040342854"/>
    <n v="1.1034600944116681"/>
    <n v="7368143.0933879996"/>
    <n v="4218"/>
    <n v="703"/>
    <n v="172.48420217515573"/>
    <n v="0.24535448389069095"/>
    <n v="7972020"/>
    <n v="1.0140669130169985E-3"/>
    <n v="0.94482577138960511"/>
    <n v="30000"/>
    <n v="0.35"/>
    <n v="552.11536061639458"/>
    <n v="18.567767237569061"/>
    <n v="803.75617640997598"/>
    <n v="1075.0750752142856"/>
    <n v="989.43384878566656"/>
    <n v="12505.694822916777"/>
    <n v="1680.3829350000001"/>
    <n v="6.0870718507957502"/>
    <n v="673.5163502918864"/>
    <s v="."/>
    <s v="National"/>
  </r>
  <r>
    <n v="13380"/>
    <s v="PH CANGURITOS ECO 220H DOBLE 24/1"/>
    <x v="4"/>
    <s v="SOMBRILLA"/>
    <n v="10"/>
    <n v="97.094696969696969"/>
    <n v="0.8"/>
    <n v="3356.6400000000003"/>
    <n v="2220.2399999999998"/>
    <n v="1914"/>
    <s v="."/>
    <n v="569.42999999999995"/>
    <n v="1118.8800000000001"/>
    <n v="250.749"/>
    <n v="50"/>
    <n v="328.67099999999999"/>
    <n v="338.53113000000002"/>
    <s v="."/>
    <n v="823"/>
    <n v="687"/>
    <n v="635"/>
    <n v="784"/>
    <n v="701"/>
    <n v="790"/>
    <s v="."/>
    <n v="2656.2611299999999"/>
    <n v="442.71018833333329"/>
    <n v="370.99653027926405"/>
    <n v="0.83801218055529969"/>
    <n v="5897537.2112711994"/>
    <n v="4420"/>
    <n v="736.66666666666663"/>
    <n v="72.956608108290411"/>
    <n v="9.9036119604014136E-2"/>
    <n v="8459880"/>
    <n v="8.0149187074020833E-4"/>
    <n v="0.95857240897546658"/>
    <n v="30000"/>
    <n v="0.35"/>
    <n v="487.75981788812885"/>
    <n v="14.675475856353591"/>
    <n v="517.75128884280002"/>
    <n v="656.46883009797864"/>
    <n v="664.50604740633594"/>
    <n v="9105.3147705167285"/>
    <n v="1328.1305649999999"/>
    <n v="5.4458383667209587"/>
    <n v="620.4442608635876"/>
    <s v="."/>
    <s v="National"/>
  </r>
  <r>
    <n v="13360"/>
    <s v="P.H. CANGURITOS ULTRASUAVE 24/1"/>
    <x v="4"/>
    <s v="SOMBRILLA"/>
    <n v="10"/>
    <n v="97.094696969696969"/>
    <n v="0.8"/>
    <n v="2007.9900000000002"/>
    <n v="2527.64"/>
    <n v="2179"/>
    <s v="."/>
    <n v="561.43799999999999"/>
    <n v="259.74"/>
    <n v="669.33"/>
    <n v="604.39499999999998"/>
    <n v="250.749"/>
    <n v="258.27147000000002"/>
    <s v="."/>
    <n v="748"/>
    <n v="462"/>
    <n v="357"/>
    <n v="381"/>
    <n v="728"/>
    <n v="348"/>
    <s v="."/>
    <n v="2603.9234700000002"/>
    <n v="433.98724500000003"/>
    <n v="197.72865277941921"/>
    <n v="0.45560936423239629"/>
    <n v="6581781.1197108002"/>
    <n v="3024"/>
    <n v="504"/>
    <n v="185.76867335479361"/>
    <n v="0.36858863760871746"/>
    <n v="6589296"/>
    <n v="7.8569966998486896E-4"/>
    <n v="0.96094223463330142"/>
    <n v="30000"/>
    <n v="0.35"/>
    <n v="452.6130753174703"/>
    <n v="14.386317513812156"/>
    <n v="341.59182791754074"/>
    <n v="370.63543924498208"/>
    <n v="485.4550030556623"/>
    <n v="6845.0091088864356"/>
    <n v="1301.9617350000001"/>
    <n v="5.7530893648478125"/>
    <n v="475.79994688109809"/>
    <s v="."/>
    <s v="National"/>
  </r>
  <r>
    <n v="15420"/>
    <s v="PH CANGU BLANCO 36/18 GRATIS 3R"/>
    <x v="4"/>
    <s v="SOMBRILLA"/>
    <n v="10"/>
    <n v="97.094696969696969"/>
    <n v="0.8"/>
    <n v="2222.5752000000002"/>
    <n v="2540.3999999999996"/>
    <n v="2190"/>
    <s v="."/>
    <n v="79"/>
    <n v="23"/>
    <n v="279.72000000000003"/>
    <n v="21"/>
    <n v="719.28"/>
    <n v="740.85840000000007"/>
    <s v="."/>
    <n v="396"/>
    <n v="509"/>
    <n v="415"/>
    <n v="283"/>
    <n v="289"/>
    <n v="566"/>
    <s v="."/>
    <n v="1862.8584000000001"/>
    <n v="310.47640000000001"/>
    <n v="338.61943119342692"/>
    <n v="1.0906446712002165"/>
    <n v="4732405.4793599993"/>
    <n v="2458"/>
    <n v="409.66666666666669"/>
    <n v="114.12916659060765"/>
    <n v="0.27859031714550281"/>
    <n v="5383020"/>
    <n v="5.6209302883565202E-4"/>
    <n v="0.97790851637149934"/>
    <n v="30000"/>
    <n v="0.35"/>
    <n v="381.86465978839061"/>
    <n v="10.292035359116023"/>
    <n v="441.53978478458714"/>
    <n v="589.36677802598251"/>
    <n v="544.46013837574742"/>
    <n v="7646.3806946027626"/>
    <n v="931.42920000000004"/>
    <n v="4.8783210287966909"/>
    <n v="742.94154924663087"/>
    <s v="."/>
    <s v="National"/>
  </r>
  <r>
    <n v="15560"/>
    <s v="P.H.CANGURITOS  2 EN 1 48/4 P3LL4"/>
    <x v="4"/>
    <s v="SOMBRILLA"/>
    <n v="10"/>
    <n v="97.094696969696969"/>
    <n v="0.8"/>
    <n v="1886.1020100000001"/>
    <n v="2842"/>
    <n v="2450"/>
    <s v="."/>
    <n v="0"/>
    <n v="0"/>
    <n v="0"/>
    <n v="0"/>
    <n v="610.38900000000001"/>
    <n v="628.70067000000006"/>
    <s v="."/>
    <n v="372"/>
    <n v="199"/>
    <n v="323"/>
    <n v="231"/>
    <n v="384"/>
    <n v="183"/>
    <s v="."/>
    <n v="1239.0896700000001"/>
    <n v="206.51494500000001"/>
    <n v="319.98397732678143"/>
    <n v="1.5494470742869548"/>
    <n v="3521492.8421400003"/>
    <n v="1692"/>
    <n v="282"/>
    <n v="88.854937960700866"/>
    <n v="0.31508843248475482"/>
    <n v="4145400"/>
    <n v="3.7387901603754128E-4"/>
    <n v="0.98538924126698957"/>
    <n v="30000"/>
    <n v="0.35"/>
    <n v="294.44889511888937"/>
    <n v="6.845799281767956"/>
    <n v="388.44197014446098"/>
    <n v="547.82497335313076"/>
    <n v="456.89996296214053"/>
    <n v="6532.7706946011695"/>
    <n v="619.54483500000003"/>
    <n v="4.2081654594074598"/>
    <n v="954.27435507779808"/>
    <s v="."/>
    <s v="National"/>
  </r>
  <r>
    <n v="13490"/>
    <s v="PH ULTRASUAVE 48/4 P2L4"/>
    <x v="4"/>
    <s v="SOMBRILLA"/>
    <n v="10"/>
    <n v="97.094696969696969"/>
    <n v="0.8"/>
    <n v="899.09999999999991"/>
    <n v="2799.08"/>
    <n v="2413"/>
    <s v="."/>
    <n v="100"/>
    <n v="299.7"/>
    <n v="0"/>
    <n v="0"/>
    <n v="51"/>
    <n v="52.53"/>
    <s v="."/>
    <n v="109"/>
    <n v="84"/>
    <n v="138"/>
    <n v="103"/>
    <n v="113"/>
    <n v="141"/>
    <s v="."/>
    <n v="503.23"/>
    <n v="83.87166666666667"/>
    <n v="112.22633566443602"/>
    <n v="1.3380720823214358"/>
    <n v="1408581.0284"/>
    <n v="688"/>
    <n v="114.66666666666667"/>
    <n v="21.676408066528591"/>
    <n v="0.18903844244065632"/>
    <n v="1660144"/>
    <n v="1.518430358963221E-4"/>
    <n v="0.99457448053156117"/>
    <n v="30000"/>
    <n v="0.35"/>
    <n v="189.08026568395442"/>
    <n v="2.780276243093923"/>
    <n v="140.02909809537525"/>
    <n v="193.33523921281883"/>
    <n v="167.83186052631447"/>
    <n v="3153.0951115792795"/>
    <n v="251.61500000000001"/>
    <n v="2.6614623063897289"/>
    <n v="1134.0941819761333"/>
    <s v="."/>
    <s v="Local"/>
  </r>
  <r>
    <n v="15200"/>
    <s v="P.H. PETALO CHIC 48/2"/>
    <x v="4"/>
    <s v="SOMBRILLA"/>
    <n v="10"/>
    <n v="97.094696969696969"/>
    <n v="0.8"/>
    <n v="306"/>
    <n v="2110.04"/>
    <n v="1819"/>
    <s v="."/>
    <n v="102"/>
    <n v="59"/>
    <n v="59"/>
    <n v="57"/>
    <n v="78"/>
    <n v="80.34"/>
    <s v="."/>
    <n v="70"/>
    <n v="59"/>
    <n v="101"/>
    <n v="108"/>
    <n v="83"/>
    <n v="62"/>
    <s v="."/>
    <n v="435.34000000000003"/>
    <n v="72.556666666666672"/>
    <n v="17.701391659038144"/>
    <n v="0.24396643991875053"/>
    <n v="918584.81359999999"/>
    <n v="483"/>
    <n v="80.5"/>
    <n v="20.481699148264042"/>
    <n v="0.25443104532005023"/>
    <n v="878577"/>
    <n v="1.3135812103234079E-4"/>
    <n v="0.99540835868458255"/>
    <n v="30000"/>
    <n v="0.35"/>
    <n v="202.55340113412785"/>
    <n v="2.4051933701657462"/>
    <n v="41.753325360695605"/>
    <n v="36.713781269439188"/>
    <n v="65.805259062353059"/>
    <n v="2244.3012532923558"/>
    <n v="217.67000000000002"/>
    <n v="2.1492603805340416"/>
    <n v="933.10636938006235"/>
    <s v="."/>
    <s v="Local"/>
  </r>
  <r>
    <n v="13130"/>
    <s v="P.H. CANGURITOS VIAJERO X36"/>
    <x v="4"/>
    <s v="SOMBRILLA"/>
    <n v="10"/>
    <n v="97.094696969696969"/>
    <n v="0.8"/>
    <n v="117"/>
    <n v="2129.7599999999998"/>
    <n v="1836"/>
    <s v="."/>
    <n v="39"/>
    <n v="31"/>
    <n v="31"/>
    <n v="25"/>
    <n v="32"/>
    <n v="32.96"/>
    <s v="."/>
    <n v="52"/>
    <n v="50"/>
    <n v="59"/>
    <n v="43"/>
    <n v="28"/>
    <n v="57"/>
    <s v="."/>
    <n v="190.96"/>
    <n v="31.826666666666668"/>
    <n v="4.488682063442063"/>
    <n v="0.14103525544958304"/>
    <n v="406698.96959999995"/>
    <n v="289"/>
    <n v="48.166666666666664"/>
    <n v="11.373946837693008"/>
    <n v="0.23613730458878218"/>
    <n v="530604"/>
    <n v="5.7619669206449666E-5"/>
    <n v="0.99843507802692255"/>
    <n v="30000"/>
    <n v="0.35"/>
    <n v="133.52926780102229"/>
    <n v="1.0550276243093923"/>
    <n v="15.038958306535987"/>
    <n v="10.717408973881206"/>
    <n v="25.589234549629911"/>
    <n v="1395.2184569511794"/>
    <n v="95.48"/>
    <n v="1.4300984581489484"/>
    <n v="1322.4473225186609"/>
    <s v="."/>
    <s v="Local"/>
  </r>
  <r>
    <n v="12050"/>
    <s v="P.H. PETALO BLONDY 48/12"/>
    <x v="4"/>
    <s v="SOMBRILLA"/>
    <n v="10"/>
    <n v="97.094696969696969"/>
    <n v="0.8"/>
    <n v="138"/>
    <n v="2149.48"/>
    <n v="1853"/>
    <s v="."/>
    <n v="0"/>
    <n v="25"/>
    <n v="0"/>
    <n v="46"/>
    <n v="30"/>
    <n v="0"/>
    <s v="."/>
    <n v="31"/>
    <n v="18"/>
    <n v="18"/>
    <n v="29"/>
    <n v="24"/>
    <n v="30"/>
    <s v="."/>
    <n v="101"/>
    <n v="16.833333333333332"/>
    <n v="19.701945758393169"/>
    <n v="1.1704126193104853"/>
    <n v="217097.48"/>
    <n v="150"/>
    <n v="25"/>
    <n v="5.9329587896765306"/>
    <n v="0.23731835158706122"/>
    <n v="277950"/>
    <n v="3.0475422024777001E-5"/>
    <n v="0.99921524883075696"/>
    <n v="30000"/>
    <n v="0.35"/>
    <n v="96.663959440219486"/>
    <n v="0.55801104972375692"/>
    <n v="25.282056255630739"/>
    <n v="34.162157802148798"/>
    <n v="30.862166752868308"/>
    <n v="1188.9411082417573"/>
    <n v="50.5"/>
    <n v="1.0448568482492389"/>
    <n v="2130.6766395223572"/>
    <s v="."/>
    <s v="Local"/>
  </r>
  <r>
    <n v="12030"/>
    <s v="P.H. PETALO BLONDY 48/4"/>
    <x v="4"/>
    <s v="SOMBRILLA"/>
    <n v="10"/>
    <n v="97.094696969696969"/>
    <n v="0.8"/>
    <n v="93"/>
    <n v="1414.04"/>
    <n v="1219"/>
    <s v="."/>
    <n v="31"/>
    <n v="26"/>
    <n v="17"/>
    <n v="17"/>
    <n v="0"/>
    <n v="0"/>
    <s v="."/>
    <n v="14"/>
    <n v="15"/>
    <n v="21"/>
    <n v="24"/>
    <n v="15"/>
    <n v="27"/>
    <s v="."/>
    <n v="91"/>
    <n v="15.166666666666666"/>
    <n v="12.921558213569547"/>
    <n v="0.85197087122436577"/>
    <n v="128677.64"/>
    <n v="116"/>
    <n v="19.333333333333332"/>
    <n v="5.4650404085117881"/>
    <n v="0.28267450388854076"/>
    <n v="141404"/>
    <n v="2.7458053507472349E-5"/>
    <n v="0.99930003688609315"/>
    <n v="30000"/>
    <n v="0.35"/>
    <n v="113.12548297115436"/>
    <n v="0.50276243093922657"/>
    <n v="17.949182522961813"/>
    <n v="22.837882937865896"/>
    <n v="22.976806832354079"/>
    <n v="1278.4195943702007"/>
    <n v="45.5"/>
    <n v="0.80441645516071658"/>
    <n v="2542.7906217693003"/>
    <s v="."/>
    <s v="Local"/>
  </r>
  <r>
    <n v="13350"/>
    <s v="P.H. CANGURITOS ULTRASUAVE 48/8"/>
    <x v="4"/>
    <s v="SOMBRILLA"/>
    <n v="10"/>
    <n v="97.094696969696969"/>
    <n v="0.8"/>
    <n v="180"/>
    <n v="2324.64"/>
    <n v="2004"/>
    <s v="."/>
    <n v="0"/>
    <n v="0"/>
    <n v="0"/>
    <n v="0"/>
    <n v="60"/>
    <n v="0"/>
    <s v="."/>
    <n v="15"/>
    <n v="11"/>
    <n v="11"/>
    <n v="12"/>
    <n v="15"/>
    <n v="12"/>
    <s v="."/>
    <n v="60"/>
    <n v="10"/>
    <n v="24.494897427831781"/>
    <n v="2.4494897427831779"/>
    <n v="139478.39999999999"/>
    <n v="76"/>
    <n v="12.666666666666666"/>
    <n v="1.8618986725025275"/>
    <n v="0.14699200046072586"/>
    <n v="152304"/>
    <n v="1.8104211103827922E-5"/>
    <n v="0.99965828301541548"/>
    <n v="30000"/>
    <n v="0.35"/>
    <n v="71.642110235107282"/>
    <n v="0.33149171270718231"/>
    <n v="27.809814554903603"/>
    <n v="41.327295638182015"/>
    <n v="31.124731681975426"/>
    <n v="989.17989118429409"/>
    <n v="30"/>
    <n v="0.83749626864840421"/>
    <n v="2984.0260050726206"/>
    <s v="."/>
    <s v="Local"/>
  </r>
  <r>
    <n v="15090"/>
    <s v="P.H. ARCO IRIS DOBLE 48/1"/>
    <x v="4"/>
    <s v="SOMBRILLA"/>
    <n v="10"/>
    <n v="97.094696969696969"/>
    <n v="0.8"/>
    <n v="15"/>
    <n v="2911.6"/>
    <n v="2510"/>
    <s v="."/>
    <n v="5"/>
    <n v="0"/>
    <n v="0"/>
    <n v="0"/>
    <n v="4"/>
    <n v="0"/>
    <s v="."/>
    <n v="2"/>
    <n v="2"/>
    <n v="2"/>
    <n v="2"/>
    <n v="2"/>
    <n v="2"/>
    <s v="."/>
    <n v="9"/>
    <n v="1.5"/>
    <n v="2.3452078799117149"/>
    <n v="1.5634719199411433"/>
    <n v="26204.399999999998"/>
    <n v="12"/>
    <n v="2"/>
    <n v="0"/>
    <n v="0"/>
    <n v="30120"/>
    <n v="2.7156316655741883E-6"/>
    <n v="0.99997724300664259"/>
    <n v="30000"/>
    <n v="0.35"/>
    <n v="24.792823975098447"/>
    <n v="4.9723756906077346E-2"/>
    <n v="2.8424454489724882"/>
    <n v="4.0136635389334767"/>
    <n v="3.3396830180332615"/>
    <n v="274.22276399907412"/>
    <n v="4.5"/>
    <n v="0.36300826436873307"/>
    <n v="5514.9244759813791"/>
    <s v="."/>
    <s v="Local"/>
  </r>
  <r>
    <n v="12010"/>
    <s v="P.H. PETALO BLONDY 48/1"/>
    <x v="4"/>
    <s v="SOMBRILLA"/>
    <n v="10"/>
    <n v="97.094696969696969"/>
    <n v="0.8"/>
    <n v="0"/>
    <n v="2273.6"/>
    <n v="1960"/>
    <s v="."/>
    <n v="0"/>
    <n v="0"/>
    <n v="0"/>
    <n v="0"/>
    <n v="0"/>
    <n v="0"/>
    <s v="."/>
    <n v="0"/>
    <n v="0"/>
    <n v="0"/>
    <n v="0"/>
    <n v="0"/>
    <n v="0"/>
    <s v="."/>
    <n v="0"/>
    <n v="0"/>
    <n v="0"/>
    <n v="0"/>
    <n v="0"/>
    <n v="0"/>
    <n v="0"/>
    <n v="0"/>
    <n v="0"/>
    <n v="0"/>
    <n v="0"/>
    <n v="1.0000000000000002"/>
    <n v="30000"/>
    <n v="0.35"/>
    <n v="0"/>
    <n v="0"/>
    <n v="0"/>
    <n v="0"/>
    <n v="0"/>
    <n v="0"/>
    <n v="0"/>
    <m/>
    <m/>
    <s v="."/>
    <s v="Local"/>
  </r>
  <r>
    <n v="15210"/>
    <s v="P.H. PETALO CHIC 48/8"/>
    <x v="4"/>
    <s v="SOMBRILLA"/>
    <n v="10"/>
    <n v="97.094696969696969"/>
    <n v="0.8"/>
    <n v="0"/>
    <n v="1651.84"/>
    <n v="1424"/>
    <s v="."/>
    <n v="0"/>
    <n v="0"/>
    <n v="0"/>
    <n v="0"/>
    <n v="0"/>
    <n v="0"/>
    <s v="."/>
    <n v="0"/>
    <n v="0"/>
    <n v="0"/>
    <n v="0"/>
    <n v="0"/>
    <n v="0"/>
    <s v="."/>
    <n v="0"/>
    <n v="0"/>
    <n v="0"/>
    <n v="0"/>
    <n v="0"/>
    <n v="0"/>
    <n v="0"/>
    <n v="0"/>
    <n v="0"/>
    <n v="0"/>
    <n v="0"/>
    <n v="1.0000000000000002"/>
    <n v="30000"/>
    <n v="0.35"/>
    <n v="0"/>
    <n v="0"/>
    <n v="0"/>
    <n v="0"/>
    <n v="0"/>
    <n v="0"/>
    <n v="0"/>
    <m/>
    <m/>
    <s v="."/>
    <s v="Local"/>
  </r>
  <r>
    <n v="80080"/>
    <s v="JABON CANGURITOS SPRAY"/>
    <x v="5"/>
    <s v="CANGURO"/>
    <n v="10"/>
    <n v="96.875"/>
    <n v="0.7"/>
    <n v="24306.329340000004"/>
    <n v="5765.2"/>
    <n v="4970"/>
    <s v="."/>
    <n v="7190.8019999999997"/>
    <n v="7576.4160000000002"/>
    <n v="6787.2060000000001"/>
    <n v="7346.6459999999997"/>
    <n v="7866.1260000000002"/>
    <n v="8102.1097800000007"/>
    <s v="."/>
    <n v="13218"/>
    <n v="7364"/>
    <n v="7010"/>
    <n v="9056"/>
    <n v="9375"/>
    <n v="13528"/>
    <s v="."/>
    <n v="44869.305779999995"/>
    <n v="7478.2176299999992"/>
    <n v="474.71531452076584"/>
    <n v="6.3479740495432188E-2"/>
    <n v="258680521.68285596"/>
    <n v="59551"/>
    <n v="9925.1666666666661"/>
    <n v="2826.271920156777"/>
    <n v="0.28475813203708861"/>
    <n v="295968470"/>
    <n v="1.3538723065388772E-2"/>
    <n v="0.24069110702964935"/>
    <n v="30000"/>
    <n v="0.35"/>
    <n v="1244.0507108629536"/>
    <n v="247.89671701657457"/>
    <n v="2953.6824846865115"/>
    <n v="1564.5326999559848"/>
    <n v="5432.6496548522573"/>
    <n v="20141.342738523708"/>
    <n v="22434.652889999998"/>
    <n v="36.067103525768459"/>
    <n v="81.248928912507708"/>
    <s v="."/>
    <s v="National"/>
  </r>
  <r>
    <n v="80030"/>
    <s v="JABON 400 ML"/>
    <x v="5"/>
    <s v="CANGURO"/>
    <n v="10"/>
    <n v="96.875"/>
    <n v="0.7"/>
    <n v="1948.0500000000002"/>
    <n v="5405.5999999999995"/>
    <n v="4660"/>
    <s v="."/>
    <n v="0"/>
    <n v="179"/>
    <n v="649.35"/>
    <n v="543.45600000000002"/>
    <n v="463.536"/>
    <n v="477.44208000000003"/>
    <s v="."/>
    <n v="566"/>
    <n v="425"/>
    <n v="623"/>
    <n v="402"/>
    <n v="614"/>
    <n v="459"/>
    <s v="."/>
    <n v="2312.7840800000004"/>
    <n v="385.46401333333341"/>
    <n v="245.09686902793558"/>
    <n v="0.63584890041599262"/>
    <n v="12501985.622848"/>
    <n v="3089"/>
    <n v="514.83333333333337"/>
    <n v="98.05185702813921"/>
    <n v="0.19045359086074304"/>
    <n v="14394740"/>
    <n v="6.9785218703154086E-4"/>
    <n v="0.96911434585717482"/>
    <n v="30000"/>
    <n v="0.35"/>
    <n v="291.68640594207341"/>
    <n v="12.777812596685084"/>
    <n v="372.87499499478645"/>
    <n v="443.44045514252844"/>
    <n v="500.65312096163728"/>
    <n v="5740.707744694877"/>
    <n v="1156.3920400000002"/>
    <n v="7.9290088015253639"/>
    <n v="449.27155577349555"/>
    <s v="."/>
    <s v="National"/>
  </r>
  <r>
    <n v="44014"/>
    <s v="NOS.LACTI 12X40"/>
    <x v="6"/>
    <s v="DISTRISERVICIOS"/>
    <n v="5"/>
    <n v="95.621794871794876"/>
    <n v="2.5"/>
    <n v="4351.6440000000002"/>
    <n v="4498.4799999999996"/>
    <n v="3878"/>
    <s v="."/>
    <n v="1450.548"/>
    <n v="1385.6130000000001"/>
    <n v="1220.778"/>
    <n v="1406.5920000000001"/>
    <n v="1161.837"/>
    <n v="1291.7070000000001"/>
    <s v="."/>
    <n v="1338"/>
    <n v="2280"/>
    <n v="1106"/>
    <n v="1149"/>
    <n v="1770"/>
    <n v="2300"/>
    <s v="."/>
    <n v="7917.0750000000007"/>
    <n v="1319.5125"/>
    <n v="113.58312225106336"/>
    <n v="8.6079610652466998E-2"/>
    <n v="35614803.545999996"/>
    <n v="9943"/>
    <n v="1657.1666666666667"/>
    <n v="543.64930485255547"/>
    <n v="0.32805952218800488"/>
    <n v="38558954"/>
    <n v="2.3888732854139743E-3"/>
    <n v="0.86883558147421713"/>
    <n v="30000"/>
    <n v="0.35"/>
    <n v="591.58898647431249"/>
    <n v="43.740745856353598"/>
    <n v="332.28685153283135"/>
    <n v="229.87666399537315"/>
    <n v="550.9905808145993"/>
    <n v="3858.1473951597109"/>
    <n v="3958.5375000000004"/>
    <n v="13.382728855693072"/>
    <n v="88.204883561657255"/>
    <s v="."/>
    <s v="Local"/>
  </r>
  <r>
    <n v="44010"/>
    <s v="LACTITUYAS 12X20"/>
    <x v="6"/>
    <s v="DISTRISERVICIOS"/>
    <n v="5"/>
    <n v="95.621794871794876"/>
    <n v="2.5"/>
    <n v="15"/>
    <n v="4303.5999999999995"/>
    <n v="3710"/>
    <s v="."/>
    <n v="2"/>
    <n v="1"/>
    <n v="0"/>
    <n v="0"/>
    <n v="5"/>
    <n v="4"/>
    <s v="."/>
    <n v="2"/>
    <n v="3"/>
    <n v="2"/>
    <n v="3"/>
    <n v="3"/>
    <n v="2"/>
    <s v="."/>
    <n v="12"/>
    <n v="2"/>
    <n v="2.0976176963403033"/>
    <n v="1.0488088481701516"/>
    <n v="51643.199999999997"/>
    <n v="15"/>
    <n v="2.5"/>
    <n v="0.54772255750516607"/>
    <n v="0.21908902300206642"/>
    <n v="55650"/>
    <n v="3.6208422207655843E-6"/>
    <n v="0.99995574727332548"/>
    <n v="30000"/>
    <n v="0.35"/>
    <n v="23.547525248346691"/>
    <n v="6.6298342541436461E-2"/>
    <n v="2.4291094090474856"/>
    <n v="2.5872637958264022"/>
    <n v="2.760601121754668"/>
    <n v="130.65482413248247"/>
    <n v="6"/>
    <n v="0.5096076922496362"/>
    <n v="1970.7102639982775"/>
    <s v="."/>
    <s v="Local"/>
  </r>
  <r>
    <n v="44013"/>
    <s v="LACTITUYAS 12X30"/>
    <x v="6"/>
    <s v="DISTRISERVICIOS"/>
    <n v="5"/>
    <n v="95.621794871794876"/>
    <n v="2.5"/>
    <n v="6"/>
    <n v="4671.32"/>
    <n v="4027"/>
    <s v="."/>
    <n v="0"/>
    <n v="1"/>
    <n v="0"/>
    <n v="0"/>
    <n v="2"/>
    <n v="0"/>
    <s v="."/>
    <n v="1"/>
    <n v="1"/>
    <n v="1"/>
    <n v="1"/>
    <n v="1"/>
    <n v="1"/>
    <s v="."/>
    <n v="3"/>
    <n v="0.5"/>
    <n v="0.83666002653407556"/>
    <n v="1.6733200530681511"/>
    <n v="14013.96"/>
    <n v="6"/>
    <n v="1"/>
    <n v="0"/>
    <n v="0"/>
    <n v="24162"/>
    <n v="9.0521055519139609E-7"/>
    <n v="0.99999787878993251"/>
    <n v="30000"/>
    <n v="0.35"/>
    <n v="11.300857940336295"/>
    <n v="1.6574585635359115E-2"/>
    <n v="0.91953295471087115"/>
    <n v="1.0098928207407794"/>
    <n v="1.0024058828876667"/>
    <n v="61.607122789062721"/>
    <n v="1.5"/>
    <n v="0.26546657040011645"/>
    <n v="3716.9630749401176"/>
    <s v="."/>
    <s v="Local"/>
  </r>
  <r>
    <n v="75100"/>
    <s v="LATEX PEQUENO COFRE 36X75"/>
    <x v="7"/>
    <s v="CLARITA"/>
    <n v="10"/>
    <n v="94.135802469135797"/>
    <n v="0.7"/>
    <n v="2178.819"/>
    <n v="7484.32"/>
    <n v="6452"/>
    <s v="."/>
    <n v="575.42399999999998"/>
    <n v="408.59100000000001"/>
    <n v="452.54700000000003"/>
    <n v="726.27300000000002"/>
    <n v="205.79400000000001"/>
    <n v="211.96782000000002"/>
    <s v="."/>
    <n v="406"/>
    <n v="745"/>
    <n v="419"/>
    <n v="575"/>
    <n v="585"/>
    <n v="705"/>
    <s v="."/>
    <n v="2580.5968199999998"/>
    <n v="430.09946999999994"/>
    <n v="203.81307385978326"/>
    <n v="0.4738742734553551"/>
    <n v="19314012.391862396"/>
    <n v="3435"/>
    <n v="572.5"/>
    <n v="140.54145295961615"/>
    <n v="0.24548725407793215"/>
    <n v="22162620"/>
    <n v="7.786611600524504E-4"/>
    <n v="0.96172089579335385"/>
    <n v="30000"/>
    <n v="0.35"/>
    <n v="261.85116022748298"/>
    <n v="14.257440994475136"/>
    <n v="346.38748380453461"/>
    <n v="380.23302291285864"/>
    <n v="488.96189374928599"/>
    <n v="5003.0298246771972"/>
    <n v="1290.2984099999999"/>
    <n v="9.8552048337617002"/>
    <n v="350.9065775980352"/>
    <s v="."/>
    <s v="Local"/>
  </r>
  <r>
    <n v="75130"/>
    <s v="LATEX PEQ 36X75 INCOBRA"/>
    <x v="7"/>
    <s v="CLARITA"/>
    <n v="10"/>
    <n v="94.135802469135797"/>
    <n v="0.7"/>
    <n v="3704.2919999999995"/>
    <n v="10100.119999999999"/>
    <n v="8707"/>
    <s v="."/>
    <n v="1234.7639999999999"/>
    <n v="0"/>
    <n v="0"/>
    <n v="0"/>
    <n v="658.34100000000001"/>
    <n v="678.09123"/>
    <s v="."/>
    <n v="577"/>
    <n v="496"/>
    <n v="699"/>
    <n v="498"/>
    <n v="562"/>
    <n v="412"/>
    <s v="."/>
    <n v="2571.19623"/>
    <n v="428.53270500000002"/>
    <n v="513.03431632829609"/>
    <n v="1.1971882433764212"/>
    <n v="25969390.466547597"/>
    <n v="3244"/>
    <n v="540.66666666666663"/>
    <n v="97.17544271402447"/>
    <n v="0.17973263140695034"/>
    <n v="28245508"/>
    <n v="7.7582465562144151E-4"/>
    <n v="0.96249672044897527"/>
    <n v="30000"/>
    <n v="0.35"/>
    <n v="224.99607504493062"/>
    <n v="14.205504033149172"/>
    <n v="655.08935665978777"/>
    <n v="888.5473659163182"/>
    <n v="797.14439699127945"/>
    <n v="8035.3932703920555"/>
    <n v="1285.598115"/>
    <n v="11.427738148261229"/>
    <n v="565.65351371138331"/>
    <s v="."/>
    <s v="Local"/>
  </r>
  <r>
    <n v="75150"/>
    <s v="LATEX INSTITUCIONAL X 120"/>
    <x v="7"/>
    <s v="CLARITA"/>
    <n v="10"/>
    <n v="94.135802469135797"/>
    <n v="0.7"/>
    <n v="963.11591999999996"/>
    <n v="9991.08"/>
    <n v="8613"/>
    <s v="."/>
    <n v="205.79400000000001"/>
    <n v="113"/>
    <n v="194"/>
    <n v="155"/>
    <n v="311.68799999999999"/>
    <n v="321.03863999999999"/>
    <s v="."/>
    <n v="192"/>
    <n v="294"/>
    <n v="296"/>
    <n v="341"/>
    <n v="181"/>
    <n v="207"/>
    <s v="."/>
    <n v="1300.52064"/>
    <n v="216.75343999999998"/>
    <n v="83.79029256667873"/>
    <n v="0.38656960907600235"/>
    <n v="12993605.7558912"/>
    <n v="1511"/>
    <n v="251.83333333333334"/>
    <n v="66.76351298925681"/>
    <n v="0.26510991259797539"/>
    <n v="13014243"/>
    <n v="3.9241500352408994E-4"/>
    <n v="0.98463535636856692"/>
    <n v="30000"/>
    <n v="0.35"/>
    <n v="160.88775955554297"/>
    <n v="7.1851969060773477"/>
    <n v="155.64226162745223"/>
    <n v="160.50503622774139"/>
    <n v="227.49423068822571"/>
    <n v="2602.4227828496691"/>
    <n v="650.26031999999998"/>
    <n v="8.0834032594693674"/>
    <n v="362.19227070151703"/>
    <s v="."/>
    <s v="Local"/>
  </r>
  <r>
    <n v="75260"/>
    <s v="LATEX MEDIANO INST 18X75"/>
    <x v="7"/>
    <s v="CLARITA"/>
    <n v="10"/>
    <n v="94.135802469135797"/>
    <n v="0.7"/>
    <n v="938.42063999999993"/>
    <n v="6320.8399999999992"/>
    <n v="5449"/>
    <s v="."/>
    <n v="91"/>
    <n v="72"/>
    <n v="231.768"/>
    <n v="159"/>
    <n v="303.69600000000003"/>
    <n v="312.80687999999998"/>
    <s v="."/>
    <n v="289"/>
    <n v="269"/>
    <n v="193"/>
    <n v="365"/>
    <n v="363"/>
    <n v="291"/>
    <s v="."/>
    <n v="1170.27088"/>
    <n v="195.04514666666668"/>
    <n v="104.1980373961097"/>
    <n v="0.53422522516894388"/>
    <n v="7397094.9891391993"/>
    <n v="1770"/>
    <n v="295"/>
    <n v="64.27441170481454"/>
    <n v="0.21787936171123573"/>
    <n v="9644730"/>
    <n v="3.5311385100304126E-4"/>
    <n v="0.98683429673082479"/>
    <n v="30000"/>
    <n v="0.35"/>
    <n v="191.87853694115486"/>
    <n v="6.4655849723756909"/>
    <n v="168.85388711986661"/>
    <n v="191.78760038143972"/>
    <n v="233.50973684362353"/>
    <n v="3129.619630492512"/>
    <n v="585.13544000000002"/>
    <n v="6.0990191954553916"/>
    <n v="484.04276548276124"/>
    <s v="."/>
    <s v="Local"/>
  </r>
  <r>
    <n v="75110"/>
    <s v="LATEX PEQ. AUTOMOVIL 36X75"/>
    <x v="7"/>
    <s v="CLARITA"/>
    <n v="10"/>
    <n v="94.135802469135797"/>
    <n v="0.7"/>
    <n v="525"/>
    <n v="2995.12"/>
    <n v="2582"/>
    <s v="."/>
    <n v="0"/>
    <n v="12"/>
    <n v="100"/>
    <n v="175"/>
    <n v="1"/>
    <n v="1.03"/>
    <s v="."/>
    <n v="49"/>
    <n v="76"/>
    <n v="49"/>
    <n v="62"/>
    <n v="61"/>
    <n v="40"/>
    <s v="."/>
    <n v="289.02999999999997"/>
    <n v="48.17166666666666"/>
    <n v="73.277560116768811"/>
    <n v="1.5211755205363213"/>
    <n v="865679.53359999985"/>
    <n v="337"/>
    <n v="56.166666666666664"/>
    <n v="12.765839833973573"/>
    <n v="0.22728498220724463"/>
    <n v="870134"/>
    <n v="8.7211002255656398E-5"/>
    <n v="0.99704741257434104"/>
    <n v="30000"/>
    <n v="0.35"/>
    <n v="138.52716472927554"/>
    <n v="1.5968508287292815"/>
    <n v="89.246068404061631"/>
    <n v="125.54616120374176"/>
    <n v="105.21457669135445"/>
    <n v="2207.293316864505"/>
    <n v="144.51499999999999"/>
    <n v="2.0864499794307712"/>
    <n v="1382.2789688007315"/>
    <s v="."/>
    <s v="Local"/>
  </r>
  <r>
    <n v="75010"/>
    <s v="LATEX FACIAL GRANEL"/>
    <x v="7"/>
    <s v="CLARITA"/>
    <n v="10"/>
    <n v="94.135802469135797"/>
    <n v="0.7"/>
    <n v="285"/>
    <n v="1980.12"/>
    <n v="1707"/>
    <s v="."/>
    <n v="80"/>
    <n v="95"/>
    <n v="60"/>
    <n v="51"/>
    <n v="0"/>
    <n v="0"/>
    <s v="."/>
    <n v="78"/>
    <n v="45"/>
    <n v="45"/>
    <n v="58"/>
    <n v="54"/>
    <n v="81"/>
    <s v="."/>
    <n v="286"/>
    <n v="47.666666666666664"/>
    <n v="39.983329859663598"/>
    <n v="0.83881111593699864"/>
    <n v="566314.31999999995"/>
    <n v="361"/>
    <n v="60.166666666666664"/>
    <n v="15.841927492154053"/>
    <n v="0.26330073394161863"/>
    <n v="616227"/>
    <n v="8.6296739594913092E-5"/>
    <n v="0.99722030779038262"/>
    <n v="30000"/>
    <n v="0.35"/>
    <n v="169.47586492585771"/>
    <n v="1.580110497237569"/>
    <n v="55.784434832039288"/>
    <n v="70.74471133907781"/>
    <n v="71.585539804414978"/>
    <n v="2150.3763826872523"/>
    <n v="143"/>
    <n v="1.6875559249992278"/>
    <n v="1360.902535896478"/>
    <s v="."/>
    <s v="Local"/>
  </r>
  <r>
    <n v="75310"/>
    <s v="LATEX BOLSA INST. 36X75"/>
    <x v="7"/>
    <s v="CLARITA"/>
    <n v="10"/>
    <n v="94.135802469135797"/>
    <n v="0.7"/>
    <n v="255"/>
    <n v="3877.8799999999997"/>
    <n v="3343"/>
    <s v="."/>
    <n v="9"/>
    <n v="85"/>
    <n v="16"/>
    <n v="27"/>
    <n v="2"/>
    <n v="2.06"/>
    <s v="."/>
    <n v="42"/>
    <n v="39"/>
    <n v="43"/>
    <n v="33"/>
    <n v="29"/>
    <n v="24"/>
    <s v="."/>
    <n v="141.06"/>
    <n v="23.51"/>
    <n v="31.568728197379123"/>
    <n v="1.3427787408498137"/>
    <n v="547013.75280000002"/>
    <n v="210"/>
    <n v="35"/>
    <n v="7.6157731058639087"/>
    <n v="0.21759351731039739"/>
    <n v="702030"/>
    <n v="4.2563000305099444E-5"/>
    <n v="0.99897589607312187"/>
    <n v="30000"/>
    <n v="0.35"/>
    <n v="85.050202988188815"/>
    <n v="0.77933701657458565"/>
    <n v="39.362098363124979"/>
    <n v="54.375603685275884"/>
    <n v="47.155468528870834"/>
    <n v="1205.5514102188042"/>
    <n v="70.53"/>
    <n v="1.6585498334388389"/>
    <n v="1546.8935577031305"/>
    <s v="."/>
    <s v="Local"/>
  </r>
  <r>
    <n v="75400"/>
    <s v="LATEX INSTITUCIONAL 48X35"/>
    <x v="7"/>
    <s v="CLARITA"/>
    <n v="10"/>
    <n v="94.135802469135797"/>
    <n v="0.7"/>
    <n v="3"/>
    <n v="2799.08"/>
    <n v="2413"/>
    <s v="."/>
    <n v="0"/>
    <n v="0"/>
    <n v="0"/>
    <n v="1"/>
    <n v="0"/>
    <n v="0"/>
    <s v="."/>
    <n v="1"/>
    <n v="1"/>
    <n v="1"/>
    <n v="1"/>
    <n v="1"/>
    <n v="1"/>
    <s v="."/>
    <n v="1"/>
    <n v="0.16666666666666666"/>
    <n v="0.40824829046386302"/>
    <n v="2.4494897427831783"/>
    <n v="2799.08"/>
    <n v="6"/>
    <n v="1"/>
    <n v="0"/>
    <n v="0"/>
    <n v="14478"/>
    <n v="3.0173685173046534E-7"/>
    <n v="0.99999969826314838"/>
    <n v="30000"/>
    <n v="0.35"/>
    <n v="8.4287455241013536"/>
    <n v="5.5248618784530384E-3"/>
    <n v="0.46349690924839337"/>
    <n v="0.688788260636367"/>
    <n v="0.51874552803292373"/>
    <n v="88.833435054900562"/>
    <n v="0.5"/>
    <n v="0.11864161720632999"/>
    <n v="16078.851744937001"/>
    <s v="."/>
    <s v="Local"/>
  </r>
  <r>
    <n v="73450"/>
    <s v="ROLLO MULTIUSO 6X2"/>
    <x v="8"/>
    <s v="DISTRISERVICIOS"/>
    <n v="5"/>
    <n v="95.621794871794876"/>
    <n v="2.5"/>
    <n v="7430.1923700000007"/>
    <n v="8998.119999999999"/>
    <n v="7757"/>
    <s v="."/>
    <n v="1309.6890000000001"/>
    <n v="1810.1880000000001"/>
    <n v="1437.5609999999999"/>
    <n v="1850.1479999999999"/>
    <n v="2404.5929999999998"/>
    <n v="2476.7307900000001"/>
    <s v="."/>
    <n v="2804"/>
    <n v="1921"/>
    <n v="3300"/>
    <n v="2534"/>
    <n v="2899"/>
    <n v="1805"/>
    <s v="."/>
    <n v="11288.90979"/>
    <n v="1881.4849649999999"/>
    <n v="481.25751596140617"/>
    <n v="0.25578600143711816"/>
    <n v="101578964.95959479"/>
    <n v="15263"/>
    <n v="2543.8333333333335"/>
    <n v="583.01129205759571"/>
    <n v="0.229186120182505"/>
    <n v="118395091"/>
    <n v="3.406280099503829E-3"/>
    <n v="0.82354310783540574"/>
    <n v="30000"/>
    <n v="0.35"/>
    <n v="499.48299663503309"/>
    <n v="62.369667348066294"/>
    <n v="793.1058527017376"/>
    <n v="699.04756651797027"/>
    <n v="1104.954189442069"/>
    <n v="5696.8084156839341"/>
    <n v="5644.4548949999999"/>
    <n v="22.601189361904719"/>
    <n v="91.339406764698055"/>
    <s v="."/>
    <s v="Local"/>
  </r>
  <r>
    <n v="74000"/>
    <s v="LIMPION INDUSTRIAL 600M"/>
    <x v="8"/>
    <s v="DISTRISERVICIOS"/>
    <n v="5"/>
    <n v="95.621794871794876"/>
    <n v="2.5"/>
    <n v="5368.1364900000008"/>
    <n v="13255.32"/>
    <n v="11427"/>
    <s v="."/>
    <n v="1300.6980000000001"/>
    <n v="1448.55"/>
    <n v="1225.7729999999999"/>
    <n v="1451.547"/>
    <n v="1737.261"/>
    <n v="1789.3788300000001"/>
    <s v="."/>
    <n v="1499"/>
    <n v="1871"/>
    <n v="1744"/>
    <n v="1733"/>
    <n v="1396"/>
    <n v="1662"/>
    <s v="."/>
    <n v="8953.2078299999994"/>
    <n v="1492.2013049999998"/>
    <n v="227.85280421928178"/>
    <n v="0.1526957545579159"/>
    <n v="118677634.81315559"/>
    <n v="9905"/>
    <n v="1650.8333333333333"/>
    <n v="174.36905306466127"/>
    <n v="0.10562486808561006"/>
    <n v="113184435"/>
    <n v="2.7015127435127515E-3"/>
    <n v="0.85069023049082382"/>
    <n v="30000"/>
    <n v="0.35"/>
    <n v="366.49227274333128"/>
    <n v="49.465236629834251"/>
    <n v="475.17898736845302"/>
    <n v="375.54469835851978"/>
    <n v="722.50517051762426"/>
    <n v="3446.9043721815187"/>
    <n v="4476.6039149999997"/>
    <n v="24.429458670388605"/>
    <n v="69.683369716310381"/>
    <s v="."/>
    <s v="Local"/>
  </r>
  <r>
    <n v="74100"/>
    <s v="LIMPION INDUSTRIAL 1600M"/>
    <x v="8"/>
    <s v="DISTRISERVICIOS"/>
    <n v="5"/>
    <n v="95.621794871794876"/>
    <n v="2.5"/>
    <n v="1364.4142199999999"/>
    <n v="9897.119999999999"/>
    <n v="8532"/>
    <s v="."/>
    <n v="250.749"/>
    <n v="308.69099999999997"/>
    <n v="287.71199999999999"/>
    <n v="331.66800000000001"/>
    <n v="441.55799999999999"/>
    <n v="454.80473999999998"/>
    <s v="."/>
    <n v="346"/>
    <n v="408"/>
    <n v="571"/>
    <n v="523"/>
    <n v="574"/>
    <n v="312"/>
    <s v="."/>
    <n v="2075.1827399999997"/>
    <n v="345.86378999999994"/>
    <n v="83.710576561726185"/>
    <n v="0.24203336394864058"/>
    <n v="20538332.599708796"/>
    <n v="2734"/>
    <n v="455.66666666666669"/>
    <n v="115.56585424192845"/>
    <n v="0.25361928509567327"/>
    <n v="23326488"/>
    <n v="6.2615910673300074E-4"/>
    <n v="0.97374421515877452"/>
    <n v="30000"/>
    <n v="0.35"/>
    <n v="204.19464705981954"/>
    <n v="11.465098011049722"/>
    <n v="141.03606661697478"/>
    <n v="122.97165912781941"/>
    <n v="198.3615566722234"/>
    <n v="1580.5621847247032"/>
    <n v="1037.5913699999999"/>
    <n v="10.162767584167216"/>
    <n v="137.85858465417428"/>
    <s v="."/>
    <s v="Local"/>
  </r>
  <r>
    <n v="73300"/>
    <s v="ROLLO MULTIUSO 24X1X100"/>
    <x v="8"/>
    <s v="DISTRISERVICIOS"/>
    <n v="5"/>
    <n v="95.621794871794876"/>
    <n v="2.5"/>
    <n v="54"/>
    <n v="2362.9199999999996"/>
    <n v="2037"/>
    <s v="."/>
    <n v="2"/>
    <n v="1"/>
    <n v="0"/>
    <n v="0"/>
    <n v="18"/>
    <n v="1"/>
    <s v="."/>
    <n v="5"/>
    <n v="6"/>
    <n v="6"/>
    <n v="5"/>
    <n v="5"/>
    <n v="6"/>
    <s v="."/>
    <n v="22"/>
    <n v="3.6666666666666665"/>
    <n v="7.0616334276615254"/>
    <n v="1.9259000257258707"/>
    <n v="51984.239999999991"/>
    <n v="33"/>
    <n v="5.5"/>
    <n v="0.54772255750516607"/>
    <n v="9.9585919546393828E-2"/>
    <n v="67221"/>
    <n v="6.6382107380702385E-6"/>
    <n v="0.99986540122518031"/>
    <n v="30000"/>
    <n v="0.35"/>
    <n v="43.028621107099021"/>
    <n v="0.12154696132596685"/>
    <n v="7.6693682342913601"/>
    <n v="8.4827393037301295"/>
    <n v="8.2771030409211939"/>
    <n v="258.12064090809412"/>
    <n v="11"/>
    <n v="0.51128759030510418"/>
    <n v="2123.6289092893198"/>
    <s v="."/>
    <s v="Local"/>
  </r>
  <r>
    <n v="76150"/>
    <s v="P.H. MULTI HOJAS BCO HD 30X250"/>
    <x v="9"/>
    <s v="DISTRISERVICIOS"/>
    <n v="5"/>
    <n v="95.621794871794876"/>
    <n v="2.5"/>
    <n v="950.04899999999998"/>
    <n v="7098.04"/>
    <n v="6119"/>
    <s v="."/>
    <n v="303.69600000000003"/>
    <n v="316.68299999999999"/>
    <n v="251.74799999999999"/>
    <n v="273.726"/>
    <n v="268.73099999999999"/>
    <n v="276.79293000000001"/>
    <s v="."/>
    <n v="366"/>
    <n v="264"/>
    <n v="421"/>
    <n v="517"/>
    <n v="431"/>
    <n v="342"/>
    <s v="."/>
    <n v="1691.3769300000001"/>
    <n v="281.89615500000002"/>
    <n v="23.91813003259557"/>
    <n v="8.4847308515419689E-2"/>
    <n v="12005461.104217201"/>
    <n v="2341"/>
    <n v="390.16666666666669"/>
    <n v="86.63351930209619"/>
    <n v="0.22204233909123328"/>
    <n v="14324579"/>
    <n v="5.1035074994773978E-4"/>
    <n v="0.9816303121270159"/>
    <n v="30000"/>
    <n v="0.35"/>
    <n v="217.68152822312305"/>
    <n v="9.3446239226519339"/>
    <n v="70.64124964585524"/>
    <n v="48.706147931953197"/>
    <n v="117.36436925911491"/>
    <n v="1278.6395409244483"/>
    <n v="845.68846500000006"/>
    <n v="7.769960748650858"/>
    <n v="136.83156770225375"/>
    <s v="."/>
    <s v="National"/>
  </r>
  <r>
    <n v="70250"/>
    <s v="MULTIUSOS REG FINO BCO HD 48/4X35M"/>
    <x v="10"/>
    <s v="FURIPANTOS"/>
    <n v="20"/>
    <n v="90.17763157894737"/>
    <n v="0.6"/>
    <n v="22515.921540000003"/>
    <n v="8224.4"/>
    <n v="7090"/>
    <s v="."/>
    <n v="5842.152"/>
    <n v="5332.6620000000003"/>
    <n v="6069.924"/>
    <n v="6384.6090000000004"/>
    <n v="7286.7060000000001"/>
    <n v="7505.3071800000007"/>
    <s v="."/>
    <n v="5215"/>
    <n v="5428"/>
    <n v="7141"/>
    <n v="7652"/>
    <n v="5921"/>
    <n v="5488"/>
    <s v="."/>
    <n v="38421.360180000003"/>
    <n v="6403.5600300000006"/>
    <n v="844.68542022683664"/>
    <n v="0.13190872206547216"/>
    <n v="315992634.66439199"/>
    <n v="36845"/>
    <n v="6140.833333333333"/>
    <n v="1012.3018159949476"/>
    <n v="0.16484762914831552"/>
    <n v="261231050"/>
    <n v="1.1593140259915468E-2"/>
    <n v="0.35155622340671122"/>
    <n v="30000"/>
    <n v="0.35"/>
    <n v="963.83979437677272"/>
    <n v="212.27270817679559"/>
    <n v="5090.1395837627488"/>
    <n v="4877.962370501361"/>
    <n v="9123.4165340372729"/>
    <n v="41048.466662573548"/>
    <n v="19210.680090000002"/>
    <n v="39.862807495766027"/>
    <n v="193.37609160940985"/>
    <s v="."/>
    <s v="National"/>
  </r>
  <r>
    <n v="70240"/>
    <s v="MULTIUSOS REG BLANCO HD 48/1X35M"/>
    <x v="10"/>
    <s v="FURIPANTOS"/>
    <n v="20"/>
    <n v="90.17763157894737"/>
    <n v="0.6"/>
    <n v="12617.369999999999"/>
    <n v="5880.04"/>
    <n v="5069"/>
    <s v="."/>
    <n v="4205.79"/>
    <n v="2737.26"/>
    <n v="3116.88"/>
    <n v="3281.7150000000001"/>
    <n v="3942.0540000000001"/>
    <n v="4060.3156200000003"/>
    <s v="."/>
    <n v="6174"/>
    <n v="4904"/>
    <n v="3102"/>
    <n v="6590"/>
    <n v="5353"/>
    <n v="5196"/>
    <s v="."/>
    <n v="21344.014620000002"/>
    <n v="3557.3357700000001"/>
    <n v="593.96668208377127"/>
    <n v="0.16696953014468219"/>
    <n v="125503659.72618482"/>
    <n v="31319"/>
    <n v="5219.833333333333"/>
    <n v="1215.8174890445805"/>
    <n v="0.23292266465300562"/>
    <n v="158756011"/>
    <n v="6.4402757747278258E-3"/>
    <n v="0.66217793190492924"/>
    <n v="30000"/>
    <n v="0.35"/>
    <n v="849.60784181884969"/>
    <n v="117.92273270718233"/>
    <n v="2952.4213362274177"/>
    <n v="3289.9182380709785"/>
    <n v="5648.3728922146256"/>
    <n v="32161.408716123398"/>
    <n v="10672.007310000001"/>
    <n v="25.122195876048536"/>
    <n v="272.73289871923515"/>
    <s v="."/>
    <s v="National"/>
  </r>
  <r>
    <n v="70400"/>
    <s v="MULTIUSOS REG. SUPER ECO 48/1X31M"/>
    <x v="10"/>
    <s v="FURIPANTOS"/>
    <n v="20"/>
    <n v="90.17763157894737"/>
    <n v="0.6"/>
    <n v="10672.316999999999"/>
    <n v="10046.759999999998"/>
    <n v="8661"/>
    <s v="."/>
    <n v="2496.5010000000002"/>
    <n v="3557.4389999999999"/>
    <n v="2643.3539999999998"/>
    <n v="2856.1410000000001"/>
    <n v="3202.7939999999999"/>
    <n v="3298.8778200000002"/>
    <s v="."/>
    <n v="4433"/>
    <n v="2883"/>
    <n v="4980"/>
    <n v="3400"/>
    <n v="4130"/>
    <n v="5646"/>
    <s v="."/>
    <n v="18055.106820000001"/>
    <n v="3009.1844700000001"/>
    <n v="410.38725460419892"/>
    <n v="0.13637823094447876"/>
    <n v="181395324.99490318"/>
    <n v="25472"/>
    <n v="4245.333333333333"/>
    <n v="1011.9944005115175"/>
    <n v="0.2383780780099366"/>
    <n v="220612992"/>
    <n v="5.4478910895240547E-3"/>
    <n v="0.73220425583524917"/>
    <n v="30000"/>
    <n v="0.35"/>
    <n v="597.80234569196875"/>
    <n v="99.751971381215469"/>
    <n v="2405.4266822285081"/>
    <n v="2354.8242784565878"/>
    <n v="4349.8637060808969"/>
    <n v="22518.616284379943"/>
    <n v="9027.5534100000004"/>
    <n v="30.202469010222494"/>
    <n v="225.74607772233438"/>
    <s v="."/>
    <s v="National"/>
  </r>
  <r>
    <n v="70700"/>
    <s v="MULTIUSOS REG SUPER ECO HD 48/1X29M"/>
    <x v="10"/>
    <s v="FURIPANTOS"/>
    <n v="20"/>
    <n v="90.17763157894737"/>
    <n v="0.6"/>
    <n v="9470.52"/>
    <n v="8383.32"/>
    <n v="7227"/>
    <s v="."/>
    <n v="3156.84"/>
    <n v="2146.8510000000001"/>
    <n v="2262.7350000000001"/>
    <n v="2291.7060000000001"/>
    <n v="2992.0050000000001"/>
    <n v="3081.7651499999997"/>
    <s v="."/>
    <n v="3154"/>
    <n v="2830"/>
    <n v="4572"/>
    <n v="2803"/>
    <n v="4948"/>
    <n v="3981"/>
    <s v="."/>
    <n v="15931.902150000002"/>
    <n v="2655.3170250000003"/>
    <n v="467.25012845635848"/>
    <n v="0.17596773720695683"/>
    <n v="133562233.93213801"/>
    <n v="22288"/>
    <n v="3714.6666666666665"/>
    <n v="922.51648585088481"/>
    <n v="0.24834435189812046"/>
    <n v="161075376"/>
    <n v="4.8072419968188326E-3"/>
    <n v="0.75776350088181021"/>
    <n v="30000"/>
    <n v="0.35"/>
    <n v="614.74696153883031"/>
    <n v="88.021558839779019"/>
    <n v="2227.6813052519387"/>
    <n v="2566.8347215282542"/>
    <n v="4327.2658983238343"/>
    <n v="24206.776521432032"/>
    <n v="7965.9510750000009"/>
    <n v="25.916195031073233"/>
    <n v="275.00963219129471"/>
    <s v="."/>
    <s v="National"/>
  </r>
  <r>
    <n v="70750"/>
    <s v="MULTIUSOS REG BCO HS 48/1X70M"/>
    <x v="10"/>
    <s v="FURIPANTOS"/>
    <n v="20"/>
    <n v="90.17763157894737"/>
    <n v="0.6"/>
    <n v="6976.4166000000005"/>
    <n v="2458.04"/>
    <n v="2119"/>
    <s v="."/>
    <n v="1866.1320000000001"/>
    <n v="1144.854"/>
    <n v="2172.8249999999998"/>
    <n v="1577.421"/>
    <n v="2257.7399999999998"/>
    <n v="2325.4722000000002"/>
    <s v="."/>
    <n v="3017"/>
    <n v="2082"/>
    <n v="1638"/>
    <n v="1753"/>
    <n v="2115"/>
    <n v="3108"/>
    <s v="."/>
    <n v="11344.4442"/>
    <n v="1890.7407000000001"/>
    <n v="460.0811466165282"/>
    <n v="0.2433338144233782"/>
    <n v="27885097.621367998"/>
    <n v="13713"/>
    <n v="2285.5"/>
    <n v="630.06245722150436"/>
    <n v="0.27567816986283278"/>
    <n v="29057847"/>
    <n v="3.4230368775399378E-3"/>
    <n v="0.81671768540004619"/>
    <n v="30000"/>
    <n v="0.35"/>
    <n v="958.00491300156239"/>
    <n v="62.676487292817676"/>
    <n v="1713.6108924728817"/>
    <n v="2420.1450278765415"/>
    <n v="3673.6747737328951"/>
    <n v="30781.866220238349"/>
    <n v="5672.2221"/>
    <n v="11.841739062126813"/>
    <n v="491.12302794553318"/>
    <s v="."/>
    <s v="National"/>
  </r>
  <r>
    <n v="70000"/>
    <s v="MULTIUSOS REG SUPER ECO HS 48/1X65M"/>
    <x v="10"/>
    <s v="FURIPANTOS"/>
    <n v="20"/>
    <n v="90.17763157894737"/>
    <n v="0.6"/>
    <n v="3971.0249999999996"/>
    <n v="9964.4"/>
    <n v="8590"/>
    <s v="."/>
    <n v="778.221"/>
    <n v="1323.675"/>
    <n v="1260.7380000000001"/>
    <n v="1188.81"/>
    <n v="1151.847"/>
    <n v="1186.4024099999999"/>
    <s v="."/>
    <n v="2009"/>
    <n v="2163"/>
    <n v="1787"/>
    <n v="1975"/>
    <n v="1716"/>
    <n v="2070"/>
    <s v="."/>
    <n v="6889.6934099999989"/>
    <n v="1148.2822349999999"/>
    <n v="191.55291372006764"/>
    <n v="0.16681692695530351"/>
    <n v="68651661.014603987"/>
    <n v="11720"/>
    <n v="1953.3333333333333"/>
    <n v="170.37214169771613"/>
    <n v="8.7221232951049221E-2"/>
    <n v="100674800"/>
    <n v="2.0788743989215339E-3"/>
    <n v="0.8887697564329895"/>
    <n v="30000"/>
    <n v="0.35"/>
    <n v="370.80447716559041"/>
    <n v="38.064604475138118"/>
    <n v="952.84500322282997"/>
    <n v="1061.1467859278478"/>
    <n v="1822.4388754306101"/>
    <n v="12308.294603641009"/>
    <n v="3444.8467049999995"/>
    <n v="18.580394343305795"/>
    <n v="323.35275181120477"/>
    <s v="."/>
    <s v="National"/>
  </r>
  <r>
    <n v="70300"/>
    <s v="MULTIUSOS REG EXTRAFINO 48/1X26M 3H"/>
    <x v="10"/>
    <s v="SOMBRILLA"/>
    <n v="10"/>
    <n v="97.094696969696969"/>
    <n v="0.8"/>
    <n v="2417.05053"/>
    <n v="5962.4"/>
    <n v="5140"/>
    <s v="."/>
    <n v="470.529"/>
    <n v="464.53500000000003"/>
    <n v="647.35199999999998"/>
    <n v="580.41899999999998"/>
    <n v="782.21699999999998"/>
    <n v="805.68350999999996"/>
    <s v="."/>
    <n v="664"/>
    <n v="670"/>
    <n v="507"/>
    <n v="666"/>
    <n v="862"/>
    <n v="823"/>
    <s v="."/>
    <n v="3750.73551"/>
    <n v="625.12258499999996"/>
    <n v="147.96013601198592"/>
    <n v="0.23668979422969647"/>
    <n v="22363385.404824"/>
    <n v="4192"/>
    <n v="698.66666666666663"/>
    <n v="128.03384969087938"/>
    <n v="0.18325455585526629"/>
    <n v="21546880"/>
    <n v="1.1317351244610615E-3"/>
    <n v="0.93731858621497666"/>
    <n v="30000"/>
    <n v="0.35"/>
    <n v="353.68632101660859"/>
    <n v="20.722295635359117"/>
    <n v="355.18309236557707"/>
    <n v="308.8329895623134"/>
    <n v="562.40604871916821"/>
    <n v="5371.6476626515223"/>
    <n v="1875.367755"/>
    <n v="10.604694858481313"/>
    <n v="259.2206846757706"/>
    <s v="."/>
    <s v="National"/>
  </r>
  <r>
    <n v="70600"/>
    <s v="MULTIUSOS REG EXTRAFINO 48/4X26M 3H"/>
    <x v="10"/>
    <s v="FURIPANTOS"/>
    <n v="20"/>
    <n v="90.17763157894737"/>
    <n v="0.6"/>
    <n v="2031.9659999999999"/>
    <n v="6603.8799999999992"/>
    <n v="5693"/>
    <s v="."/>
    <n v="677.322"/>
    <n v="569.42999999999995"/>
    <n v="664.33500000000004"/>
    <n v="586.41300000000001"/>
    <n v="541.45799999999997"/>
    <n v="557.70173999999997"/>
    <s v="."/>
    <n v="1058"/>
    <n v="885"/>
    <n v="710"/>
    <n v="638"/>
    <n v="482"/>
    <n v="594"/>
    <s v="."/>
    <n v="3596.6597400000001"/>
    <n v="599.44329000000005"/>
    <n v="57.360725910474692"/>
    <n v="9.568999581340662E-2"/>
    <n v="23751909.323791198"/>
    <n v="4367"/>
    <n v="727.83333333333337"/>
    <n v="209.97372851541857"/>
    <n v="0.28849149784577771"/>
    <n v="24861331"/>
    <n v="1.0852447866933142E-3"/>
    <n v="0.94177530224914452"/>
    <n v="30000"/>
    <n v="0.35"/>
    <n v="329.09454826969653"/>
    <n v="19.871048287292819"/>
    <n v="454.78169165633108"/>
    <n v="355.65199284820932"/>
    <n v="753.07295859406577"/>
    <n v="8084.7574764516339"/>
    <n v="1798.32987"/>
    <n v="10.92895570257973"/>
    <n v="406.86114590248832"/>
    <s v="."/>
    <s v="National"/>
  </r>
  <r>
    <n v="70800"/>
    <s v="MULTIUSOS REG BCO HS 48/4X65M"/>
    <x v="10"/>
    <s v="SOMBRILLA"/>
    <n v="10"/>
    <n v="97.094696969696969"/>
    <n v="0.8"/>
    <n v="1213.1556300000002"/>
    <n v="5771"/>
    <n v="4975"/>
    <s v="."/>
    <n v="93"/>
    <n v="368.63099999999997"/>
    <n v="221.77799999999999"/>
    <n v="273.726"/>
    <n v="392.60700000000003"/>
    <n v="404.38521000000003"/>
    <s v="."/>
    <n v="304"/>
    <n v="508"/>
    <n v="471"/>
    <n v="235"/>
    <n v="295"/>
    <n v="385"/>
    <s v="."/>
    <n v="1754.1272100000001"/>
    <n v="292.354535"/>
    <n v="121.23516670203139"/>
    <n v="0.41468543219974813"/>
    <n v="10123068.128910001"/>
    <n v="2198"/>
    <n v="366.33333333333331"/>
    <n v="107.32691492196481"/>
    <n v="0.29297610988707412"/>
    <n v="10935050"/>
    <n v="5.2928482188014487E-4"/>
    <n v="0.9800865932296654"/>
    <n v="30000"/>
    <n v="0.35"/>
    <n v="245.85305155243728"/>
    <n v="9.691310552486188"/>
    <n v="218.14827222689325"/>
    <n v="230.00382968796526"/>
    <n v="315.06137775175512"/>
    <n v="3889.03045477158"/>
    <n v="877.06360500000005"/>
    <n v="7.1348604335946888"/>
    <n v="401.29045846889062"/>
    <s v="."/>
    <s v="National"/>
  </r>
  <r>
    <n v="80140"/>
    <s v="DISPENSAD. SERV PLASTICO A.B.S"/>
    <x v="11"/>
    <s v="DISTRISERVICIOS"/>
    <n v="5"/>
    <n v="95.621794871794876"/>
    <n v="2.5"/>
    <n v="3356.6400000000003"/>
    <n v="9536.3599999999988"/>
    <n v="8221"/>
    <s v="."/>
    <n v="485.51400000000001"/>
    <n v="742.25699999999995"/>
    <n v="1118.8800000000001"/>
    <n v="767.23199999999997"/>
    <n v="809.19"/>
    <n v="833.46570000000008"/>
    <s v="."/>
    <n v="1209"/>
    <n v="673"/>
    <n v="1027"/>
    <n v="836"/>
    <n v="1401"/>
    <n v="1253"/>
    <s v="."/>
    <n v="4756.5387000000001"/>
    <n v="792.75644999999997"/>
    <n v="202.92042260249471"/>
    <n v="0.25596817610565603"/>
    <n v="45360065.397131994"/>
    <n v="6399"/>
    <n v="1066.5"/>
    <n v="274.41264548121683"/>
    <n v="0.2573020585852947"/>
    <n v="52606179"/>
    <n v="1.4352230124721206E-3"/>
    <n v="0.91823531392138735"/>
    <n v="30000"/>
    <n v="0.35"/>
    <n v="314.93780494108847"/>
    <n v="26.279219337016574"/>
    <n v="334.31651928757759"/>
    <n v="294.70892749352078"/>
    <n v="465.7126159726605"/>
    <n v="2923.6076570054938"/>
    <n v="2378.26935"/>
    <n v="15.103104884120683"/>
    <n v="111.2516935724699"/>
    <s v="."/>
    <s v="Local"/>
  </r>
  <r>
    <n v="80700"/>
    <s v="TOALLA MANOS BLANCA KLS"/>
    <x v="11"/>
    <s v="DISTRISERVICIOS"/>
    <n v="5"/>
    <n v="95.621794871794876"/>
    <n v="2.5"/>
    <n v="4807.1880000000001"/>
    <n v="12867.88"/>
    <n v="11093"/>
    <s v="."/>
    <n v="0"/>
    <n v="0"/>
    <n v="0"/>
    <n v="0"/>
    <n v="1602.396"/>
    <n v="344.65499999999997"/>
    <s v="."/>
    <n v="455"/>
    <n v="532"/>
    <n v="299"/>
    <n v="349"/>
    <n v="312"/>
    <n v="416"/>
    <s v="."/>
    <n v="1947.0509999999999"/>
    <n v="324.50849999999997"/>
    <n v="641.03438447676115"/>
    <n v="1.9754009046812679"/>
    <n v="25054418.621879999"/>
    <n v="2363"/>
    <n v="393.83333333333331"/>
    <n v="90.579063070152557"/>
    <n v="0.22999338909052702"/>
    <n v="26212759"/>
    <n v="5.8749703889865435E-4"/>
    <n v="0.97677490236485354"/>
    <n v="30000"/>
    <n v="0.35"/>
    <n v="173.46256346508127"/>
    <n v="10.757187845303868"/>
    <n v="694.82032370328045"/>
    <n v="769.41996226331639"/>
    <n v="748.60626292979975"/>
    <n v="4767.3050634124929"/>
    <n v="973.52549999999997"/>
    <n v="11.224617929689188"/>
    <n v="443.17391608009308"/>
    <s v="."/>
    <s v="Local"/>
  </r>
  <r>
    <n v="80060"/>
    <s v="SOPORTE COCINA PETALO"/>
    <x v="11"/>
    <s v="DISTRISERVICIOS"/>
    <n v="5"/>
    <n v="95.621794871794876"/>
    <n v="2.5"/>
    <n v="1015.9829999999999"/>
    <n v="10842.519999999999"/>
    <n v="9347"/>
    <s v="."/>
    <n v="331.66800000000001"/>
    <n v="323.67599999999999"/>
    <n v="338.661"/>
    <n v="179"/>
    <n v="167"/>
    <n v="172.01"/>
    <s v="."/>
    <n v="444"/>
    <n v="397"/>
    <n v="437"/>
    <n v="370"/>
    <n v="476"/>
    <n v="290"/>
    <s v="."/>
    <n v="1512.0150000000001"/>
    <n v="252.00250000000003"/>
    <n v="87.117125966712123"/>
    <n v="0.34569945126223794"/>
    <n v="16394052.877799999"/>
    <n v="2414"/>
    <n v="402.33333333333331"/>
    <n v="66.418872819904692"/>
    <n v="0.1650841909359686"/>
    <n v="22563658"/>
    <n v="4.5623064586923962E-4"/>
    <n v="0.9820865427728851"/>
    <n v="30000"/>
    <n v="0.35"/>
    <n v="166.52656794408787"/>
    <n v="8.3536740331491721"/>
    <n v="128.885496132458"/>
    <n v="119.97528714630619"/>
    <n v="170.65386629820387"/>
    <n v="1397.103965686458"/>
    <n v="756.00750000000005"/>
    <n v="9.0797223450114384"/>
    <n v="167.24425206710839"/>
    <s v="."/>
    <s v="Local"/>
  </r>
  <r>
    <n v="80120"/>
    <s v="SOPORTE CANGURITOS COCINA X24"/>
    <x v="11"/>
    <s v="DISTRISERVICIOS"/>
    <n v="5"/>
    <n v="95.621794871794876"/>
    <n v="2.5"/>
    <n v="261"/>
    <n v="7259.28"/>
    <n v="6258"/>
    <s v="."/>
    <n v="81"/>
    <n v="87"/>
    <n v="81"/>
    <n v="71"/>
    <n v="79"/>
    <n v="81.37"/>
    <s v="."/>
    <n v="104"/>
    <n v="79"/>
    <n v="81"/>
    <n v="96"/>
    <n v="129"/>
    <n v="115"/>
    <s v="."/>
    <n v="480.37"/>
    <n v="80.061666666666667"/>
    <n v="5.1933434959250162"/>
    <n v="6.4866792213398208E-2"/>
    <n v="3487140.3336"/>
    <n v="604"/>
    <n v="100.66666666666667"/>
    <n v="19.479904174986775"/>
    <n v="0.19350898187072954"/>
    <n v="3779832"/>
    <n v="1.4494533146576364E-4"/>
    <n v="0.99486836317304117"/>
    <n v="30000"/>
    <n v="0.35"/>
    <n v="114.71276874185784"/>
    <n v="2.6539779005524862"/>
    <n v="18.463232998687449"/>
    <n v="11.9730629218628"/>
    <n v="31.733122501449881"/>
    <n v="617.99379418760179"/>
    <n v="240.185"/>
    <n v="4.1875896229215197"/>
    <n v="232.85566698160986"/>
    <s v="."/>
    <s v="Local"/>
  </r>
  <r>
    <n v="80320"/>
    <s v="DISP HIGIENICO JUMBO"/>
    <x v="11"/>
    <s v="DISTRISERVICIOS"/>
    <n v="5"/>
    <n v="95.621794871794876"/>
    <n v="2.5"/>
    <n v="405"/>
    <n v="6882.28"/>
    <n v="5933"/>
    <s v="."/>
    <n v="16"/>
    <n v="47"/>
    <n v="33"/>
    <n v="135"/>
    <n v="46"/>
    <n v="47.38"/>
    <s v="."/>
    <n v="77"/>
    <n v="97"/>
    <n v="47"/>
    <n v="94"/>
    <n v="98"/>
    <n v="64"/>
    <s v="."/>
    <n v="324.38"/>
    <n v="54.063333333333333"/>
    <n v="41.479634360329968"/>
    <n v="0.76724152587082994"/>
    <n v="2232473.9863999998"/>
    <n v="477"/>
    <n v="79.5"/>
    <n v="20.791825316695984"/>
    <n v="0.26153239392070421"/>
    <n v="2830041"/>
    <n v="9.7877399964328352E-5"/>
    <n v="0.9966826682401797"/>
    <n v="30000"/>
    <n v="0.35"/>
    <n v="96.81250634846252"/>
    <n v="1.7921546961325967"/>
    <n v="50.440407840992947"/>
    <n v="52.238046424745548"/>
    <n v="59.401181321655926"/>
    <n v="741.90111138495536"/>
    <n v="162.19"/>
    <n v="3.3506001676316632"/>
    <n v="413.97158012416588"/>
    <s v="."/>
    <s v="Local"/>
  </r>
  <r>
    <n v="80150"/>
    <s v="DISPENSADOR TOALLA MANOS ROLLO"/>
    <x v="11"/>
    <s v="DISTRISERVICIOS"/>
    <n v="5"/>
    <n v="95.621794871794876"/>
    <n v="2.5"/>
    <n v="92.7"/>
    <n v="7726.7599999999993"/>
    <n v="6661"/>
    <s v="."/>
    <n v="3"/>
    <n v="14"/>
    <n v="6"/>
    <n v="6"/>
    <n v="30"/>
    <n v="30.900000000000002"/>
    <s v="."/>
    <n v="15"/>
    <n v="25"/>
    <n v="22"/>
    <n v="12"/>
    <n v="21"/>
    <n v="12"/>
    <s v="."/>
    <n v="89.9"/>
    <n v="14.983333333333334"/>
    <n v="12.528434326230343"/>
    <n v="0.83615801954818747"/>
    <n v="694635.72399999993"/>
    <n v="107"/>
    <n v="17.833333333333332"/>
    <n v="5.5647701360134052"/>
    <n v="0.31204318519701341"/>
    <n v="712727"/>
    <n v="2.7126142970568839E-5"/>
    <n v="0.99932716302906377"/>
    <n v="30000"/>
    <n v="0.35"/>
    <n v="48.100737151228813"/>
    <n v="0.49668508287292823"/>
    <n v="15.011859740594984"/>
    <n v="15.678125627362254"/>
    <n v="17.495285154959625"/>
    <n v="318.15771712789075"/>
    <n v="44.95"/>
    <n v="1.8689942259586216"/>
    <n v="640.56225584147069"/>
    <s v="."/>
    <s v="Local"/>
  </r>
  <r>
    <n v="80010"/>
    <s v="DISP. T.MANOS PLASTICO EN C"/>
    <x v="11"/>
    <s v="DISTRISERVICIOS"/>
    <n v="5"/>
    <n v="95.621794871794876"/>
    <n v="2.5"/>
    <n v="69"/>
    <n v="12722.88"/>
    <n v="10968"/>
    <s v="."/>
    <n v="0"/>
    <n v="20"/>
    <n v="12"/>
    <n v="23"/>
    <n v="17"/>
    <n v="17.510000000000002"/>
    <s v="."/>
    <n v="18"/>
    <n v="27"/>
    <n v="28"/>
    <n v="20"/>
    <n v="28"/>
    <n v="15"/>
    <s v="."/>
    <n v="89.51"/>
    <n v="14.918333333333335"/>
    <n v="8.1640686343677107"/>
    <n v="0.54725071842482698"/>
    <n v="1138824.9887999999"/>
    <n v="136"/>
    <n v="22.666666666666668"/>
    <n v="5.7154760664940856"/>
    <n v="0.25215335587473908"/>
    <n v="1491648"/>
    <n v="2.7008465598393956E-5"/>
    <n v="0.99935417149466221"/>
    <n v="30000"/>
    <n v="0.35"/>
    <n v="37.40362211298514"/>
    <n v="0.49453038674033151"/>
    <n v="10.636720568069368"/>
    <n v="10.598618030189083"/>
    <n v="13.109372501771025"/>
    <n v="238.47517430483362"/>
    <n v="44.755000000000003"/>
    <n v="2.3930837427887894"/>
    <n v="482.22552283739117"/>
    <s v="."/>
    <s v="Local"/>
  </r>
  <r>
    <n v="80460"/>
    <s v="DISP. P.H. DOBLE REGULAR L.D."/>
    <x v="11"/>
    <s v="DISTRISERVICIOS"/>
    <n v="5"/>
    <n v="95.621794871794876"/>
    <n v="2.5"/>
    <n v="45"/>
    <n v="6392.7599999999993"/>
    <n v="5511"/>
    <s v="."/>
    <n v="0"/>
    <n v="0"/>
    <n v="2"/>
    <n v="15"/>
    <n v="14"/>
    <n v="1"/>
    <s v="."/>
    <n v="5"/>
    <n v="6"/>
    <n v="7"/>
    <n v="9"/>
    <n v="5"/>
    <n v="5"/>
    <s v="."/>
    <n v="32"/>
    <n v="5.333333333333333"/>
    <n v="7.1460945044595281"/>
    <n v="1.3398927195861616"/>
    <n v="204568.31999999998"/>
    <n v="37"/>
    <n v="6.166666666666667"/>
    <n v="1.6020819787597227"/>
    <n v="0.25979707763671178"/>
    <n v="203907"/>
    <n v="9.655579255374891E-6"/>
    <n v="0.99983032733353516"/>
    <n v="30000"/>
    <n v="0.35"/>
    <n v="31.550146970416598"/>
    <n v="0.17679558011049723"/>
    <n v="8.0300724050120138"/>
    <n v="8.7044865397653552"/>
    <n v="8.9140503055644995"/>
    <n v="201.51127977939265"/>
    <n v="16"/>
    <n v="1.0142583497314677"/>
    <n v="1139.7981762521897"/>
    <s v="."/>
    <s v="Local"/>
  </r>
  <r>
    <n v="80490"/>
    <s v="DISPENSADOR DE MULTIHOJAS"/>
    <x v="11"/>
    <s v="DISTRISERVICIOS"/>
    <n v="5"/>
    <n v="95.621794871794876"/>
    <n v="2.5"/>
    <n v="36"/>
    <n v="11703.24"/>
    <n v="10089"/>
    <s v="."/>
    <n v="0"/>
    <n v="1"/>
    <n v="2"/>
    <n v="0"/>
    <n v="12"/>
    <n v="7"/>
    <s v="."/>
    <n v="6"/>
    <n v="3"/>
    <n v="6"/>
    <n v="5"/>
    <n v="3"/>
    <n v="6"/>
    <s v="."/>
    <n v="22"/>
    <n v="3.6666666666666665"/>
    <n v="4.8442405665559862"/>
    <n v="1.3211565181516327"/>
    <n v="257471.28"/>
    <n v="29"/>
    <n v="4.833333333333333"/>
    <n v="1.4719601443879753"/>
    <n v="0.30454347814923627"/>
    <n v="292581"/>
    <n v="6.6382107380702385E-6"/>
    <n v="0.99985876301444221"/>
    <n v="30000"/>
    <n v="0.35"/>
    <n v="19.334319115794635"/>
    <n v="0.12154696132596685"/>
    <n v="5.4519753731858209"/>
    <n v="5.9044538951976655"/>
    <n v="6.0597101798156547"/>
    <n v="126.34477378493892"/>
    <n v="11"/>
    <n v="1.1378730157623038"/>
    <n v="1039.47291159427"/>
    <s v="."/>
    <s v="Local"/>
  </r>
  <r>
    <n v="80420"/>
    <s v="DISP. DOBLE JUMBO LINEA DORADA"/>
    <x v="11"/>
    <s v="DISTRISERVICIOS"/>
    <n v="5"/>
    <n v="95.621794871794876"/>
    <n v="2.5"/>
    <n v="27"/>
    <n v="11250.839999999998"/>
    <n v="9699"/>
    <s v="."/>
    <n v="0"/>
    <n v="0"/>
    <n v="0"/>
    <n v="0"/>
    <n v="5"/>
    <n v="9"/>
    <s v="."/>
    <n v="3"/>
    <n v="3"/>
    <n v="4"/>
    <n v="2"/>
    <n v="2"/>
    <n v="2"/>
    <s v="."/>
    <n v="14"/>
    <n v="2.3333333333333335"/>
    <n v="3.8297084310253524"/>
    <n v="1.6413036132965795"/>
    <n v="157511.75999999998"/>
    <n v="16"/>
    <n v="2.6666666666666665"/>
    <n v="0.81649658092772637"/>
    <n v="0.3061862178478974"/>
    <n v="155184"/>
    <n v="4.2243159242265154E-6"/>
    <n v="0.99994066043073915"/>
    <n v="30000"/>
    <n v="0.35"/>
    <n v="15.730486023486582"/>
    <n v="7.7348066298342538E-2"/>
    <n v="4.2164487625170652"/>
    <n v="4.6259694947751662"/>
    <n v="4.6031890940087781"/>
    <n v="102.01742103507674"/>
    <n v="7"/>
    <n v="0.88999157299381215"/>
    <n v="1318.939514810635"/>
    <s v="."/>
    <s v="Local"/>
  </r>
  <r>
    <n v="80430"/>
    <s v="DISP. T.MANOS EN C LINEA DORAD"/>
    <x v="11"/>
    <s v="DISTRISERVICIOS"/>
    <n v="5"/>
    <n v="95.621794871794876"/>
    <n v="2.5"/>
    <n v="33"/>
    <n v="3709.68"/>
    <n v="3198"/>
    <s v="."/>
    <n v="11"/>
    <n v="0"/>
    <n v="0"/>
    <n v="1"/>
    <n v="0"/>
    <n v="0"/>
    <s v="."/>
    <n v="2"/>
    <n v="3"/>
    <n v="3"/>
    <n v="2"/>
    <n v="3"/>
    <n v="3"/>
    <s v="."/>
    <n v="12"/>
    <n v="2"/>
    <n v="4.4271887242357311"/>
    <n v="2.2135943621178655"/>
    <n v="44516.159999999996"/>
    <n v="16"/>
    <n v="2.6666666666666665"/>
    <n v="0.51639777949432275"/>
    <n v="0.19364916731037105"/>
    <n v="51168"/>
    <n v="3.6208422207655843E-6"/>
    <n v="0.9999593681155462"/>
    <n v="30000"/>
    <n v="0.35"/>
    <n v="25.362554678985823"/>
    <n v="6.6298342541436461E-2"/>
    <n v="4.758680436942913"/>
    <n v="5.2959849677562838"/>
    <n v="5.0901721496500949"/>
    <n v="153.70739745305067"/>
    <n v="6"/>
    <n v="0.47313845753648054"/>
    <n v="2318.4199115835145"/>
    <s v="."/>
    <s v="Local"/>
  </r>
  <r>
    <n v="81060"/>
    <s v="DISP LIMPION INDUSTRIAL PARED"/>
    <x v="11"/>
    <s v="DISTRISERVICIOS"/>
    <n v="5"/>
    <n v="95.621794871794876"/>
    <n v="2.5"/>
    <n v="21"/>
    <n v="12263.519999999999"/>
    <n v="10572"/>
    <s v="."/>
    <n v="1"/>
    <n v="1"/>
    <n v="7"/>
    <n v="0"/>
    <n v="1"/>
    <n v="1.03"/>
    <s v="."/>
    <n v="2"/>
    <n v="2"/>
    <n v="2"/>
    <n v="3"/>
    <n v="2"/>
    <n v="3"/>
    <s v="."/>
    <n v="11.03"/>
    <n v="1.8383333333333332"/>
    <n v="2.5606281781365028"/>
    <n v="1.3929074405094304"/>
    <n v="135266.62559999997"/>
    <n v="14"/>
    <n v="2.3333333333333335"/>
    <n v="0.51639777949432275"/>
    <n v="0.22131333406899545"/>
    <n v="148008"/>
    <n v="3.3281574745870327E-6"/>
    <n v="0.99996269627302081"/>
    <n v="30000"/>
    <n v="0.35"/>
    <n v="13.373675523818331"/>
    <n v="6.093922651933701E-2"/>
    <n v="2.8653243107331878"/>
    <n v="3.1136483621291196"/>
    <n v="3.1700204433298729"/>
    <n v="82.53684282050736"/>
    <n v="5.5149999999999997"/>
    <n v="0.82475456955387627"/>
    <n v="1354.4123799194772"/>
    <s v="."/>
    <s v="Local"/>
  </r>
  <r>
    <n v="80720"/>
    <s v="PPEL PARA CORTE 1,65AN 25K 460"/>
    <x v="11"/>
    <s v="DISTRISERVICIOS"/>
    <n v="5"/>
    <n v="95.621794871794876"/>
    <n v="2.5"/>
    <n v="6.18"/>
    <n v="2155.2799999999997"/>
    <n v="1858"/>
    <s v="."/>
    <n v="0"/>
    <n v="2"/>
    <n v="2"/>
    <n v="1"/>
    <n v="2"/>
    <n v="2.06"/>
    <s v="."/>
    <n v="2"/>
    <n v="2"/>
    <n v="2"/>
    <n v="2"/>
    <n v="2"/>
    <n v="2"/>
    <s v="."/>
    <n v="9.06"/>
    <n v="1.51"/>
    <n v="0.84415638361621137"/>
    <n v="0.55904396265974265"/>
    <n v="19526.836799999997"/>
    <n v="12"/>
    <n v="2"/>
    <n v="0"/>
    <n v="0"/>
    <n v="22296"/>
    <n v="2.7337358766780163E-6"/>
    <n v="0.99997181174331151"/>
    <n v="30000"/>
    <n v="0.35"/>
    <n v="28.912313677881464"/>
    <n v="5.0055248618784534E-2"/>
    <n v="1.0944326267101341"/>
    <n v="1.0934742883934987"/>
    <n v="1.3447088698040568"/>
    <n v="149.8767829341985"/>
    <n v="4.53"/>
    <n v="0.31336129307877197"/>
    <n v="2994.227120429352"/>
    <s v="."/>
    <s v="Local"/>
  </r>
  <r>
    <n v="80450"/>
    <s v="DISP. P.H. RESERVA L.D."/>
    <x v="11"/>
    <s v="DISTRISERVICIOS"/>
    <n v="5"/>
    <n v="95.621794871794876"/>
    <n v="2.5"/>
    <n v="18"/>
    <n v="12241.48"/>
    <n v="10553"/>
    <s v="."/>
    <n v="0"/>
    <n v="6"/>
    <n v="0"/>
    <n v="0"/>
    <n v="1"/>
    <n v="1.03"/>
    <s v="."/>
    <n v="2"/>
    <n v="2"/>
    <n v="2"/>
    <n v="2"/>
    <n v="2"/>
    <n v="2"/>
    <s v="."/>
    <n v="8.0299999999999994"/>
    <n v="1.3383333333333332"/>
    <n v="2.3372669224259917"/>
    <n v="1.7464011873668681"/>
    <n v="98299.084399999992"/>
    <n v="12"/>
    <n v="2"/>
    <n v="0"/>
    <n v="0"/>
    <n v="126636"/>
    <n v="2.4229469193956366E-6"/>
    <n v="0.99998209795258697"/>
    <n v="30000"/>
    <n v="0.35"/>
    <n v="11.421191319647663"/>
    <n v="4.4364640883977895E-2"/>
    <n v="2.5590901268458812"/>
    <n v="2.8168719672691886"/>
    <n v="2.7809133312657708"/>
    <n v="71.351381337214164"/>
    <n v="4.0149999999999997"/>
    <n v="0.70307901997807698"/>
    <n v="1608.293900627119"/>
    <s v="."/>
    <s v="Local"/>
  </r>
  <r>
    <n v="80110"/>
    <s v="SOPORTE COCINA CANGURITOS"/>
    <x v="11"/>
    <s v="DISTRISERVICIOS"/>
    <n v="5"/>
    <n v="95.621794871794876"/>
    <n v="2.5"/>
    <n v="9"/>
    <n v="2607.6799999999998"/>
    <n v="2248"/>
    <s v="."/>
    <n v="2"/>
    <n v="1"/>
    <n v="3"/>
    <n v="0"/>
    <n v="1"/>
    <n v="1.03"/>
    <s v="."/>
    <n v="2"/>
    <n v="2"/>
    <n v="2"/>
    <n v="2"/>
    <n v="2"/>
    <n v="2"/>
    <s v="."/>
    <n v="8.0299999999999994"/>
    <n v="1.3383333333333332"/>
    <n v="1.0309300008568316"/>
    <n v="0.77030884248331144"/>
    <n v="20939.670399999995"/>
    <n v="12"/>
    <n v="2"/>
    <n v="0"/>
    <n v="0"/>
    <n v="26976"/>
    <n v="2.4229469193956366E-6"/>
    <n v="0.9999845208995064"/>
    <n v="30000"/>
    <n v="0.35"/>
    <n v="24.745784253736758"/>
    <n v="4.4364640883977895E-2"/>
    <n v="1.2527532052767212"/>
    <n v="1.2979217250330328"/>
    <n v="1.4745764096966107"/>
    <n v="130.13632447824466"/>
    <n v="4.0149999999999997"/>
    <n v="0.32449971751400131"/>
    <n v="2933.3343375544564"/>
    <s v="."/>
    <s v="Local"/>
  </r>
  <r>
    <n v="80480"/>
    <s v="DISP. SERV. COMBO DE CANGURITOS"/>
    <x v="11"/>
    <s v="DISTRISERVICIOS"/>
    <n v="5"/>
    <n v="95.621794871794876"/>
    <n v="2.5"/>
    <n v="15"/>
    <n v="4123.7999999999993"/>
    <n v="3555"/>
    <s v="."/>
    <n v="0"/>
    <n v="0"/>
    <n v="0"/>
    <n v="5"/>
    <n v="0"/>
    <n v="0"/>
    <s v="."/>
    <n v="1"/>
    <n v="1"/>
    <n v="1"/>
    <n v="1"/>
    <n v="1"/>
    <n v="1"/>
    <s v="."/>
    <n v="5"/>
    <n v="0.83333333333333337"/>
    <n v="2.0412414523193148"/>
    <n v="2.4494897427831774"/>
    <n v="20618.999999999996"/>
    <n v="6"/>
    <n v="1"/>
    <n v="0"/>
    <n v="0"/>
    <n v="21330"/>
    <n v="1.5086842586523269E-6"/>
    <n v="0.99999452347614126"/>
    <n v="30000"/>
    <n v="0.35"/>
    <n v="15.527688233236638"/>
    <n v="2.7624309392265192E-2"/>
    <n v="2.1793629992806407"/>
    <n v="2.4352342494883108"/>
    <n v="2.3174845462419666"/>
    <n v="90.024011427060415"/>
    <n v="2.5"/>
    <n v="0.32200543473674476"/>
    <n v="3258.8692136595873"/>
    <s v="."/>
    <s v="Local"/>
  </r>
  <r>
    <n v="80410"/>
    <s v="DISP. JUMBO LINEA DORADA"/>
    <x v="11"/>
    <s v="DISTRISERVICIOS"/>
    <n v="5"/>
    <n v="95.621794871794876"/>
    <n v="2.5"/>
    <n v="3.09"/>
    <n v="10136.08"/>
    <n v="8738"/>
    <s v="."/>
    <n v="0"/>
    <n v="0"/>
    <n v="0"/>
    <n v="0"/>
    <n v="1"/>
    <n v="1.03"/>
    <s v="."/>
    <n v="1"/>
    <n v="1"/>
    <n v="1"/>
    <n v="1"/>
    <n v="1"/>
    <n v="1"/>
    <s v="."/>
    <n v="2.0300000000000002"/>
    <n v="0.33833333333333337"/>
    <n v="0.52422959346708642"/>
    <n v="1.5494470742869548"/>
    <n v="20576.242400000003"/>
    <n v="6"/>
    <n v="1"/>
    <n v="0"/>
    <n v="0"/>
    <n v="52428"/>
    <n v="6.1252580901284482E-7"/>
    <n v="0.99999849131574148"/>
    <n v="30000"/>
    <n v="0.35"/>
    <n v="6.3107881560370629"/>
    <n v="1.1215469613259669E-2"/>
    <n v="0.5803069415333848"/>
    <n v="0.63462931599576411"/>
    <n v="0.63638428959968318"/>
    <n v="34.755395689054133"/>
    <n v="1.0150000000000001"/>
    <n v="0.32167139029346908"/>
    <n v="3098.8801082358605"/>
    <s v="."/>
    <s v="Local"/>
  </r>
  <r>
    <n v="81050"/>
    <s v="DISP LIMPION INDUSTRIAL PISO"/>
    <x v="11"/>
    <s v="DISTRISERVICIOS"/>
    <n v="5"/>
    <n v="95.621794871794876"/>
    <n v="2.5"/>
    <n v="3"/>
    <n v="4035.64"/>
    <n v="3479"/>
    <s v="."/>
    <n v="0"/>
    <n v="0"/>
    <n v="0"/>
    <n v="1"/>
    <n v="0"/>
    <n v="0"/>
    <s v="."/>
    <n v="1"/>
    <n v="1"/>
    <n v="1"/>
    <n v="1"/>
    <n v="1"/>
    <n v="1"/>
    <s v="."/>
    <n v="1"/>
    <n v="0.16666666666666666"/>
    <n v="0.40824829046386302"/>
    <n v="2.4494897427831783"/>
    <n v="4035.64"/>
    <n v="6"/>
    <n v="1"/>
    <n v="0"/>
    <n v="0"/>
    <n v="20874"/>
    <n v="3.0173685173046534E-7"/>
    <n v="0.99999939652629666"/>
    <n v="30000"/>
    <n v="0.35"/>
    <n v="7.0196327038181829"/>
    <n v="5.5248618784530384E-3"/>
    <n v="0.4358725998561282"/>
    <n v="0.48704684989766223"/>
    <n v="0.46349690924839337"/>
    <n v="37.575277571266355"/>
    <n v="0.5"/>
    <n v="0.14245759603007019"/>
    <n v="6801.1252403992103"/>
    <s v="."/>
    <s v="Local"/>
  </r>
  <r>
    <n v="46370"/>
    <s v="TENA SUPER 6X10"/>
    <x v="12"/>
    <s v="CONGRESO"/>
    <n v="7"/>
    <n v="93.333333333333329"/>
    <n v="1.9"/>
    <n v="20037.942000000003"/>
    <n v="5146.92"/>
    <n v="4437"/>
    <s v="."/>
    <n v="4313.6819999999998"/>
    <n v="4999.9949999999999"/>
    <n v="4214.7809999999999"/>
    <n v="6679.3140000000003"/>
    <n v="5821.1729999999998"/>
    <n v="4996.9979999999996"/>
    <s v="."/>
    <n v="9260"/>
    <n v="7258"/>
    <n v="5901"/>
    <n v="5188"/>
    <n v="7950"/>
    <n v="7703"/>
    <s v="."/>
    <n v="31025.942999999996"/>
    <n v="5170.990499999999"/>
    <n v="938.7869180061615"/>
    <n v="0.1815487609204004"/>
    <n v="159688046.54555997"/>
    <n v="43260"/>
    <n v="7210"/>
    <n v="1469.518152320685"/>
    <n v="0.20381666467693274"/>
    <n v="191944620"/>
    <n v="9.3616703627888691E-3"/>
    <n v="0.44295226773824081"/>
    <n v="30000"/>
    <n v="0.35"/>
    <n v="1094.8620027126992"/>
    <n v="171.41404972375688"/>
    <n v="2138.6852660724599"/>
    <n v="1745.0932407365665"/>
    <n v="3338.5836141387581"/>
    <n v="16374.227711104484"/>
    <n v="15512.971499999998"/>
    <n v="28.337765785211435"/>
    <n v="95.524420183132293"/>
    <s v="."/>
    <s v="National"/>
  </r>
  <r>
    <n v="47550"/>
    <s v="TENA EXTRA 12X6"/>
    <x v="12"/>
    <s v="CONGRESO"/>
    <n v="7"/>
    <n v="93.333333333333329"/>
    <n v="1.9"/>
    <n v="8952.0390000000007"/>
    <n v="4601.7199999999993"/>
    <n v="3967"/>
    <s v="."/>
    <n v="1362.636"/>
    <n v="1669.329"/>
    <n v="956.04300000000001"/>
    <n v="110"/>
    <n v="2984.0129999999999"/>
    <n v="1822.1759999999999"/>
    <s v="."/>
    <n v="1318"/>
    <n v="2307"/>
    <n v="2616"/>
    <n v="2535"/>
    <n v="1728"/>
    <n v="2337"/>
    <s v="."/>
    <n v="8904.1970000000001"/>
    <n v="1484.0328333333334"/>
    <n v="957.08856991010362"/>
    <n v="0.64492412055355708"/>
    <n v="40974621.418839991"/>
    <n v="12841"/>
    <n v="2140.1666666666665"/>
    <n v="508.86674745621411"/>
    <n v="0.23776968185789929"/>
    <n v="50940247"/>
    <n v="2.6867243699678547E-3"/>
    <n v="0.85337695486079168"/>
    <n v="30000"/>
    <n v="0.35"/>
    <n v="620.30871491296"/>
    <n v="49.19445856353591"/>
    <n v="1301.449779854855"/>
    <n v="1446.9098393367749"/>
    <n v="1645.8109897996064"/>
    <n v="12343.2307736163"/>
    <n v="4452.0985000000001"/>
    <n v="14.354460587014987"/>
    <n v="250.90693411483934"/>
    <s v="."/>
    <s v="National"/>
  </r>
  <r>
    <n v="47500"/>
    <s v="TENA MUJER 24X10"/>
    <x v="12"/>
    <s v="CONGRESO"/>
    <n v="7"/>
    <n v="93.333333333333329"/>
    <n v="1.9"/>
    <n v="2999.9970000000003"/>
    <n v="5166.6399999999994"/>
    <n v="4454"/>
    <s v="."/>
    <n v="727.27200000000005"/>
    <n v="846.15300000000002"/>
    <n v="873.12599999999998"/>
    <n v="999.99900000000002"/>
    <n v="945.05399999999997"/>
    <n v="966.03300000000002"/>
    <s v="."/>
    <n v="1176"/>
    <n v="1528"/>
    <n v="1243"/>
    <n v="1430"/>
    <n v="1475"/>
    <n v="934"/>
    <s v="."/>
    <n v="5357.6370000000006"/>
    <n v="892.93950000000007"/>
    <n v="99.546561280135336"/>
    <n v="0.11148186554647356"/>
    <n v="27680981.62968"/>
    <n v="7786"/>
    <n v="1297.6666666666667"/>
    <n v="224.52498005047633"/>
    <n v="0.17302207555906216"/>
    <n v="34678844"/>
    <n v="1.6165965210946556E-3"/>
    <n v="0.91041082997078637"/>
    <n v="30000"/>
    <n v="0.35"/>
    <n v="454.10171203450301"/>
    <n v="29.600204419889508"/>
    <n v="306.74799221936189"/>
    <n v="215.27001106152517"/>
    <n v="513.94942315858839"/>
    <n v="4182.2859054218297"/>
    <n v="2678.8185000000003"/>
    <n v="11.798319314843109"/>
    <n v="141.29246697403187"/>
    <s v="."/>
    <s v="National"/>
  </r>
  <r>
    <n v="46400"/>
    <s v="TENA NORMAL 12X10"/>
    <x v="12"/>
    <s v="CONGRESO"/>
    <n v="7"/>
    <n v="93.333333333333329"/>
    <n v="1.9"/>
    <n v="2832.165"/>
    <n v="5108.6399999999994"/>
    <n v="4404"/>
    <s v="."/>
    <n v="672.327"/>
    <n v="712.28700000000003"/>
    <n v="616.38300000000004"/>
    <n v="944.05499999999995"/>
    <n v="777.22199999999998"/>
    <n v="767.23199999999997"/>
    <s v="."/>
    <n v="833"/>
    <n v="1104"/>
    <n v="1174"/>
    <n v="735"/>
    <n v="697"/>
    <n v="1037"/>
    <s v="."/>
    <n v="4489.5060000000003"/>
    <n v="748.25100000000009"/>
    <n v="113.12456507231273"/>
    <n v="0.15118531759037104"/>
    <n v="22935269.931839999"/>
    <n v="5580"/>
    <n v="930"/>
    <n v="201.48647597295457"/>
    <n v="0.21665212470210168"/>
    <n v="24574320"/>
    <n v="1.3546494062650347E-3"/>
    <n v="0.92513970699799852"/>
    <n v="30000"/>
    <n v="0.35"/>
    <n v="418.03940989921375"/>
    <n v="24.803900552486191"/>
    <n v="286.75186893971608"/>
    <n v="221.26067491017122"/>
    <n v="460.3791728071194"/>
    <n v="4004.8996937404017"/>
    <n v="2244.7530000000002"/>
    <n v="10.7394324403108"/>
    <n v="161.46249600000817"/>
    <s v="."/>
    <s v="National"/>
  </r>
  <r>
    <n v="47670"/>
    <s v="TENA MUJER MINI 24X10"/>
    <x v="12"/>
    <s v="CONGRESO"/>
    <n v="7"/>
    <n v="93.333333333333329"/>
    <n v="1.9"/>
    <n v="1258.74"/>
    <n v="4442.7999999999993"/>
    <n v="3830"/>
    <s v="."/>
    <n v="238.761"/>
    <n v="323.67599999999999"/>
    <n v="227.77199999999999"/>
    <n v="419.58"/>
    <n v="343.65600000000001"/>
    <n v="340.65899999999999"/>
    <s v="."/>
    <n v="554"/>
    <n v="471"/>
    <n v="464"/>
    <n v="468"/>
    <n v="342"/>
    <n v="464"/>
    <s v="."/>
    <n v="1894.1039999999998"/>
    <n v="315.68399999999997"/>
    <n v="71.986251412335861"/>
    <n v="0.22803262570271496"/>
    <n v="8415125.251199998"/>
    <n v="2763"/>
    <n v="460.5"/>
    <n v="67.787166927081415"/>
    <n v="0.14720340266467191"/>
    <n v="10582290"/>
    <n v="5.7152097781008133E-4"/>
    <n v="0.97734642334266364"/>
    <n v="30000"/>
    <n v="0.35"/>
    <n v="291.16832402081809"/>
    <n v="10.464662983425413"/>
    <n v="145.23889229631374"/>
    <n v="126.72490971570957"/>
    <n v="218.49153318029164"/>
    <n v="2687.3209203283914"/>
    <n v="947.05199999999991"/>
    <n v="6.5051856391651111"/>
    <n v="256.79956674999835"/>
    <s v="."/>
    <s v="National"/>
  </r>
  <r>
    <n v="47660"/>
    <s v="TENA EXTRA INST MEDIUM 6X12"/>
    <x v="12"/>
    <s v="CONGRESO"/>
    <n v="7"/>
    <n v="93.333333333333329"/>
    <n v="1.9"/>
    <n v="914.08500000000004"/>
    <n v="4484.5599999999995"/>
    <n v="3866"/>
    <s v="."/>
    <n v="74"/>
    <n v="148"/>
    <n v="118"/>
    <n v="28"/>
    <n v="304.69499999999999"/>
    <n v="155"/>
    <s v="."/>
    <n v="151"/>
    <n v="233"/>
    <n v="225"/>
    <n v="241"/>
    <n v="151"/>
    <n v="166"/>
    <s v="."/>
    <n v="827.69499999999994"/>
    <n v="137.94916666666666"/>
    <n v="94.627910809478763"/>
    <n v="0.68596217792408143"/>
    <n v="3711847.8891999992"/>
    <n v="1167"/>
    <n v="194.5"/>
    <n v="42.828728675971689"/>
    <n v="0.22019911915666679"/>
    <n v="4511622"/>
    <n v="2.4974608349304751E-4"/>
    <n v="0.99037667037632093"/>
    <n v="30000"/>
    <n v="0.35"/>
    <n v="191.57809216602774"/>
    <n v="4.5729005524861872"/>
    <n v="126.63821467688207"/>
    <n v="142.28695555759876"/>
    <n v="158.64851854428537"/>
    <n v="2130.0802355054275"/>
    <n v="413.84749999999997"/>
    <n v="4.3204052751642017"/>
    <n v="465.80506421626615"/>
    <s v="."/>
    <s v="National"/>
  </r>
  <r>
    <n v="47330"/>
    <s v="TENA SUPER 6X10 PAGUE 8X10"/>
    <x v="12"/>
    <s v="CONGRESO"/>
    <n v="7"/>
    <n v="93.333333333333329"/>
    <n v="1.9"/>
    <n v="662.33699999999999"/>
    <n v="5201.4399999999996"/>
    <n v="4484"/>
    <s v="."/>
    <n v="62"/>
    <n v="2"/>
    <n v="220.779"/>
    <n v="2"/>
    <n v="203.79599999999999"/>
    <n v="102"/>
    <s v="."/>
    <n v="108"/>
    <n v="164"/>
    <n v="172"/>
    <n v="136"/>
    <n v="182"/>
    <n v="180"/>
    <s v="."/>
    <n v="592.57500000000005"/>
    <n v="98.762500000000003"/>
    <n v="95.924958190764926"/>
    <n v="0.97126903623100791"/>
    <n v="3082243.3080000002"/>
    <n v="942"/>
    <n v="157"/>
    <n v="29.223278392404914"/>
    <n v="0.18613553116181475"/>
    <n v="4223928"/>
    <n v="1.7880171491418053E-4"/>
    <n v="0.99343272877858024"/>
    <n v="30000"/>
    <n v="0.35"/>
    <n v="150.51523591700027"/>
    <n v="3.2738950276243095"/>
    <n v="118.8422233841351"/>
    <n v="140.6345756880817"/>
    <n v="141.75948857750527"/>
    <n v="1843.9235821384916"/>
    <n v="296.28750000000002"/>
    <n v="3.9369768541356707"/>
    <n v="563.22012971702657"/>
    <s v="."/>
    <s v="National"/>
  </r>
  <r>
    <n v="47570"/>
    <s v="TENA EXTRA INST LARGE 6X12"/>
    <x v="12"/>
    <s v="CONGRESO"/>
    <n v="7"/>
    <n v="93.333333333333329"/>
    <n v="1.9"/>
    <n v="363"/>
    <n v="4431.2"/>
    <n v="3820"/>
    <s v="."/>
    <n v="65"/>
    <n v="36"/>
    <n v="66"/>
    <n v="121"/>
    <n v="93"/>
    <n v="86"/>
    <s v="."/>
    <n v="71"/>
    <n v="80"/>
    <n v="145"/>
    <n v="139"/>
    <n v="80"/>
    <n v="100"/>
    <s v="."/>
    <n v="467"/>
    <n v="77.833333333333329"/>
    <n v="29.033888245749434"/>
    <n v="0.37302640144431826"/>
    <n v="2069370.4"/>
    <n v="615"/>
    <n v="102.5"/>
    <n v="32.092055091564333"/>
    <n v="0.31309322040550569"/>
    <n v="2349300"/>
    <n v="1.4091110975812733E-4"/>
    <n v="0.99500927428279928"/>
    <n v="30000"/>
    <n v="0.35"/>
    <n v="144.76659573288913"/>
    <n v="2.5801104972375692"/>
    <n v="47.094661726412419"/>
    <n v="46.770883634334886"/>
    <n v="65.155435207075399"/>
    <n v="1263.6980495768823"/>
    <n v="233.5"/>
    <n v="3.2258823082478796"/>
    <n v="489.78446889382377"/>
    <s v="."/>
    <s v="National"/>
  </r>
  <r>
    <n v="47320"/>
    <s v="TENA NORMAL 12X10 PAGUE 8X10"/>
    <x v="12"/>
    <s v="CONGRESO"/>
    <n v="7"/>
    <n v="93.333333333333329"/>
    <n v="1.9"/>
    <n v="635.36400000000003"/>
    <n v="5217.6799999999994"/>
    <n v="4498"/>
    <s v="."/>
    <n v="14"/>
    <n v="35"/>
    <n v="211.78800000000001"/>
    <n v="4"/>
    <n v="72"/>
    <n v="22"/>
    <s v="."/>
    <n v="65"/>
    <n v="69"/>
    <n v="113"/>
    <n v="107"/>
    <n v="75"/>
    <n v="98"/>
    <s v="."/>
    <n v="358.78800000000001"/>
    <n v="59.798000000000002"/>
    <n v="78.108068878957695"/>
    <n v="1.3061986835505819"/>
    <n v="1872040.9718399998"/>
    <n v="527"/>
    <n v="87.833333333333329"/>
    <n v="20.711510487327264"/>
    <n v="0.2358046734800068"/>
    <n v="2370446"/>
    <n v="1.0825956155867022E-4"/>
    <n v="0.99647774365732689"/>
    <n v="30000"/>
    <n v="0.35"/>
    <n v="116.93669956112798"/>
    <n v="1.982254143646409"/>
    <n v="91.983847884482557"/>
    <n v="112.70490483285307"/>
    <n v="105.85962689000742"/>
    <n v="1457.2972269650825"/>
    <n v="179.39400000000001"/>
    <n v="3.0682241019847294"/>
    <n v="735.17173952495614"/>
    <s v="."/>
    <s v="National"/>
  </r>
  <r>
    <n v="47360"/>
    <s v="TENA MUJER 24X10 PAG 8 LLEV 10"/>
    <x v="12"/>
    <s v="CONGRESO"/>
    <n v="7"/>
    <n v="93.333333333333329"/>
    <n v="1.9"/>
    <n v="270"/>
    <n v="5055.28"/>
    <n v="4358"/>
    <s v="."/>
    <n v="0"/>
    <n v="0"/>
    <n v="90"/>
    <n v="5"/>
    <n v="89"/>
    <n v="6"/>
    <s v="."/>
    <n v="52"/>
    <n v="34"/>
    <n v="52"/>
    <n v="45"/>
    <n v="52"/>
    <n v="49"/>
    <s v="."/>
    <n v="190"/>
    <n v="31.666666666666668"/>
    <n v="44.867211487529133"/>
    <n v="1.4168593101324989"/>
    <n v="960503.2"/>
    <n v="284"/>
    <n v="47.333333333333336"/>
    <n v="7.0898989179442315"/>
    <n v="0.14978659685797671"/>
    <n v="1237672"/>
    <n v="5.7330001828788418E-5"/>
    <n v="0.99849240802875139"/>
    <n v="30000"/>
    <n v="0.35"/>
    <n v="86.451949387361097"/>
    <n v="1.0497237569060773"/>
    <n v="52.215277785871677"/>
    <n v="64.505199486899983"/>
    <n v="59.563344084214222"/>
    <n v="971.44940391010323"/>
    <n v="95"/>
    <n v="2.197752640009031"/>
    <n v="925.43337951436149"/>
    <s v="."/>
    <s v="National"/>
  </r>
  <r>
    <n v="47780"/>
    <s v="TENA MUJER 8X3X10"/>
    <x v="12"/>
    <s v="CONGRESO"/>
    <n v="7"/>
    <n v="93.333333333333329"/>
    <n v="1.9"/>
    <n v="216"/>
    <n v="4520.5199999999995"/>
    <n v="3897"/>
    <s v="."/>
    <n v="48"/>
    <n v="24"/>
    <n v="24"/>
    <n v="4"/>
    <n v="0"/>
    <n v="72"/>
    <s v="."/>
    <n v="29"/>
    <n v="43"/>
    <n v="24"/>
    <n v="51"/>
    <n v="53"/>
    <n v="49"/>
    <s v="."/>
    <n v="172"/>
    <n v="28.666666666666668"/>
    <n v="27.295909339435216"/>
    <n v="0.95218288393378658"/>
    <n v="777529.44"/>
    <n v="249"/>
    <n v="41.5"/>
    <n v="12.19426094521517"/>
    <n v="0.29383761313771495"/>
    <n v="970353"/>
    <n v="5.1898738497640045E-5"/>
    <n v="0.99854430676724903"/>
    <n v="30000"/>
    <n v="0.35"/>
    <n v="86.984250070085338"/>
    <n v="0.95027624309392267"/>
    <n v="33.947843041092675"/>
    <n v="40.067652335224956"/>
    <n v="40.599776742750137"/>
    <n v="833.90895890773652"/>
    <n v="86"/>
    <n v="1.977369464718215"/>
    <n v="877.54373001337399"/>
    <s v="."/>
    <s v="National"/>
  </r>
  <r>
    <n v="47700"/>
    <s v="TENA SUPER 2X3X10"/>
    <x v="12"/>
    <s v="CONGRESO"/>
    <n v="7"/>
    <n v="93.333333333333329"/>
    <n v="1.9"/>
    <n v="156"/>
    <n v="4309.3999999999996"/>
    <n v="3715"/>
    <s v="."/>
    <n v="0"/>
    <n v="30"/>
    <n v="0"/>
    <n v="0"/>
    <n v="52"/>
    <n v="0"/>
    <s v="."/>
    <n v="13"/>
    <n v="21"/>
    <n v="18"/>
    <n v="12"/>
    <n v="25"/>
    <n v="13"/>
    <s v="."/>
    <n v="82"/>
    <n v="13.666666666666666"/>
    <n v="22.286019533929036"/>
    <n v="1.630684356141149"/>
    <n v="353370.8"/>
    <n v="102"/>
    <n v="17"/>
    <n v="5.253570214625479"/>
    <n v="0.3090335420367929"/>
    <n v="378930"/>
    <n v="2.4742421841898162E-5"/>
    <n v="0.99937891391650413"/>
    <n v="30000"/>
    <n v="0.35"/>
    <n v="61.513313306154899"/>
    <n v="0.45303867403314918"/>
    <n v="25.45729025216108"/>
    <n v="31.859525673944159"/>
    <n v="28.628560970393124"/>
    <n v="612.05262013274864"/>
    <n v="41"/>
    <n v="1.3330447604387983"/>
    <n v="1350.9941980978965"/>
    <s v="."/>
    <s v="National"/>
  </r>
  <r>
    <n v="47730"/>
    <s v="TENA EXTRA 6X3X6"/>
    <x v="12"/>
    <s v="CONGRESO"/>
    <n v="7"/>
    <n v="93.333333333333329"/>
    <n v="1.9"/>
    <n v="132"/>
    <n v="4838.3599999999997"/>
    <n v="4171"/>
    <s v="."/>
    <n v="0"/>
    <n v="7"/>
    <n v="0"/>
    <n v="44"/>
    <n v="8"/>
    <n v="0"/>
    <s v="."/>
    <n v="15"/>
    <n v="8"/>
    <n v="18"/>
    <n v="18"/>
    <n v="16"/>
    <n v="15"/>
    <s v="."/>
    <n v="59"/>
    <n v="9.8333333333333339"/>
    <n v="17.139622710744444"/>
    <n v="1.7430124790587569"/>
    <n v="285463.24"/>
    <n v="90"/>
    <n v="15"/>
    <n v="3.687817782917155"/>
    <n v="0.24585451886114368"/>
    <n v="375390"/>
    <n v="1.7802474252097456E-5"/>
    <n v="0.99969394227655295"/>
    <n v="30000"/>
    <n v="0.35"/>
    <n v="49.243341361988612"/>
    <n v="0.32596685082872928"/>
    <n v="19.421390666545548"/>
    <n v="24.442960437158071"/>
    <n v="21.703158622346653"/>
    <n v="484.102139175677"/>
    <n v="29.5"/>
    <n v="1.1981315314549845"/>
    <n v="1485.1269015389412"/>
    <s v="."/>
    <s v="National"/>
  </r>
  <r>
    <n v="31180"/>
    <s v="HUM.CHIQUITICOS 24X50 ORIG RPTO"/>
    <x v="13"/>
    <s v="LA PATRONA"/>
    <n v="25"/>
    <n v="95.140151515151516"/>
    <n v="0.4"/>
    <n v="16210.773000000001"/>
    <n v="8654.76"/>
    <n v="7461"/>
    <s v="."/>
    <n v="3867.1289999999999"/>
    <n v="4111.884"/>
    <n v="3972.0239999999999"/>
    <n v="5403.5910000000003"/>
    <n v="3750.2460000000001"/>
    <n v="3862.7533800000001"/>
    <s v="."/>
    <n v="7384"/>
    <n v="4641"/>
    <n v="6027"/>
    <n v="5696"/>
    <n v="5182"/>
    <n v="5552"/>
    <s v="."/>
    <n v="24967.627379999998"/>
    <n v="4161.2712299999994"/>
    <n v="620.67484586007959"/>
    <n v="0.14915510466739743"/>
    <n v="216088822.74332878"/>
    <n v="34482"/>
    <n v="5747"/>
    <n v="931.79997853616624"/>
    <n v="0.16213676327408497"/>
    <n v="257270202"/>
    <n v="7.5336532808205669E-3"/>
    <n v="0.52973552289948656"/>
    <n v="30000"/>
    <n v="0.35"/>
    <n v="757.41119530025128"/>
    <n v="137.94269270718232"/>
    <n v="4069.2421635396377"/>
    <n v="3917.2226620083256"/>
    <n v="7365.7899796878837"/>
    <n v="38369.37369101659"/>
    <n v="12483.813689999999"/>
    <n v="32.964428747455187"/>
    <n v="278.15444905418173"/>
    <s v="."/>
    <s v="Local"/>
  </r>
  <r>
    <n v="31190"/>
    <s v="HUM.CHIQUITICOS 24X50 ALOE RPTO"/>
    <x v="13"/>
    <s v="LA PATRONA"/>
    <n v="25"/>
    <n v="95.140151515151516"/>
    <n v="0.4"/>
    <n v="6950.0429999999997"/>
    <n v="11697.439999999999"/>
    <n v="10084"/>
    <s v="."/>
    <n v="1491.5070000000001"/>
    <n v="1592.4059999999999"/>
    <n v="1654.3440000000001"/>
    <n v="2316.681"/>
    <n v="1479.519"/>
    <n v="1523.9045700000001"/>
    <s v="."/>
    <n v="1689"/>
    <n v="2476"/>
    <n v="2162"/>
    <n v="2461"/>
    <n v="1935"/>
    <n v="2239"/>
    <s v="."/>
    <n v="10058.361570000001"/>
    <n v="1676.3935950000002"/>
    <n v="320.53194027046334"/>
    <n v="0.19120327184885438"/>
    <n v="117657080.9633808"/>
    <n v="12962"/>
    <n v="2160.3333333333335"/>
    <n v="306.3224880198423"/>
    <n v="0.14179408487263181"/>
    <n v="130708808"/>
    <n v="3.0349783536985013E-3"/>
    <n v="0.83661396441593783"/>
    <n v="30000"/>
    <n v="0.35"/>
    <n v="413.51265599219846"/>
    <n v="55.571058397790061"/>
    <n v="1709.8084002152148"/>
    <n v="1944.6213813953595"/>
    <n v="3333.897841340111"/>
    <n v="20295.736287961903"/>
    <n v="5029.1807850000005"/>
    <n v="24.324192800981084"/>
    <n v="365.2213377452789"/>
    <s v="."/>
    <s v="Local"/>
  </r>
  <r>
    <n v="31010"/>
    <s v="HUM.CHIQUITICOS 18X70 ORIG.POTE"/>
    <x v="13"/>
    <s v="LA PATRONA"/>
    <n v="25"/>
    <n v="95.140151515151516"/>
    <n v="0.4"/>
    <n v="4927.0680000000002"/>
    <n v="9612.92"/>
    <n v="8287"/>
    <s v="."/>
    <n v="1481.5170000000001"/>
    <n v="1642.356"/>
    <n v="1409.5889999999999"/>
    <n v="1612.386"/>
    <n v="1266.732"/>
    <n v="1304.73396"/>
    <s v="."/>
    <n v="2186"/>
    <n v="1491"/>
    <n v="2609"/>
    <n v="1419"/>
    <n v="2216"/>
    <n v="2300"/>
    <s v="."/>
    <n v="8717.3139599999995"/>
    <n v="1452.8856599999999"/>
    <n v="155.32922065179363"/>
    <n v="0.10691083608863869"/>
    <n v="83798841.712363198"/>
    <n v="12221"/>
    <n v="2036.8333333333333"/>
    <n v="475.52809240534509"/>
    <n v="0.23346440998544069"/>
    <n v="101275427"/>
    <n v="2.6303348698364357E-3"/>
    <n v="0.8613186759283793"/>
    <n v="30000"/>
    <n v="0.35"/>
    <n v="424.65307909377418"/>
    <n v="48.161955580110494"/>
    <n v="1359.378110154556"/>
    <n v="1048.5217252898794"/>
    <n v="2252.5706147926421"/>
    <n v="15548.079218929077"/>
    <n v="4358.6569799999997"/>
    <n v="20.52808372095895"/>
    <n v="322.82906770816396"/>
    <s v="."/>
    <s v="Local"/>
  </r>
  <r>
    <n v="31460"/>
    <s v="HUM. PQN RPTO ALOE 12X100"/>
    <x v="13"/>
    <s v="LA PATRONA"/>
    <n v="25"/>
    <n v="95.140151515151516"/>
    <n v="0.4"/>
    <n v="3365.6309999999999"/>
    <n v="12580.199999999999"/>
    <n v="10845"/>
    <s v="."/>
    <n v="697.30200000000002"/>
    <n v="940.05899999999997"/>
    <n v="1012.986"/>
    <n v="1121.877"/>
    <n v="859.14"/>
    <n v="884.91420000000005"/>
    <s v="."/>
    <n v="844"/>
    <n v="1724"/>
    <n v="1500"/>
    <n v="1291"/>
    <n v="1082"/>
    <n v="1155"/>
    <s v="."/>
    <n v="5516.2781999999997"/>
    <n v="919.37969999999996"/>
    <n v="144.45077108766176"/>
    <n v="0.15711764256668032"/>
    <n v="69395883.011639997"/>
    <n v="7596"/>
    <n v="1266"/>
    <n v="312.85971297052612"/>
    <n v="0.24712457580610278"/>
    <n v="82378620"/>
    <n v="1.6644644173373984E-3"/>
    <n v="0.90879423344969168"/>
    <n v="30000"/>
    <n v="0.35"/>
    <n v="295.29079234722235"/>
    <n v="30.476675138121546"/>
    <n v="906.36764954070043"/>
    <n v="903.52738534644902"/>
    <n v="1665.4442637994875"/>
    <n v="11897.066471218553"/>
    <n v="2758.1390999999999"/>
    <n v="18.680833750866153"/>
    <n v="390.36628560368081"/>
    <s v="."/>
    <s v="Local"/>
  </r>
  <r>
    <n v="31630"/>
    <s v="HUM PEQUENIN 12X100 ORIG RPTO"/>
    <x v="13"/>
    <s v="LA PATRONA"/>
    <n v="25"/>
    <n v="95.140151515151516"/>
    <n v="0.4"/>
    <n v="2979.018"/>
    <n v="3781.6"/>
    <n v="3260"/>
    <s v="."/>
    <n v="655.34400000000005"/>
    <n v="658.34100000000001"/>
    <n v="728.27099999999996"/>
    <n v="993.00599999999997"/>
    <n v="755.24400000000003"/>
    <n v="777.90132000000006"/>
    <s v="."/>
    <n v="1166"/>
    <n v="1399"/>
    <n v="1056"/>
    <n v="826"/>
    <n v="1020"/>
    <n v="1116"/>
    <s v="."/>
    <n v="4568.1073200000001"/>
    <n v="761.35122000000001"/>
    <n v="124.03070435566531"/>
    <n v="0.16290865647482025"/>
    <n v="17274754.641311999"/>
    <n v="6583"/>
    <n v="1097.1666666666667"/>
    <n v="188.34905539095917"/>
    <n v="0.1716685906647053"/>
    <n v="21460580"/>
    <n v="1.3783663211036936E-3"/>
    <n v="0.92242203431797709"/>
    <n v="30000"/>
    <n v="0.35"/>
    <n v="490.11833803284037"/>
    <n v="25.238161988950278"/>
    <n v="754.98475407942226"/>
    <n v="771.15047259421112"/>
    <n v="1402.1045223179681"/>
    <n v="16124.876532306853"/>
    <n v="2284.05366"/>
    <n v="9.3204170615911828"/>
    <n v="638.90851240936695"/>
    <s v="."/>
    <s v="Local"/>
  </r>
  <r>
    <n v="31090"/>
    <s v="HUM.CHIQUITICOS 18X70 ALOE POTE"/>
    <x v="13"/>
    <s v="LA PATRONA"/>
    <n v="25"/>
    <n v="95.140151515151516"/>
    <n v="0.4"/>
    <n v="2220.777"/>
    <n v="3562.3599999999997"/>
    <n v="3071"/>
    <s v="."/>
    <n v="663.33600000000001"/>
    <n v="740.25900000000001"/>
    <n v="718.28099999999995"/>
    <n v="649.35"/>
    <n v="513.48599999999999"/>
    <n v="528.89058"/>
    <s v="."/>
    <n v="1049"/>
    <n v="853"/>
    <n v="649"/>
    <n v="929"/>
    <n v="1045"/>
    <n v="1145"/>
    <s v="."/>
    <n v="3813.6025799999998"/>
    <n v="635.60042999999996"/>
    <n v="94.91757640145174"/>
    <n v="0.14933529293152265"/>
    <n v="13585425.286888799"/>
    <n v="5670"/>
    <n v="945"/>
    <n v="177.28620927754082"/>
    <n v="0.18760445426194797"/>
    <n v="17412570"/>
    <n v="1.1507044362403802E-3"/>
    <n v="0.93618685109051558"/>
    <n v="30000"/>
    <n v="0.35"/>
    <n v="461.39131058160007"/>
    <n v="21.069627513812154"/>
    <n v="621.65826424675561"/>
    <n v="598.91953485660986"/>
    <n v="1125.6602227019139"/>
    <n v="14506.641709432906"/>
    <n v="1906.8012899999999"/>
    <n v="8.2654408363105478"/>
    <n v="688.50964260868432"/>
    <s v="."/>
    <s v="Local"/>
  </r>
  <r>
    <n v="31210"/>
    <s v="HUM.TOALLITAS PQN RPTO 12X80"/>
    <x v="13"/>
    <s v="LA PATRONA"/>
    <n v="25"/>
    <n v="95.140151515151516"/>
    <n v="0.4"/>
    <n v="3002.9940000000001"/>
    <n v="6355.6399999999994"/>
    <n v="5479"/>
    <s v="."/>
    <n v="1000.998"/>
    <n v="512.48699999999997"/>
    <n v="450.54899999999998"/>
    <n v="550.44899999999996"/>
    <n v="429.57"/>
    <n v="442.45710000000003"/>
    <s v="."/>
    <n v="900"/>
    <n v="761"/>
    <n v="506"/>
    <n v="841"/>
    <n v="501"/>
    <n v="614"/>
    <s v="."/>
    <n v="3386.5101000000004"/>
    <n v="564.41835000000003"/>
    <n v="218.86920821123948"/>
    <n v="0.38777833536283762"/>
    <n v="21523439.051964"/>
    <n v="4123"/>
    <n v="687.16666666666663"/>
    <n v="171.60817773831963"/>
    <n v="0.24973297754788207"/>
    <n v="22589917"/>
    <n v="1.0218348959274235E-3"/>
    <n v="0.94279713714507196"/>
    <n v="30000"/>
    <n v="0.35"/>
    <n v="325.51210263202955"/>
    <n v="18.710000552486189"/>
    <n v="686.61922202339429"/>
    <n v="1231.6698854608762"/>
    <n v="1699.419899273031"/>
    <n v="14841.202656542602"/>
    <n v="1693.2550500000002"/>
    <n v="10.403638060205189"/>
    <n v="793.22299402981571"/>
    <s v="."/>
    <s v="Local"/>
  </r>
  <r>
    <n v="31690"/>
    <s v="HUMPEQ X8X2PM P2 OR50LL1ALOX50"/>
    <x v="13"/>
    <s v="LA PATRONA"/>
    <n v="25"/>
    <n v="95.140151515151516"/>
    <n v="0.4"/>
    <n v="4264.7309999999998"/>
    <n v="4112.2"/>
    <n v="3545"/>
    <s v="."/>
    <n v="0"/>
    <n v="0"/>
    <n v="1421.577"/>
    <n v="623.37599999999998"/>
    <n v="28"/>
    <n v="28.84"/>
    <s v="."/>
    <n v="365"/>
    <n v="525"/>
    <n v="632"/>
    <n v="648"/>
    <n v="624"/>
    <n v="488"/>
    <s v="."/>
    <n v="2101.7930000000001"/>
    <n v="350.29883333333333"/>
    <n v="578.76401306522746"/>
    <n v="1.6522008011214067"/>
    <n v="8642993.1745999996"/>
    <n v="3282"/>
    <n v="547"/>
    <n v="109.94907912301949"/>
    <n v="0.20100380095615994"/>
    <n v="11634690"/>
    <n v="6.3418840280913007E-4"/>
    <n v="0.97311805605204149"/>
    <n v="30000"/>
    <n v="0.35"/>
    <n v="318.80744436210574"/>
    <n v="11.612116022099448"/>
    <n v="869.06691361771368"/>
    <n v="3067.6334480496798"/>
    <n v="3357.9363486021662"/>
    <n v="25506.919883733008"/>
    <n v="1050.8965000000001"/>
    <n v="6.5926722765380461"/>
    <n v="2196.5781116197809"/>
    <s v="."/>
    <s v="Local"/>
  </r>
  <r>
    <n v="31640"/>
    <s v="HUM. PEQUENIN POTE ORIG 12X120"/>
    <x v="13"/>
    <s v="LA PATRONA"/>
    <n v="25"/>
    <n v="95.140151515151516"/>
    <n v="0.4"/>
    <n v="1075.923"/>
    <n v="9570"/>
    <n v="8250"/>
    <s v="."/>
    <n v="257.74200000000002"/>
    <n v="322.67700000000002"/>
    <n v="358.64100000000002"/>
    <n v="265.73399999999998"/>
    <n v="311.68799999999999"/>
    <n v="321.03863999999999"/>
    <s v="."/>
    <n v="545"/>
    <n v="540"/>
    <n v="491"/>
    <n v="443"/>
    <n v="376"/>
    <n v="539"/>
    <s v="."/>
    <n v="1837.52064"/>
    <n v="306.25344000000001"/>
    <n v="38.098585737656883"/>
    <n v="0.12440214789965096"/>
    <n v="17585072.524799999"/>
    <n v="2934"/>
    <n v="489"/>
    <n v="68.008822957025217"/>
    <n v="0.13907734756037876"/>
    <n v="24205500"/>
    <n v="5.5444769290334984E-4"/>
    <n v="0.97901954816284154"/>
    <n v="30000"/>
    <n v="0.35"/>
    <n v="195.40278162026013"/>
    <n v="10.152047734806629"/>
    <n v="291.89977910782261"/>
    <n v="248.87288450984892"/>
    <n v="502.67407788001464"/>
    <n v="6086.4070684577737"/>
    <n v="918.76031999999998"/>
    <n v="9.4037588654750177"/>
    <n v="599.52506405090344"/>
    <s v="."/>
    <s v="Local"/>
  </r>
  <r>
    <n v="31650"/>
    <s v="HUM PEQUENIN POTE ALOE V12X120"/>
    <x v="13"/>
    <s v="LA PATRONA"/>
    <n v="25"/>
    <n v="95.140151515151516"/>
    <n v="0.4"/>
    <n v="1072.9259999999999"/>
    <n v="11298.4"/>
    <n v="9740"/>
    <s v="."/>
    <n v="357.642"/>
    <n v="252.74700000000001"/>
    <n v="255.744"/>
    <n v="352.64699999999999"/>
    <n v="233.76599999999999"/>
    <n v="240.77898000000002"/>
    <s v="."/>
    <n v="261"/>
    <n v="346"/>
    <n v="417"/>
    <n v="491"/>
    <n v="251"/>
    <n v="365"/>
    <s v="."/>
    <n v="1693.3249800000001"/>
    <n v="282.22083000000003"/>
    <n v="57.067021945265296"/>
    <n v="0.20220698077199081"/>
    <n v="19131862.954032"/>
    <n v="2131"/>
    <n v="355.16666666666669"/>
    <n v="91.839896922125703"/>
    <n v="0.25858253474085136"/>
    <n v="20755940"/>
    <n v="5.1093854842175327E-4"/>
    <n v="0.98111996137706814"/>
    <n v="30000"/>
    <n v="0.35"/>
    <n v="172.63636466008762"/>
    <n v="9.3553866298342552"/>
    <n v="290.95168769112166"/>
    <n v="343.52544726455079"/>
    <n v="577.41011301040714"/>
    <n v="6086.1101123983744"/>
    <n v="846.66249000000005"/>
    <n v="9.8086227854373114"/>
    <n v="650.54608144037752"/>
    <s v="."/>
    <s v="Local"/>
  </r>
  <r>
    <n v="31240"/>
    <s v="HUM PQN 24X50 ORIG RPT+10PANOS"/>
    <x v="13"/>
    <s v="LA PATRONA"/>
    <n v="25"/>
    <n v="95.140151515151516"/>
    <n v="0.4"/>
    <n v="2194.7930099999999"/>
    <n v="11550.119999999999"/>
    <n v="9957"/>
    <s v="."/>
    <n v="0"/>
    <n v="8"/>
    <n v="2"/>
    <n v="47"/>
    <n v="710.28899999999999"/>
    <n v="731.59766999999999"/>
    <s v="."/>
    <n v="371"/>
    <n v="404"/>
    <n v="455"/>
    <n v="288"/>
    <n v="239"/>
    <n v="446"/>
    <s v="."/>
    <n v="1498.8866699999999"/>
    <n v="249.81444499999998"/>
    <n v="365.39815891339157"/>
    <n v="1.4626782647152032"/>
    <n v="17312320.904900398"/>
    <n v="2203"/>
    <n v="367.16666666666669"/>
    <n v="87.172052096223325"/>
    <n v="0.23741820816039033"/>
    <n v="21935271"/>
    <n v="4.5226934490656093E-4"/>
    <n v="0.9825388121177917"/>
    <n v="30000"/>
    <n v="0.35"/>
    <n v="160.64297859977731"/>
    <n v="8.2811418232044183"/>
    <n v="572.42670449350203"/>
    <n v="1941.4761354656584"/>
    <n v="2148.5046810457688"/>
    <n v="15092.504573294882"/>
    <n v="749.44333499999993"/>
    <n v="9.3305458045215666"/>
    <n v="1822.5149255389495"/>
    <s v="."/>
    <s v="Local"/>
  </r>
  <r>
    <n v="31410"/>
    <s v="HUM.CHIQUITICOS 24X30 PROM RPTO"/>
    <x v="13"/>
    <s v="PAQUITA"/>
    <n v="3"/>
    <n v="96.934959349593498"/>
    <n v="1.2"/>
    <n v="2418.5789999999997"/>
    <n v="10332.119999999999"/>
    <n v="8907"/>
    <s v="."/>
    <n v="0"/>
    <n v="0"/>
    <n v="0"/>
    <n v="806.19299999999998"/>
    <n v="199.8"/>
    <n v="205.79400000000001"/>
    <s v="."/>
    <n v="216"/>
    <n v="192"/>
    <n v="308"/>
    <n v="280"/>
    <n v="368"/>
    <n v="257"/>
    <s v="."/>
    <n v="1211.787"/>
    <n v="201.96450000000002"/>
    <n v="312.24362543485171"/>
    <n v="1.5460322256379297"/>
    <n v="12520328.698439999"/>
    <n v="1621"/>
    <n v="270.16666666666669"/>
    <n v="63.744542250036297"/>
    <n v="0.23594525200506955"/>
    <n v="14438247"/>
    <n v="3.6564079434790546E-4"/>
    <n v="0.98612389717889826"/>
    <n v="30000"/>
    <n v="0.35"/>
    <n v="152.71757574551424"/>
    <n v="6.6949558011049728"/>
    <n v="332.32849283816665"/>
    <n v="292.82335187012961"/>
    <n v="352.41336024148154"/>
    <n v="1727.2120963792645"/>
    <n v="605.89350000000002"/>
    <n v="7.9348234417975547"/>
    <n v="257.9870797794058"/>
    <s v="."/>
    <s v="Local"/>
  </r>
  <r>
    <n v="31770"/>
    <s v="TOALLITAS.RESELLABLE 16X50TOAL"/>
    <x v="13"/>
    <s v="LA PATRONA"/>
    <n v="25"/>
    <n v="95.140151515151516"/>
    <n v="0.4"/>
    <n v="1043.3755799999999"/>
    <n v="11778.64"/>
    <n v="10154"/>
    <s v="."/>
    <n v="0"/>
    <n v="0"/>
    <n v="124"/>
    <n v="298.70100000000002"/>
    <n v="337.66199999999998"/>
    <n v="347.79185999999999"/>
    <s v="."/>
    <n v="275"/>
    <n v="174"/>
    <n v="240"/>
    <n v="315"/>
    <n v="185"/>
    <n v="302"/>
    <s v="."/>
    <n v="1108.1548600000001"/>
    <n v="184.69247666666669"/>
    <n v="164.25907944686421"/>
    <n v="0.8893652974469517"/>
    <n v="13052557.1601904"/>
    <n v="1491"/>
    <n v="248.5"/>
    <n v="59.399494947347826"/>
    <n v="0.23903217282634939"/>
    <n v="15139614"/>
    <n v="3.3437115868621464E-4"/>
    <n v="0.98750989243955367"/>
    <n v="30000"/>
    <n v="0.35"/>
    <n v="136.78020528912529"/>
    <n v="6.1224025414364647"/>
    <n v="317.31914298277582"/>
    <n v="884.75922583087629"/>
    <n v="1037.8192893667879"/>
    <n v="8410.7413442306133"/>
    <n v="554.07743000000005"/>
    <n v="8.1017195262837056"/>
    <n v="1373.7648394248265"/>
    <s v="."/>
    <s v="Local"/>
  </r>
  <r>
    <n v="31580"/>
    <s v="PQN RP ALOE 24X50 PAGUE 50X60"/>
    <x v="13"/>
    <s v="PAQUITA"/>
    <n v="3"/>
    <n v="96.934959349593498"/>
    <n v="1.2"/>
    <n v="1145.24361"/>
    <n v="12811.039999999999"/>
    <n v="11044"/>
    <s v="."/>
    <n v="0"/>
    <n v="5"/>
    <n v="0"/>
    <n v="0"/>
    <n v="370.62900000000002"/>
    <n v="381.74786999999998"/>
    <s v="."/>
    <n v="110"/>
    <n v="170"/>
    <n v="149"/>
    <n v="214"/>
    <n v="230"/>
    <n v="212"/>
    <s v="."/>
    <n v="757.37687000000005"/>
    <n v="126.22947833333335"/>
    <n v="193.65898104074805"/>
    <n v="1.5341819010719038"/>
    <n v="9702785.3766447995"/>
    <n v="1085"/>
    <n v="180.83333333333334"/>
    <n v="46.12338524725466"/>
    <n v="0.25506019491569398"/>
    <n v="11982740"/>
    <n v="2.2852851232727395E-4"/>
    <n v="0.99156056069448195"/>
    <n v="30000"/>
    <n v="0.35"/>
    <n v="108.42624632686388"/>
    <n v="4.1844025966850831"/>
    <n v="206.21218883080329"/>
    <n v="181.66973903917037"/>
    <n v="218.76539662085852"/>
    <n v="1112.4678709336392"/>
    <n v="378.68843500000003"/>
    <n v="6.9851802091976607"/>
    <n v="265.86062053755177"/>
    <s v="."/>
    <s v="Local"/>
  </r>
  <r>
    <n v="31030"/>
    <s v="HUM.PETALO FRESC 36X30 POTE"/>
    <x v="13"/>
    <s v="LA PATRONA"/>
    <n v="25"/>
    <n v="95.140151515151516"/>
    <n v="0.4"/>
    <n v="390"/>
    <n v="12319.199999999999"/>
    <n v="10620"/>
    <s v="."/>
    <n v="107"/>
    <n v="117"/>
    <n v="127"/>
    <n v="130"/>
    <n v="108"/>
    <n v="111.24000000000001"/>
    <s v="."/>
    <n v="127"/>
    <n v="220"/>
    <n v="136"/>
    <n v="218"/>
    <n v="207"/>
    <n v="100"/>
    <s v="."/>
    <n v="700.24"/>
    <n v="116.70666666666666"/>
    <n v="9.8250835450222329"/>
    <n v="8.4186137995734892E-2"/>
    <n v="8626396.6079999991"/>
    <n v="1008"/>
    <n v="168"/>
    <n v="53.016978412580251"/>
    <n v="0.31557725245583484"/>
    <n v="10704960"/>
    <n v="2.1128821305574109E-4"/>
    <n v="0.99243785697004605"/>
    <n v="30000"/>
    <n v="0.35"/>
    <n v="106.31702178041988"/>
    <n v="3.8687292817679557"/>
    <n v="106.54331558922114"/>
    <n v="70.434080842955396"/>
    <n v="167.1523128871543"/>
    <n v="2973.9867139790085"/>
    <n v="350.12"/>
    <n v="6.5863394992970106"/>
    <n v="768.72443052410688"/>
    <s v="."/>
    <s v="Local"/>
  </r>
  <r>
    <n v="31250"/>
    <s v="HUM.CHIQUITICOS 36X25 VIAJES POTE"/>
    <x v="13"/>
    <s v="PAQUITA"/>
    <n v="3"/>
    <n v="96.934959349593498"/>
    <n v="1.2"/>
    <n v="261"/>
    <n v="7459.9599999999991"/>
    <n v="6431"/>
    <s v="."/>
    <n v="87"/>
    <n v="63"/>
    <n v="48"/>
    <n v="16"/>
    <n v="76"/>
    <n v="78.28"/>
    <s v="."/>
    <n v="60"/>
    <n v="63"/>
    <n v="86"/>
    <n v="54"/>
    <n v="76"/>
    <n v="88"/>
    <s v="."/>
    <n v="368.28"/>
    <n v="61.379999999999995"/>
    <n v="26.064274400028864"/>
    <n v="0.42463790159708159"/>
    <n v="2747354.0687999995"/>
    <n v="427"/>
    <n v="71.166666666666671"/>
    <n v="14.23259170589343"/>
    <n v="0.19998957900552827"/>
    <n v="2746037"/>
    <n v="1.1112364775529577E-4"/>
    <n v="0.99626122362899894"/>
    <n v="30000"/>
    <n v="0.35"/>
    <n v="99.081235968555063"/>
    <n v="2.034696132596685"/>
    <n v="32.168362797818922"/>
    <n v="26.999413791720098"/>
    <n v="38.27245119560898"/>
    <n v="407.60489390357071"/>
    <n v="184.14"/>
    <n v="3.7169499996637025"/>
    <n v="200.32715813116732"/>
    <s v="."/>
    <s v="Local"/>
  </r>
  <r>
    <n v="31550"/>
    <s v="HUM. CHIQUITICOS RESELLABLE 12X25"/>
    <x v="13"/>
    <s v="PAQUITA"/>
    <n v="3"/>
    <n v="96.934959349593498"/>
    <n v="1.2"/>
    <n v="546"/>
    <n v="3898.7599999999998"/>
    <n v="3361"/>
    <s v="."/>
    <n v="182"/>
    <n v="53"/>
    <n v="76"/>
    <n v="6"/>
    <n v="3"/>
    <n v="3.09"/>
    <s v="."/>
    <n v="68"/>
    <n v="84"/>
    <n v="85"/>
    <n v="44"/>
    <n v="50"/>
    <n v="64"/>
    <s v="."/>
    <n v="323.08999999999997"/>
    <n v="53.848333333333329"/>
    <n v="69.807865005790489"/>
    <n v="1.2963793061832398"/>
    <n v="1259650.3683999998"/>
    <n v="395"/>
    <n v="65.833333333333329"/>
    <n v="16.928280085899644"/>
    <n v="0.25713843168455158"/>
    <n v="1327595"/>
    <n v="9.7488159425596055E-5"/>
    <n v="0.99678015639960527"/>
    <n v="30000"/>
    <n v="0.35"/>
    <n v="128.37164455638336"/>
    <n v="1.7850276243093921"/>
    <n v="75.162947878718668"/>
    <n v="65.965358396345891"/>
    <n v="80.518030751646847"/>
    <n v="669.70147656524023"/>
    <n v="161.54499999999999"/>
    <n v="2.5168330678983586"/>
    <n v="375.17709386953635"/>
    <s v="."/>
    <s v="Local"/>
  </r>
  <r>
    <n v="31680"/>
    <s v="PQN RPTO ORIG+20 PAGUE 100X120"/>
    <x v="13"/>
    <s v="PAQUITA"/>
    <n v="3"/>
    <n v="96.934959349593498"/>
    <n v="1.2"/>
    <n v="297"/>
    <n v="7392.6799999999994"/>
    <n v="6373"/>
    <s v="."/>
    <n v="49"/>
    <n v="62"/>
    <n v="99"/>
    <n v="6"/>
    <n v="49"/>
    <n v="0"/>
    <s v="."/>
    <n v="75"/>
    <n v="63"/>
    <n v="60"/>
    <n v="37"/>
    <n v="56"/>
    <n v="83"/>
    <s v="."/>
    <n v="265"/>
    <n v="44.166666666666664"/>
    <n v="36.820736910967263"/>
    <n v="0.83367706213510784"/>
    <n v="1959060.1999999997"/>
    <n v="374"/>
    <n v="62.333333333333336"/>
    <n v="15.970806700560447"/>
    <n v="0.25621615027637079"/>
    <n v="2383502"/>
    <n v="7.9960265708573322E-5"/>
    <n v="0.99771130184067647"/>
    <n v="30000"/>
    <n v="0.35"/>
    <n v="84.429181835556918"/>
    <n v="1.4640883977900552"/>
    <n v="41.213002104337427"/>
    <n v="35.699076784743937"/>
    <n v="45.605267297707591"/>
    <n v="404.96275834390997"/>
    <n v="132.5"/>
    <n v="3.1387251923883572"/>
    <n v="276.59720475565172"/>
    <s v="."/>
    <s v="Local"/>
  </r>
  <r>
    <n v="31930"/>
    <s v="HUM TOA RP12X80 LL PORTATOALLI"/>
    <x v="13"/>
    <s v="PAQUITA"/>
    <n v="3"/>
    <n v="96.934959349593498"/>
    <n v="1.2"/>
    <n v="498"/>
    <n v="2407"/>
    <n v="2075"/>
    <s v="."/>
    <n v="0"/>
    <n v="0"/>
    <n v="166"/>
    <n v="6"/>
    <n v="0"/>
    <n v="0"/>
    <s v="."/>
    <n v="26"/>
    <n v="37"/>
    <n v="49"/>
    <n v="30"/>
    <n v="38"/>
    <n v="37"/>
    <s v="."/>
    <n v="172"/>
    <n v="28.666666666666668"/>
    <n v="67.322111276063424"/>
    <n v="2.3484457421882587"/>
    <n v="414004"/>
    <n v="217"/>
    <n v="36.166666666666664"/>
    <n v="7.8845841150099103"/>
    <n v="0.21800693405557356"/>
    <n v="450275"/>
    <n v="5.1898738497640045E-5"/>
    <n v="0.99859620550574668"/>
    <n v="30000"/>
    <n v="0.35"/>
    <n v="119.20563236817311"/>
    <n v="0.95027624309392267"/>
    <n v="70.172940005345197"/>
    <n v="62.280691679797037"/>
    <n v="73.023768734626969"/>
    <n v="629.75617093805477"/>
    <n v="86"/>
    <n v="1.442884841789762"/>
    <n v="662.70852871969726"/>
    <s v="."/>
    <s v="Local"/>
  </r>
  <r>
    <n v="31470"/>
    <s v="PQN RPTO ALOE 12(PAGUE 100X130"/>
    <x v="13"/>
    <s v="PAQUITA"/>
    <n v="3"/>
    <n v="96.934959349593498"/>
    <n v="1.2"/>
    <n v="231"/>
    <n v="8671"/>
    <n v="7475"/>
    <s v="."/>
    <n v="75"/>
    <n v="10"/>
    <n v="0"/>
    <n v="77"/>
    <n v="3"/>
    <n v="4"/>
    <s v="."/>
    <n v="32"/>
    <n v="26"/>
    <n v="48"/>
    <n v="44"/>
    <n v="41"/>
    <n v="31"/>
    <s v="."/>
    <n v="169"/>
    <n v="28.166666666666668"/>
    <n v="37.199014323858997"/>
    <n v="1.3206750647523904"/>
    <n v="1465399"/>
    <n v="222"/>
    <n v="37"/>
    <n v="8.5790442358108869"/>
    <n v="0.23186606042732127"/>
    <n v="1659450"/>
    <n v="5.0993527942448647E-5"/>
    <n v="0.99874978956327753"/>
    <n v="30000"/>
    <n v="0.35"/>
    <n v="62.255733852517778"/>
    <n v="0.93370165745856348"/>
    <n v="40.000119296234686"/>
    <n v="35.12112176604073"/>
    <n v="42.801224268610376"/>
    <n v="338.36436382536499"/>
    <n v="84.5"/>
    <n v="2.714609394860827"/>
    <n v="362.39023581296482"/>
    <s v="."/>
    <s v="Local"/>
  </r>
  <r>
    <n v="31480"/>
    <s v="HUM PQN POTE OR 18(PAGUE 70X90"/>
    <x v="13"/>
    <s v="PAQUITA"/>
    <n v="3"/>
    <n v="96.934959349593498"/>
    <n v="1.2"/>
    <n v="173.04"/>
    <n v="9752.119999999999"/>
    <n v="8407"/>
    <s v="."/>
    <n v="0"/>
    <n v="0"/>
    <n v="0"/>
    <n v="0"/>
    <n v="56"/>
    <n v="57.68"/>
    <s v="."/>
    <n v="22"/>
    <n v="34"/>
    <n v="25"/>
    <n v="32"/>
    <n v="30"/>
    <n v="35"/>
    <s v="."/>
    <n v="113.68"/>
    <n v="18.946666666666669"/>
    <n v="29.356857234156838"/>
    <n v="1.5494470742869546"/>
    <n v="1108621.0015999998"/>
    <n v="178"/>
    <n v="29.666666666666668"/>
    <n v="5.1639777949432171"/>
    <n v="0.17406666724527697"/>
    <n v="1496446"/>
    <n v="3.4301445304719303E-5"/>
    <n v="0.99908804562617304"/>
    <n v="30000"/>
    <n v="0.35"/>
    <n v="48.146321525494585"/>
    <n v="0.62806629834254146"/>
    <n v="31.241056129184461"/>
    <n v="27.528578244905898"/>
    <n v="33.125255024212088"/>
    <n v="263.75059240813874"/>
    <n v="56.84"/>
    <n v="2.3611357295448592"/>
    <n v="419.94068636411953"/>
    <s v="."/>
    <s v="Local"/>
  </r>
  <r>
    <n v="31610"/>
    <s v="POTE ALOE 18X70+20 PAGUE 70X90"/>
    <x v="13"/>
    <s v="PAQUITA"/>
    <n v="3"/>
    <n v="96.934959349593498"/>
    <n v="1.2"/>
    <n v="86.52"/>
    <n v="5967.04"/>
    <n v="5144"/>
    <s v="."/>
    <n v="12"/>
    <n v="3"/>
    <n v="25"/>
    <n v="16"/>
    <n v="28"/>
    <n v="28.84"/>
    <s v="."/>
    <n v="22"/>
    <n v="26"/>
    <n v="20"/>
    <n v="28"/>
    <n v="32"/>
    <n v="35"/>
    <s v="."/>
    <n v="112.84"/>
    <n v="18.806666666666668"/>
    <n v="10.272305810608771"/>
    <n v="0.54620555533190907"/>
    <n v="673320.79359999998"/>
    <n v="163"/>
    <n v="27.166666666666668"/>
    <n v="5.7416606192517685"/>
    <n v="0.21134947064730436"/>
    <n v="838472"/>
    <n v="3.4047986349265713E-5"/>
    <n v="0.99912209361252236"/>
    <n v="30000"/>
    <n v="0.35"/>
    <n v="61.322896761202259"/>
    <n v="0.62342541436464094"/>
    <n v="12.142582053702693"/>
    <n v="10.331725391336121"/>
    <n v="14.012858296796615"/>
    <n v="226.92818976913577"/>
    <n v="56.42"/>
    <n v="1.8400957221478089"/>
    <n v="364.00214771546945"/>
    <s v="."/>
    <s v="Local"/>
  </r>
  <r>
    <n v="31290"/>
    <s v="HUM.TOALLITAS PQ¥ 12X80 CAJA"/>
    <x v="13"/>
    <s v="PAQUITA"/>
    <n v="3"/>
    <n v="96.934959349593498"/>
    <n v="1.2"/>
    <n v="168"/>
    <n v="11061.759999999998"/>
    <n v="9536"/>
    <s v="."/>
    <n v="2"/>
    <n v="1"/>
    <n v="1"/>
    <n v="2"/>
    <n v="56"/>
    <n v="18"/>
    <s v="."/>
    <n v="17"/>
    <n v="11"/>
    <n v="11"/>
    <n v="21"/>
    <n v="20"/>
    <n v="25"/>
    <s v="."/>
    <n v="80"/>
    <n v="13.333333333333334"/>
    <n v="21.924111536540462"/>
    <n v="1.6443083652405346"/>
    <n v="884940.79999999981"/>
    <n v="105"/>
    <n v="17.5"/>
    <n v="5.648008498577175"/>
    <n v="0.32274334277583855"/>
    <n v="1001280"/>
    <n v="2.413894813843723E-5"/>
    <n v="0.99942779528648451"/>
    <n v="30000"/>
    <n v="0.35"/>
    <n v="37.923068919589852"/>
    <n v="0.44198895027624308"/>
    <n v="23.250078387369189"/>
    <n v="20.511858366151912"/>
    <n v="24.576045238197917"/>
    <n v="202.79161975576014"/>
    <n v="40"/>
    <n v="2.1095339137670512"/>
    <n v="458.81603969740735"/>
    <s v="."/>
    <s v="Local"/>
  </r>
  <r>
    <n v="31620"/>
    <s v="PQN RPTO ORIG+30 PAGUE 100X130"/>
    <x v="13"/>
    <s v="PAQUITA"/>
    <n v="3"/>
    <n v="96.934959349593498"/>
    <n v="1.2"/>
    <n v="66"/>
    <n v="10694.039999999999"/>
    <n v="9219"/>
    <s v="."/>
    <n v="22"/>
    <n v="4"/>
    <n v="14"/>
    <n v="2"/>
    <n v="0"/>
    <n v="0"/>
    <s v="."/>
    <n v="11"/>
    <n v="11"/>
    <n v="11"/>
    <n v="9"/>
    <n v="12"/>
    <n v="11"/>
    <s v="."/>
    <n v="42"/>
    <n v="7"/>
    <n v="9.0111042608550473"/>
    <n v="1.2873006086935781"/>
    <n v="449149.67999999993"/>
    <n v="65"/>
    <n v="10.833333333333334"/>
    <n v="0.98319208025017502"/>
    <n v="9.0756192023093069E-2"/>
    <n v="599235"/>
    <n v="1.2672947772679545E-5"/>
    <n v="0.99979985191151044"/>
    <n v="30000"/>
    <n v="0.35"/>
    <n v="27.94630153716674"/>
    <n v="0.23204419889502761"/>
    <n v="9.7072368575401295"/>
    <n v="8.5179113563805018"/>
    <n v="10.403369454225212"/>
    <n v="120.57945425160548"/>
    <n v="21"/>
    <n v="1.5028822309149841"/>
    <n v="519.64002903668074"/>
    <s v="."/>
    <s v="Local"/>
  </r>
  <r>
    <n v="31430"/>
    <s v="HUM.PQN 18X70 ORIG.POTE+10PANO"/>
    <x v="13"/>
    <s v="PAQUITA"/>
    <n v="3"/>
    <n v="96.934959349593498"/>
    <n v="1.2"/>
    <n v="39"/>
    <n v="11982.8"/>
    <n v="10330"/>
    <s v="."/>
    <n v="0"/>
    <n v="13"/>
    <n v="0"/>
    <n v="5"/>
    <n v="4"/>
    <n v="4.12"/>
    <s v="."/>
    <n v="5"/>
    <n v="6"/>
    <n v="5"/>
    <n v="5"/>
    <n v="7"/>
    <n v="6"/>
    <s v="."/>
    <n v="26.12"/>
    <n v="4.3533333333333335"/>
    <n v="4.7595237857023749"/>
    <n v="1.0933056169301014"/>
    <n v="312990.73599999998"/>
    <n v="34"/>
    <n v="5.666666666666667"/>
    <n v="0.81649658092772714"/>
    <n v="0.14408763192842242"/>
    <n v="351220"/>
    <n v="7.8813665671997558E-6"/>
    <n v="0.99983820870010232"/>
    <n v="30000"/>
    <n v="0.35"/>
    <n v="20.819870725105272"/>
    <n v="0.14430939226519338"/>
    <n v="5.1924519624979553"/>
    <n v="4.5366944480806222"/>
    <n v="5.6253801392935356"/>
    <n v="81.930635494920892"/>
    <n v="13.06"/>
    <n v="1.2545707101103016"/>
    <n v="567.74291824581474"/>
    <s v="."/>
    <s v="Local"/>
  </r>
  <r>
    <n v="31230"/>
    <s v="HUM PQN ALOE 18X70+15 PANOS"/>
    <x v="13"/>
    <s v="PAQUITA"/>
    <n v="3"/>
    <n v="96.934959349593498"/>
    <n v="1.2"/>
    <n v="30.900000000000002"/>
    <n v="10423.759999999998"/>
    <n v="8986"/>
    <s v="."/>
    <n v="0"/>
    <n v="1"/>
    <n v="0"/>
    <n v="0"/>
    <n v="10"/>
    <n v="10.3"/>
    <s v="."/>
    <n v="6"/>
    <n v="6"/>
    <n v="5"/>
    <n v="5"/>
    <n v="6"/>
    <n v="3"/>
    <s v="."/>
    <n v="21.3"/>
    <n v="3.5500000000000003"/>
    <n v="5.1278650528265661"/>
    <n v="1.4444690289652298"/>
    <n v="222026.08799999996"/>
    <n v="31"/>
    <n v="5.166666666666667"/>
    <n v="1.1690451944500129"/>
    <n v="0.22626681182903474"/>
    <n v="278566"/>
    <n v="6.4269949418589124E-6"/>
    <n v="0.99987182822012222"/>
    <n v="30000"/>
    <n v="0.35"/>
    <n v="20.158035124567679"/>
    <n v="0.11767955801104973"/>
    <n v="5.4809037268597152"/>
    <n v="4.8223228325306753"/>
    <n v="5.8339424008928642"/>
    <n v="81.338604259042455"/>
    <n v="10.65"/>
    <n v="1.05665060450463"/>
    <n v="691.18720051111188"/>
    <s v="."/>
    <s v="Local"/>
  </r>
  <r>
    <n v="31280"/>
    <s v="HUM.TOALLITAS LIMP.PQ¥ 12X40"/>
    <x v="13"/>
    <s v="PAQUITA"/>
    <n v="3"/>
    <n v="96.934959349593498"/>
    <n v="1.2"/>
    <n v="15"/>
    <n v="10917.92"/>
    <n v="9412"/>
    <s v="."/>
    <n v="4"/>
    <n v="3"/>
    <n v="1"/>
    <n v="5"/>
    <n v="2"/>
    <n v="2"/>
    <s v="."/>
    <n v="3"/>
    <n v="4"/>
    <n v="5"/>
    <n v="3"/>
    <n v="3"/>
    <n v="3"/>
    <s v="."/>
    <n v="17"/>
    <n v="2.8333333333333335"/>
    <n v="1.4719601443879746"/>
    <n v="0.5195153450781087"/>
    <n v="185604.64"/>
    <n v="21"/>
    <n v="3.5"/>
    <n v="0.83666002653407556"/>
    <n v="0.23904572186687872"/>
    <n v="197652"/>
    <n v="5.1295264794179114E-6"/>
    <n v="0.99992315969333889"/>
    <n v="30000"/>
    <n v="0.35"/>
    <n v="17.596451808957127"/>
    <n v="9.3922651933701654E-2"/>
    <n v="1.7537281001890797"/>
    <n v="1.4884238786649027"/>
    <n v="2.0354960559901847"/>
    <n v="58.958963960224381"/>
    <n v="8.5"/>
    <n v="0.96610385915110941"/>
    <n v="627.73955745885951"/>
    <s v="."/>
    <s v="Local"/>
  </r>
  <r>
    <n v="31635"/>
    <s v="HUM PEQUENIN 12X100 ORIG RPTO"/>
    <x v="13"/>
    <s v="PAQUITA"/>
    <n v="3"/>
    <n v="96.934959349593498"/>
    <n v="1.2"/>
    <n v="15.450000000000001"/>
    <n v="5835.96"/>
    <n v="5031"/>
    <s v="."/>
    <n v="0"/>
    <n v="0"/>
    <n v="0"/>
    <n v="0"/>
    <n v="5"/>
    <n v="5.15"/>
    <s v="."/>
    <n v="2"/>
    <n v="3"/>
    <n v="2"/>
    <n v="2"/>
    <n v="2"/>
    <n v="3"/>
    <s v="."/>
    <n v="10.15"/>
    <n v="1.6916666666666667"/>
    <n v="2.6211479673354323"/>
    <n v="1.5494470742869551"/>
    <n v="59234.994000000006"/>
    <n v="14"/>
    <n v="2.3333333333333335"/>
    <n v="0.51639777949432275"/>
    <n v="0.22131333406899545"/>
    <n v="70434"/>
    <n v="3.0626290450642237E-6"/>
    <n v="0.99996907800743484"/>
    <n v="30000"/>
    <n v="0.35"/>
    <n v="18.597195882522289"/>
    <n v="5.6077348066298348E-2"/>
    <n v="2.7893800115343272"/>
    <n v="2.4579087718665984"/>
    <n v="2.9576120557332222"/>
    <n v="66.444411561107501"/>
    <n v="5.0750000000000002"/>
    <n v="0.54578120616232295"/>
    <n v="1184.8707874443801"/>
    <s v="."/>
    <s v="Local"/>
  </r>
  <r>
    <n v="31570"/>
    <s v="PQN RP ALOE X100 PAGUE 100X120"/>
    <x v="13"/>
    <s v="PAQUITA"/>
    <n v="3"/>
    <n v="96.934959349593498"/>
    <n v="1.2"/>
    <n v="24"/>
    <n v="7871.7599999999993"/>
    <n v="6786"/>
    <s v="."/>
    <n v="1"/>
    <n v="8"/>
    <n v="0"/>
    <n v="0"/>
    <n v="0"/>
    <n v="0"/>
    <s v="."/>
    <n v="2"/>
    <n v="2"/>
    <n v="2"/>
    <n v="2"/>
    <n v="2"/>
    <n v="2"/>
    <s v="."/>
    <n v="9"/>
    <n v="1.5"/>
    <n v="3.2093613071762426"/>
    <n v="2.1395742047841617"/>
    <n v="70845.84"/>
    <n v="12"/>
    <n v="2"/>
    <n v="0"/>
    <n v="0"/>
    <n v="81432"/>
    <n v="2.7156316655741883E-6"/>
    <n v="0.99997452737497705"/>
    <n v="30000"/>
    <n v="0.35"/>
    <n v="15.078423261352734"/>
    <n v="4.9723756906077346E-2"/>
    <n v="3.3585325778944748"/>
    <n v="2.9766880321194877"/>
    <n v="3.507703848612707"/>
    <n v="58.221886283481403"/>
    <n v="4.5"/>
    <n v="0.59687938480064795"/>
    <n v="1170.9068241455705"/>
    <s v="."/>
    <s v="Local"/>
  </r>
  <r>
    <n v="31185"/>
    <s v="HUM.PEQUENIN 24X50 ORIG RPTO"/>
    <x v="13"/>
    <s v="PAQUITA"/>
    <n v="3"/>
    <n v="96.934959349593498"/>
    <n v="1.2"/>
    <n v="9"/>
    <n v="2339.7199999999998"/>
    <n v="2017"/>
    <s v="."/>
    <n v="2"/>
    <n v="0"/>
    <n v="0"/>
    <n v="3"/>
    <n v="1"/>
    <n v="1.03"/>
    <s v="."/>
    <n v="2"/>
    <n v="1"/>
    <n v="1"/>
    <n v="2"/>
    <n v="1"/>
    <n v="1"/>
    <s v="."/>
    <n v="7.03"/>
    <n v="1.1716666666666666"/>
    <n v="1.1682536824965144"/>
    <n v="0.99708706898706778"/>
    <n v="16448.231599999999"/>
    <n v="8"/>
    <n v="1.3333333333333333"/>
    <n v="0.51639777949432231"/>
    <n v="0.38729833462074176"/>
    <n v="16136"/>
    <n v="2.1212100676651715E-6"/>
    <n v="0.99999117721445563"/>
    <n v="30000"/>
    <n v="0.35"/>
    <n v="24.443664624582311"/>
    <n v="3.8839779005524863E-2"/>
    <n v="1.2847730195130891"/>
    <n v="1.1194793323832855"/>
    <n v="1.4012923565296638"/>
    <n v="78.120527940749554"/>
    <n v="3.5150000000000001"/>
    <n v="0.28760008402873133"/>
    <n v="2011.3535643350881"/>
    <s v="."/>
    <s v="Local"/>
  </r>
  <r>
    <n v="31625"/>
    <s v="PQN RPTO ORIG+20 PAGUE 100X120"/>
    <x v="13"/>
    <s v="PAQUITA"/>
    <n v="3"/>
    <n v="96.934959349593498"/>
    <n v="1.2"/>
    <n v="6.18"/>
    <n v="8764.9599999999991"/>
    <n v="7556"/>
    <s v="."/>
    <n v="0"/>
    <n v="0"/>
    <n v="0"/>
    <n v="0"/>
    <n v="2"/>
    <n v="2.06"/>
    <s v="."/>
    <n v="1"/>
    <n v="1"/>
    <n v="1"/>
    <n v="1"/>
    <n v="1"/>
    <n v="1"/>
    <s v="."/>
    <n v="4.0600000000000005"/>
    <n v="0.67666666666666675"/>
    <n v="1.0484591869341728"/>
    <n v="1.5494470742869548"/>
    <n v="35585.7376"/>
    <n v="6"/>
    <n v="1"/>
    <n v="0"/>
    <n v="0"/>
    <n v="45336"/>
    <n v="1.2250516180256896E-6"/>
    <n v="0.9999957485277593"/>
    <n v="30000"/>
    <n v="0.35"/>
    <n v="9.5975115885540809"/>
    <n v="2.2430939226519338E-2"/>
    <n v="1.1157520046137308"/>
    <n v="0.98316350874663938"/>
    <n v="1.1830448222932888"/>
    <n v="33.053664331078494"/>
    <n v="2.0300000000000002"/>
    <n v="0.42302631911816868"/>
    <n v="1473.574690621972"/>
    <s v="."/>
    <s v="Local"/>
  </r>
  <r>
    <n v="31740"/>
    <s v="POTE.ALOE.PROM.12X140PANOS"/>
    <x v="13"/>
    <s v="PAQUITA"/>
    <n v="3"/>
    <n v="96.934959349593498"/>
    <n v="1.2"/>
    <n v="6"/>
    <n v="3819.8799999999997"/>
    <n v="3293"/>
    <s v="."/>
    <n v="2"/>
    <n v="0"/>
    <n v="0"/>
    <n v="0"/>
    <n v="0"/>
    <n v="0"/>
    <s v="."/>
    <n v="1"/>
    <n v="1"/>
    <n v="1"/>
    <n v="1"/>
    <n v="1"/>
    <n v="1"/>
    <s v="."/>
    <n v="2"/>
    <n v="0.33333333333333331"/>
    <n v="0.81649658092772603"/>
    <n v="2.4494897427831783"/>
    <n v="7639.7599999999993"/>
    <n v="6"/>
    <n v="1"/>
    <n v="0"/>
    <n v="0"/>
    <n v="19758"/>
    <n v="6.0347370346093069E-7"/>
    <n v="0.99999909478944493"/>
    <n v="30000"/>
    <n v="0.35"/>
    <n v="10.203771756048953"/>
    <n v="1.1049723756906077E-2"/>
    <n v="0.84964575219844429"/>
    <n v="0.75452973539057167"/>
    <n v="0.88279492346916255"/>
    <n v="33.91045076312848"/>
    <n v="1"/>
    <n v="0.19600595229057033"/>
    <n v="3068.8957940631276"/>
    <s v="."/>
    <s v="Local"/>
  </r>
  <r>
    <n v="32600"/>
    <s v="PANUELO CANGU BSILLO 30X4X10"/>
    <x v="14"/>
    <s v="LA PATRONA"/>
    <n v="25"/>
    <n v="95.140151515151516"/>
    <n v="0.4"/>
    <n v="5163.8310000000001"/>
    <n v="9956.2799999999988"/>
    <n v="8583"/>
    <s v="."/>
    <n v="1004.994"/>
    <n v="1521.4770000000001"/>
    <n v="1381.617"/>
    <n v="1721.277"/>
    <n v="1566.432"/>
    <n v="1613.4249600000001"/>
    <s v="."/>
    <n v="2065"/>
    <n v="1619"/>
    <n v="1448"/>
    <n v="1619"/>
    <n v="2373"/>
    <n v="2184"/>
    <s v="."/>
    <n v="8809.2219599999989"/>
    <n v="1468.2036599999999"/>
    <n v="252.85673245283874"/>
    <n v="0.17222183770665628"/>
    <n v="87707080.415908784"/>
    <n v="11308"/>
    <n v="1884.6666666666667"/>
    <n v="372.13581750036695"/>
    <n v="0.1974544486206404"/>
    <n v="97056564"/>
    <n v="2.6580669004052791E-3"/>
    <n v="0.85603502176119695"/>
    <n v="30000"/>
    <n v="0.35"/>
    <n v="419.46026137206974"/>
    <n v="48.669734585635354"/>
    <n v="1469.6000970937225"/>
    <n v="1558.2036816829384"/>
    <n v="2774.9470463238222"/>
    <n v="18366.128527305649"/>
    <n v="4404.6109799999995"/>
    <n v="21.001326636246098"/>
    <n v="377.36241390406775"/>
    <s v="."/>
    <s v="Local"/>
  </r>
  <r>
    <n v="32030"/>
    <s v="PAÑUELOS PETALO PEQUE¥O"/>
    <x v="14"/>
    <s v="LA PATRONA"/>
    <n v="25"/>
    <n v="95.140151515151516"/>
    <n v="0.4"/>
    <n v="4786.2089999999998"/>
    <n v="13211.24"/>
    <n v="11389"/>
    <s v="."/>
    <n v="1467.5309999999999"/>
    <n v="1595.403"/>
    <n v="771.22799999999995"/>
    <n v="1227.771"/>
    <n v="1137.8610000000001"/>
    <n v="1171.99683"/>
    <s v="."/>
    <n v="1884"/>
    <n v="1671"/>
    <n v="2074"/>
    <n v="1982"/>
    <n v="1788"/>
    <n v="1445"/>
    <s v="."/>
    <n v="7371.7908299999999"/>
    <n v="1228.631805"/>
    <n v="287.14448492029322"/>
    <n v="0.23371076977800784"/>
    <n v="97390497.884929195"/>
    <n v="10844"/>
    <n v="1807.3333333333333"/>
    <n v="227.04331451656182"/>
    <n v="0.12562337579300728"/>
    <n v="123502316"/>
    <n v="2.2243409566597141E-3"/>
    <n v="0.87798787145476842"/>
    <n v="30000"/>
    <n v="0.35"/>
    <n v="333.10818833832423"/>
    <n v="40.728126132596685"/>
    <n v="1305.3476382352103"/>
    <n v="1696.7919522485081"/>
    <n v="2714.9951055634251"/>
    <n v="17203.108783713946"/>
    <n v="3685.895415"/>
    <n v="22.130320082413515"/>
    <n v="422.3889095144367"/>
    <s v="."/>
    <s v="Local"/>
  </r>
  <r>
    <n v="32270"/>
    <s v="PANUELO PETALO BOLSA 36X75"/>
    <x v="14"/>
    <s v="LA PATRONA"/>
    <n v="25"/>
    <n v="95.140151515151516"/>
    <n v="0.4"/>
    <n v="4534.4610000000002"/>
    <n v="7104.9999999999991"/>
    <n v="6125"/>
    <s v="."/>
    <n v="1250.748"/>
    <n v="1310.6880000000001"/>
    <n v="1306.692"/>
    <n v="1511.4870000000001"/>
    <n v="843.15599999999995"/>
    <n v="868.45068000000003"/>
    <s v="."/>
    <n v="961"/>
    <n v="2245"/>
    <n v="1122"/>
    <n v="1421"/>
    <n v="2123"/>
    <n v="1208"/>
    <s v="."/>
    <n v="7091.2216799999997"/>
    <n v="1181.8702799999999"/>
    <n v="267.7778924130198"/>
    <n v="0.22657130561995334"/>
    <n v="50383130.03639999"/>
    <n v="9080"/>
    <n v="1513.3333333333333"/>
    <n v="541.66361024778723"/>
    <n v="0.35792749575844973"/>
    <n v="55615000"/>
    <n v="2.1396829046460212E-3"/>
    <n v="0.88669088203406798"/>
    <n v="30000"/>
    <n v="0.35"/>
    <n v="445.5014147870458"/>
    <n v="39.178020331491709"/>
    <n v="1247.2284007003125"/>
    <n v="1588.3351422051614"/>
    <n v="2567.7856504924539"/>
    <n v="19420.317822206802"/>
    <n v="3545.6108399999998"/>
    <n v="15.91739429916216"/>
    <n v="495.69420960753712"/>
    <s v="."/>
    <s v="Local"/>
  </r>
  <r>
    <n v="32340"/>
    <s v="PANUEL PETALO BOLSILLO 30X4X10"/>
    <x v="14"/>
    <s v="LA PATRONA"/>
    <n v="25"/>
    <n v="95.140151515151516"/>
    <n v="0.4"/>
    <n v="3746.25"/>
    <n v="4006.64"/>
    <n v="3454"/>
    <s v="."/>
    <n v="978.02099999999996"/>
    <n v="1167.8309999999999"/>
    <n v="1248.75"/>
    <n v="1243.7550000000001"/>
    <n v="988.01099999999997"/>
    <n v="1017.65133"/>
    <s v="."/>
    <n v="1365"/>
    <n v="897"/>
    <n v="1381"/>
    <n v="1018"/>
    <n v="1372"/>
    <n v="1904"/>
    <s v="."/>
    <n v="6644.0193300000001"/>
    <n v="1107.3365550000001"/>
    <n v="127.49264517073878"/>
    <n v="0.11513450413522994"/>
    <n v="26620193.608351201"/>
    <n v="7937"/>
    <n v="1322.8333333333333"/>
    <n v="352.02012253089566"/>
    <n v="0.26611071376910345"/>
    <n v="27414398"/>
    <n v="2.0047454754705558E-3"/>
    <n v="0.89483561694796432"/>
    <n v="30000"/>
    <n v="0.35"/>
    <n v="574.24322503236772"/>
    <n v="36.707289116022103"/>
    <n v="1045.1748730712914"/>
    <n v="846.49820046795219"/>
    <n v="1764.1804283685046"/>
    <n v="18389.894955545613"/>
    <n v="3322.009665"/>
    <n v="11.570043912360488"/>
    <n v="500.98755311022791"/>
    <s v="."/>
    <s v="Local"/>
  </r>
  <r>
    <n v="32310"/>
    <s v="PANUELO PETALO CUBO 16X75"/>
    <x v="14"/>
    <s v="LA PATRONA"/>
    <n v="25"/>
    <n v="95.140151515151516"/>
    <n v="0.4"/>
    <n v="2349.6480000000001"/>
    <n v="3816.3999999999996"/>
    <n v="3290"/>
    <s v="."/>
    <n v="783.21600000000001"/>
    <n v="695.30399999999997"/>
    <n v="696.303"/>
    <n v="613.38599999999997"/>
    <n v="627.37199999999996"/>
    <n v="646.19316000000003"/>
    <s v="."/>
    <n v="936"/>
    <n v="583"/>
    <n v="569"/>
    <n v="699"/>
    <n v="1007"/>
    <n v="796"/>
    <s v="."/>
    <n v="4061.7741599999999"/>
    <n v="676.96235999999999"/>
    <n v="62.366999528866238"/>
    <n v="9.2127721146662039E-2"/>
    <n v="15501354.904223999"/>
    <n v="4590"/>
    <n v="765"/>
    <n v="181.47286298507555"/>
    <n v="0.23721942873866086"/>
    <n v="15101100"/>
    <n v="1.2255869474785555E-3"/>
    <n v="0.93032573236017402"/>
    <n v="30000"/>
    <n v="0.35"/>
    <n v="460.04629795895579"/>
    <n v="22.440741215469615"/>
    <n v="623.38552991560664"/>
    <n v="436.51210362745257"/>
    <n v="997.53063401419297"/>
    <n v="13496.844540823002"/>
    <n v="2030.88708"/>
    <n v="8.8290552016622943"/>
    <n v="601.44379417908442"/>
    <s v="."/>
    <s v="Local"/>
  </r>
  <r>
    <n v="32470"/>
    <s v="PM PETALO PEQUENO 12X3 P2 LL3"/>
    <x v="14"/>
    <s v="LA PATRONA"/>
    <n v="25"/>
    <n v="95.140151515151516"/>
    <n v="0.4"/>
    <n v="4318.6769999999997"/>
    <n v="8450.5999999999985"/>
    <n v="7285"/>
    <s v="."/>
    <n v="0"/>
    <n v="0"/>
    <n v="120"/>
    <n v="1439.559"/>
    <n v="888.11099999999999"/>
    <n v="914.7543300000001"/>
    <s v="."/>
    <n v="676"/>
    <n v="789"/>
    <n v="1034"/>
    <n v="809"/>
    <n v="975"/>
    <n v="597"/>
    <s v="."/>
    <n v="3362.4243300000003"/>
    <n v="560.40405500000008"/>
    <n v="604.63716688491627"/>
    <n v="1.0789307491447688"/>
    <n v="28414503.043097999"/>
    <n v="4880"/>
    <n v="813.33333333333337"/>
    <n v="167.98888852143375"/>
    <n v="0.20654371539520541"/>
    <n v="35550800"/>
    <n v="1.0145673315161195E-3"/>
    <n v="0.94381170447658813"/>
    <n v="30000"/>
    <n v="0.35"/>
    <n v="281.28921736578445"/>
    <n v="18.576930000000001"/>
    <n v="1069.0604168849163"/>
    <n v="3236.9979178015647"/>
    <n v="3701.4211678015645"/>
    <n v="25385.15752406908"/>
    <n v="1681.2121650000001"/>
    <n v="11.953619699640146"/>
    <n v="1366.4883015691548"/>
    <s v="."/>
    <s v="Local"/>
  </r>
  <r>
    <n v="32390"/>
    <s v="PAN PETALO BOLSA 36X75 P2X3"/>
    <x v="14"/>
    <s v="PAQUITA"/>
    <n v="3"/>
    <n v="96.934959349593498"/>
    <n v="1.2"/>
    <n v="2518.9185600000001"/>
    <n v="2612.3199999999997"/>
    <n v="2252"/>
    <s v="."/>
    <n v="0"/>
    <n v="2"/>
    <n v="57"/>
    <n v="451.548"/>
    <n v="815.18399999999997"/>
    <n v="839.63952000000006"/>
    <s v="."/>
    <n v="590"/>
    <n v="523"/>
    <n v="362"/>
    <n v="518"/>
    <n v="681"/>
    <n v="318"/>
    <s v="."/>
    <n v="2165.3715200000001"/>
    <n v="360.89525333333336"/>
    <n v="398.79713400039515"/>
    <n v="1.1050218320052398"/>
    <n v="5656643.3291263999"/>
    <n v="2992"/>
    <n v="498.66666666666669"/>
    <n v="137.0192200629775"/>
    <n v="0.27477116322789602"/>
    <n v="6737984"/>
    <n v="6.5337238527161251E-4"/>
    <n v="0.97248386764923234"/>
    <n v="30000"/>
    <n v="0.35"/>
    <n v="405.9977438085964"/>
    <n v="11.963378563535912"/>
    <n v="434.68726969100288"/>
    <n v="379.90436646302442"/>
    <n v="470.57740538161062"/>
    <n v="2849.0719031179774"/>
    <n v="1082.6857600000001"/>
    <n v="5.3334570278322611"/>
    <n v="238.14943980807223"/>
    <s v="."/>
    <s v="Local"/>
  </r>
  <r>
    <n v="32630"/>
    <s v="PAN CANGU MEDIANO 18X50"/>
    <x v="14"/>
    <s v="LA PATRONA"/>
    <n v="25"/>
    <n v="95.140151515151516"/>
    <n v="0.4"/>
    <n v="1474.5239999999999"/>
    <n v="10559.48"/>
    <n v="9103"/>
    <s v="."/>
    <n v="0"/>
    <n v="368.63099999999997"/>
    <n v="491.50799999999998"/>
    <n v="467.53199999999998"/>
    <n v="357.642"/>
    <n v="368.37126000000001"/>
    <s v="."/>
    <n v="368"/>
    <n v="576"/>
    <n v="428"/>
    <n v="591"/>
    <n v="603"/>
    <n v="614"/>
    <s v="."/>
    <n v="2053.68426"/>
    <n v="342.28071"/>
    <n v="177.04450173804494"/>
    <n v="0.51724942880375857"/>
    <n v="21685837.869784798"/>
    <n v="3180"/>
    <n v="530"/>
    <n v="104.75686135046239"/>
    <n v="0.19765445537823093"/>
    <n v="28947540"/>
    <n v="6.1967222306081053E-4"/>
    <n v="0.97436388738183533"/>
    <n v="30000"/>
    <n v="0.35"/>
    <n v="196.66006072807437"/>
    <n v="11.346321878453038"/>
    <n v="460.70254869937094"/>
    <n v="977.36301843009903"/>
    <n v="1261.0210653914251"/>
    <n v="10319.977080083081"/>
    <n v="1026.84213"/>
    <n v="10.442813108044691"/>
    <n v="909.5438319691059"/>
    <s v="."/>
    <s v="Local"/>
  </r>
  <r>
    <n v="32430"/>
    <s v="PM.PAN.FAM.BOLSIL 30X4X10 P2X4"/>
    <x v="14"/>
    <s v="LA PATRONA"/>
    <n v="25"/>
    <n v="95.140151515151516"/>
    <n v="0.4"/>
    <n v="1741.2570000000001"/>
    <n v="5098.2"/>
    <n v="4395"/>
    <s v="."/>
    <n v="580.41899999999998"/>
    <n v="116"/>
    <n v="133"/>
    <n v="230.76900000000001"/>
    <n v="466.53300000000002"/>
    <n v="480.52898999999996"/>
    <s v="."/>
    <n v="498"/>
    <n v="538"/>
    <n v="353"/>
    <n v="375"/>
    <n v="486"/>
    <n v="566"/>
    <s v="."/>
    <n v="2007.24999"/>
    <n v="334.54166500000002"/>
    <n v="199.16723802653226"/>
    <n v="0.59534359651893354"/>
    <n v="10233361.899017999"/>
    <n v="2816"/>
    <n v="469.33333333333331"/>
    <n v="86.707938890661282"/>
    <n v="0.18474702888635217"/>
    <n v="12376320"/>
    <n v="6.0566129261860812E-4"/>
    <n v="0.97618740532595494"/>
    <n v="30000"/>
    <n v="0.35"/>
    <n v="279.80978354644452"/>
    <n v="11.089778950276242"/>
    <n v="476.41171178343836"/>
    <n v="1091.1185324893488"/>
    <n v="1368.3630062462548"/>
    <n v="13065.544071813769"/>
    <n v="1003.624995"/>
    <n v="7.1736233256719721"/>
    <n v="1178.1609110872594"/>
    <s v="."/>
    <s v="Local"/>
  </r>
  <r>
    <n v="32460"/>
    <s v="PROM 8(PAGUE 2CUBO X1MEDIANO)"/>
    <x v="14"/>
    <s v="PAQUITA"/>
    <n v="3"/>
    <n v="96.934959349593498"/>
    <n v="1.2"/>
    <n v="3446.5499999999997"/>
    <n v="9382.08"/>
    <n v="8088"/>
    <s v="."/>
    <n v="0"/>
    <n v="0"/>
    <n v="1148.8499999999999"/>
    <n v="66"/>
    <n v="4"/>
    <n v="4.12"/>
    <s v="."/>
    <n v="386"/>
    <n v="308"/>
    <n v="288"/>
    <n v="378"/>
    <n v="344"/>
    <n v="315"/>
    <s v="."/>
    <n v="1222.9699999999998"/>
    <n v="203.82833333333329"/>
    <n v="463.67431675332915"/>
    <n v="2.274827592271254"/>
    <n v="11474002.377599997"/>
    <n v="2019"/>
    <n v="336.5"/>
    <n v="39.637103829619036"/>
    <n v="0.11779228478341466"/>
    <n v="16329672"/>
    <n v="3.6901511756080716E-4"/>
    <n v="0.98575825638455039"/>
    <n v="30000"/>
    <n v="0.35"/>
    <n v="161.00113349030559"/>
    <n v="6.7567403314917112"/>
    <n v="483.9445377478043"/>
    <n v="429.31890443410003"/>
    <n v="504.21475874227946"/>
    <n v="2357.9708884787083"/>
    <n v="611.4849999999999"/>
    <n v="7.5960334780726182"/>
    <n v="348.98053984533249"/>
    <s v="."/>
    <s v="Local"/>
  </r>
  <r>
    <n v="32610"/>
    <s v="PANUELO CANGU BSILLO 120X10 IND"/>
    <x v="14"/>
    <s v="PAQUITA"/>
    <n v="3"/>
    <n v="96.934959349593498"/>
    <n v="1.2"/>
    <n v="594"/>
    <n v="9110.64"/>
    <n v="7854"/>
    <s v="."/>
    <n v="131"/>
    <n v="147"/>
    <n v="198"/>
    <n v="158"/>
    <n v="160"/>
    <n v="164.8"/>
    <s v="."/>
    <n v="211"/>
    <n v="131"/>
    <n v="140"/>
    <n v="249"/>
    <n v="299"/>
    <n v="155"/>
    <s v="."/>
    <n v="958.8"/>
    <n v="159.79999999999998"/>
    <n v="22.274649267721443"/>
    <n v="0.13939079641878252"/>
    <n v="8735281.6319999993"/>
    <n v="1185"/>
    <n v="197.5"/>
    <n v="67.337211109460128"/>
    <n v="0.34094790435169686"/>
    <n v="9306990"/>
    <n v="2.8930529343917016E-4"/>
    <n v="0.98874726610349772"/>
    <n v="30000"/>
    <n v="0.35"/>
    <n v="144.66389938331761"/>
    <n v="5.2972375690607736"/>
    <n v="38.166361974903765"/>
    <n v="29.237113220660529"/>
    <n v="54.058074682086087"/>
    <n v="538.98200792802095"/>
    <n v="479.4"/>
    <n v="6.6277765502466961"/>
    <n v="101.74775076655382"/>
    <s v="."/>
    <s v="Local"/>
  </r>
  <r>
    <n v="32640"/>
    <s v="PAN.FAM.BOLS DISP 12X10X10"/>
    <x v="14"/>
    <s v="PAQUITA"/>
    <n v="3"/>
    <n v="96.934959349593498"/>
    <n v="1.2"/>
    <n v="668.3309999999999"/>
    <n v="5092.3999999999996"/>
    <n v="4390"/>
    <s v="."/>
    <n v="0"/>
    <n v="10"/>
    <n v="154"/>
    <n v="222.77699999999999"/>
    <n v="200.79900000000001"/>
    <n v="206.82297"/>
    <s v="."/>
    <n v="118"/>
    <n v="155"/>
    <n v="224"/>
    <n v="138"/>
    <n v="129"/>
    <n v="174"/>
    <s v="."/>
    <n v="794.39896999999996"/>
    <n v="132.39982833333332"/>
    <n v="101.35411564750993"/>
    <n v="0.76551546118578129"/>
    <n v="4045397.3148279996"/>
    <n v="938"/>
    <n v="156.33333333333334"/>
    <n v="38.588426589674121"/>
    <n v="0.24683428522179607"/>
    <n v="4117820"/>
    <n v="2.3969944422572438E-4"/>
    <n v="0.99086179925663886"/>
    <n v="30000"/>
    <n v="0.35"/>
    <n v="176.12811174675676"/>
    <n v="4.3889445856353593"/>
    <n v="114.520949404416"/>
    <n v="98.888123499928227"/>
    <n v="127.68778316132207"/>
    <n v="946.96763158721615"/>
    <n v="397.19948499999998"/>
    <n v="4.5103473949815287"/>
    <n v="215.76203871121098"/>
    <s v="."/>
    <s v="Local"/>
  </r>
  <r>
    <n v="32450"/>
    <s v="PM.PAN.PET.BOLL 30 X 4 P2X4"/>
    <x v="14"/>
    <s v="PAQUITA"/>
    <n v="3"/>
    <n v="96.934959349593498"/>
    <n v="1.2"/>
    <n v="669.8594700000001"/>
    <n v="13193.839999999998"/>
    <n v="11374"/>
    <s v="."/>
    <n v="169"/>
    <n v="23"/>
    <n v="52"/>
    <n v="10"/>
    <n v="216.78299999999999"/>
    <n v="223.28649000000001"/>
    <s v="."/>
    <n v="134"/>
    <n v="176"/>
    <n v="195"/>
    <n v="156"/>
    <n v="217"/>
    <n v="180"/>
    <s v="."/>
    <n v="694.06949000000009"/>
    <n v="115.67824833333334"/>
    <n v="98.444891061659519"/>
    <n v="0.85102335555760711"/>
    <n v="9157441.7999415994"/>
    <n v="1058"/>
    <n v="176.33333333333334"/>
    <n v="29.056267252809135"/>
    <n v="0.16478034358870963"/>
    <n v="12033692"/>
    <n v="2.0942634279476975E-4"/>
    <n v="0.9926472833128408"/>
    <n v="30000"/>
    <n v="0.35"/>
    <n v="102.27899879453908"/>
    <n v="3.8346380662983428"/>
    <n v="109.94880526055455"/>
    <n v="95.307795552942707"/>
    <n v="121.45271945944958"/>
    <n v="712.12047482915023"/>
    <n v="347.03474500000004"/>
    <n v="6.7860411050196765"/>
    <n v="185.70735034625449"/>
    <s v="."/>
    <s v="Local"/>
  </r>
  <r>
    <n v="32560"/>
    <s v="PANUELO BOLSILLO 15X8X10"/>
    <x v="14"/>
    <s v="PAQUITA"/>
    <n v="3"/>
    <n v="96.934959349593498"/>
    <n v="1.2"/>
    <n v="731.26800000000003"/>
    <n v="2784"/>
    <n v="2400"/>
    <s v="."/>
    <n v="58"/>
    <n v="243.756"/>
    <n v="132"/>
    <n v="119"/>
    <n v="55"/>
    <n v="56.65"/>
    <s v="."/>
    <n v="208"/>
    <n v="97"/>
    <n v="126"/>
    <n v="168"/>
    <n v="171"/>
    <n v="128"/>
    <s v="."/>
    <n v="664.40599999999995"/>
    <n v="110.73433333333332"/>
    <n v="73.522315746082626"/>
    <n v="0.66395230397753147"/>
    <n v="1849706.3039999998"/>
    <n v="898"/>
    <n v="149.66666666666666"/>
    <n v="39.99333277768519"/>
    <n v="0.2672160319221728"/>
    <n v="2155200"/>
    <n v="2.0047577471083157E-4"/>
    <n v="0.99305354362043186"/>
    <n v="30000"/>
    <n v="0.35"/>
    <n v="217.84758761246687"/>
    <n v="3.6707513812154695"/>
    <n v="84.534569889729028"/>
    <n v="72.577008802633742"/>
    <n v="95.54682403337543"/>
    <n v="958.64427996537756"/>
    <n v="332.20299999999997"/>
    <n v="3.0498662265745358"/>
    <n v="261.15750711723456"/>
    <s v="."/>
    <s v="Local"/>
  </r>
  <r>
    <n v="32120"/>
    <s v="POMY'S PETALO"/>
    <x v="14"/>
    <s v="LA PATRONA"/>
    <n v="25"/>
    <n v="95.140151515151516"/>
    <n v="0.4"/>
    <n v="501"/>
    <n v="12284.4"/>
    <n v="10590"/>
    <s v="."/>
    <n v="112"/>
    <n v="103"/>
    <n v="167"/>
    <n v="140"/>
    <n v="70"/>
    <n v="72.100000000000009"/>
    <s v="."/>
    <n v="178"/>
    <n v="89"/>
    <n v="165"/>
    <n v="163"/>
    <n v="180"/>
    <n v="110"/>
    <s v="."/>
    <n v="664.1"/>
    <n v="110.68333333333334"/>
    <n v="38.041052386424127"/>
    <n v="0.34369268832787947"/>
    <n v="8158070.04"/>
    <n v="885"/>
    <n v="147.5"/>
    <n v="38.370561632584945"/>
    <n v="0.26013940089888099"/>
    <n v="9372150"/>
    <n v="2.0038344323420205E-4"/>
    <n v="0.99325392706366611"/>
    <n v="30000"/>
    <n v="0.35"/>
    <n v="103.6836704637802"/>
    <n v="3.6690607734806631"/>
    <n v="129.76757172344071"/>
    <n v="216.15877627680879"/>
    <n v="307.88529561382541"/>
    <n v="3759.2768475319172"/>
    <n v="332.05"/>
    <n v="6.405058742900021"/>
    <n v="1024.5883291722287"/>
    <s v="."/>
    <s v="Local"/>
  </r>
  <r>
    <n v="32170"/>
    <s v="PA¥UELO PETALO BSILLO X120 IND"/>
    <x v="14"/>
    <s v="PAQUITA"/>
    <n v="3"/>
    <n v="96.934959349593498"/>
    <n v="1.2"/>
    <n v="426"/>
    <n v="12550.039999999999"/>
    <n v="10819"/>
    <s v="."/>
    <n v="142"/>
    <n v="136"/>
    <n v="129"/>
    <n v="124"/>
    <n v="9"/>
    <n v="9.27"/>
    <s v="."/>
    <n v="148"/>
    <n v="119"/>
    <n v="91"/>
    <n v="143"/>
    <n v="132"/>
    <n v="156"/>
    <s v="."/>
    <n v="549.27"/>
    <n v="91.545000000000002"/>
    <n v="64.126454369472199"/>
    <n v="0.70049106307796383"/>
    <n v="6893360.4707999993"/>
    <n v="789"/>
    <n v="131.5"/>
    <n v="23.670656940608978"/>
    <n v="0.18000499574607587"/>
    <n v="8536191"/>
    <n v="1.6573500054999272E-4"/>
    <n v="0.99377633161848822"/>
    <n v="30000"/>
    <n v="0.35"/>
    <n v="93.291265065860458"/>
    <n v="3.0346408839779007"/>
    <n v="73.2303770214059"/>
    <n v="63.012696273905455"/>
    <n v="82.334299673339601"/>
    <n v="545.48353532740384"/>
    <n v="274.63499999999999"/>
    <n v="5.8876894810273397"/>
    <n v="179.75225279782273"/>
    <s v="."/>
    <s v="Local"/>
  </r>
  <r>
    <n v="32370"/>
    <s v="PET BOLSILLO 30X4X10 PAGUE 3X4"/>
    <x v="14"/>
    <s v="PAQUITA"/>
    <n v="3"/>
    <n v="96.934959349593498"/>
    <n v="1.2"/>
    <n v="704.29499999999996"/>
    <n v="9126.8799999999992"/>
    <n v="7868"/>
    <s v="."/>
    <n v="8"/>
    <n v="52"/>
    <n v="29"/>
    <n v="234.76499999999999"/>
    <n v="102"/>
    <n v="105.06"/>
    <s v="."/>
    <n v="115"/>
    <n v="144"/>
    <n v="78"/>
    <n v="78"/>
    <n v="154"/>
    <n v="98"/>
    <s v="."/>
    <n v="530.82500000000005"/>
    <n v="88.470833333333346"/>
    <n v="81.48948241439912"/>
    <n v="0.92108867232401381"/>
    <n v="4844776.0760000004"/>
    <n v="667"/>
    <n v="111.16666666666667"/>
    <n v="32.56020065458236"/>
    <n v="0.29289535821213514"/>
    <n v="5247956"/>
    <n v="1.6016946431982431E-4"/>
    <n v="0.99426538431801703"/>
    <n v="30000"/>
    <n v="0.35"/>
    <n v="107.54373404175415"/>
    <n v="2.9327348066298344"/>
    <n v="90.287686834288621"/>
    <n v="78.47448607880807"/>
    <n v="99.085891254178122"/>
    <n v="657.38733620274843"/>
    <n v="265.41250000000002"/>
    <n v="4.935898913403042"/>
    <n v="224.155056473786"/>
    <s v="."/>
    <s v="Local"/>
  </r>
  <r>
    <n v="32660"/>
    <s v="PROM.PAN CANGU BOLSILL PAGUE4X8"/>
    <x v="14"/>
    <s v="PAQUITA"/>
    <n v="3"/>
    <n v="96.934959349593498"/>
    <n v="1.2"/>
    <n v="1171.827"/>
    <n v="8787"/>
    <n v="7575"/>
    <s v="."/>
    <n v="0"/>
    <n v="0"/>
    <n v="390.60899999999998"/>
    <n v="2"/>
    <n v="2"/>
    <n v="2.06"/>
    <s v="."/>
    <n v="94"/>
    <n v="97"/>
    <n v="77"/>
    <n v="87"/>
    <n v="108"/>
    <n v="121"/>
    <s v="."/>
    <n v="396.66899999999998"/>
    <n v="66.111499999999992"/>
    <n v="158.97374115714831"/>
    <n v="2.4046306793394239"/>
    <n v="3485530.503"/>
    <n v="584"/>
    <n v="97.333333333333329"/>
    <n v="15.526321736543629"/>
    <n v="0.15951700414257153"/>
    <n v="4423800"/>
    <n v="1.1968965523907196E-4"/>
    <n v="0.99603345153173317"/>
    <n v="30000"/>
    <n v="0.35"/>
    <n v="94.746770367382467"/>
    <n v="2.1915414364640884"/>
    <n v="165.54836546654059"/>
    <n v="146.97817142666017"/>
    <n v="172.12298977593287"/>
    <n v="926.70990004013288"/>
    <n v="198.33449999999999"/>
    <n v="4.1866229156087131"/>
    <n v="422.85757623425087"/>
    <s v="."/>
    <s v="Local"/>
  </r>
  <r>
    <n v="32540"/>
    <s v="PANUELO PEQUENO 12X3X75"/>
    <x v="14"/>
    <s v="PAQUITA"/>
    <n v="3"/>
    <n v="96.934959349593498"/>
    <n v="1.2"/>
    <n v="375"/>
    <n v="3703.8799999999997"/>
    <n v="3193"/>
    <s v="."/>
    <n v="73"/>
    <n v="125"/>
    <n v="35"/>
    <n v="46"/>
    <n v="53"/>
    <n v="54.59"/>
    <s v="."/>
    <n v="78"/>
    <n v="75"/>
    <n v="103"/>
    <n v="114"/>
    <n v="87"/>
    <n v="92"/>
    <s v="."/>
    <n v="386.59000000000003"/>
    <n v="64.431666666666672"/>
    <n v="32.172752705770556"/>
    <n v="0.49933137493112423"/>
    <n v="1431882.9691999999"/>
    <n v="549"/>
    <n v="91.5"/>
    <n v="14.923136399564267"/>
    <n v="0.1630943868804838"/>
    <n v="1752957"/>
    <n v="1.1664844951048062E-4"/>
    <n v="0.9961500999812436"/>
    <n v="30000"/>
    <n v="0.35"/>
    <n v="144.06797494847237"/>
    <n v="2.1358563535911603"/>
    <n v="38.580321766544039"/>
    <n v="32.67632972107539"/>
    <n v="44.987890827317521"/>
    <n v="567.30250472927275"/>
    <n v="193.29500000000002"/>
    <n v="2.683386090061088"/>
    <n v="265.60892251739142"/>
    <s v="."/>
    <s v="Local"/>
  </r>
  <r>
    <n v="32620"/>
    <s v="PAN CANGU BOLSA 36X50"/>
    <x v="14"/>
    <s v="PAQUITA"/>
    <n v="3"/>
    <n v="96.934959349593498"/>
    <n v="1.2"/>
    <n v="392.43"/>
    <n v="11867.96"/>
    <n v="10231"/>
    <s v="."/>
    <n v="0"/>
    <n v="0"/>
    <n v="0"/>
    <n v="15"/>
    <n v="127"/>
    <n v="130.81"/>
    <s v="."/>
    <n v="54"/>
    <n v="82"/>
    <n v="40"/>
    <n v="61"/>
    <n v="38"/>
    <n v="75"/>
    <s v="."/>
    <n v="272.81"/>
    <n v="45.468333333333334"/>
    <n v="64.901525534201937"/>
    <n v="1.4274005835754247"/>
    <n v="3237698.1675999998"/>
    <n v="350"/>
    <n v="58.333333333333336"/>
    <n v="17.962924780409967"/>
    <n v="0.30793585337845658"/>
    <n v="3580850"/>
    <n v="8.2316830520588258E-5"/>
    <n v="0.99738790148993928"/>
    <n v="30000"/>
    <n v="0.35"/>
    <n v="67.610275166761198"/>
    <n v="1.5072375690607736"/>
    <n v="69.423238241384254"/>
    <n v="61.065236699952493"/>
    <n v="73.944950948566571"/>
    <n v="466.95864034427365"/>
    <n v="136.405"/>
    <n v="4.0350375638482809"/>
    <n v="309.81090833295531"/>
    <s v="."/>
    <s v="Local"/>
  </r>
  <r>
    <n v="32680"/>
    <s v="PM CANGURITOS BLLO P6 LL8 15X8X10"/>
    <x v="14"/>
    <s v="PAQUITA"/>
    <n v="3"/>
    <n v="96.934959349593498"/>
    <n v="1.2"/>
    <n v="516"/>
    <n v="6852.12"/>
    <n v="5907"/>
    <s v="."/>
    <n v="0"/>
    <n v="0"/>
    <n v="0"/>
    <n v="172"/>
    <n v="26"/>
    <n v="26.78"/>
    <s v="."/>
    <n v="50"/>
    <n v="42"/>
    <n v="62"/>
    <n v="64"/>
    <n v="58"/>
    <n v="50"/>
    <s v="."/>
    <n v="224.78"/>
    <n v="37.463333333333331"/>
    <n v="67.165706031178345"/>
    <n v="1.7928384918011837"/>
    <n v="1540219.5336"/>
    <n v="326"/>
    <n v="54.333333333333336"/>
    <n v="8.430104783848563"/>
    <n v="0.15515530277021894"/>
    <n v="1925682"/>
    <n v="6.7824409531974E-5"/>
    <n v="0.99806994928001191"/>
    <n v="30000"/>
    <n v="0.35"/>
    <n v="80.767557777366136"/>
    <n v="1.2418784530386739"/>
    <n v="70.891341390294372"/>
    <n v="62.644892571050882"/>
    <n v="74.616976749410398"/>
    <n v="514.69113281592786"/>
    <n v="112.39"/>
    <n v="2.7830481221135939"/>
    <n v="414.44565815322954"/>
    <s v="."/>
    <s v="Local"/>
  </r>
  <r>
    <n v="32300"/>
    <s v="PM PAN PEQUENO PAGUE 2X3"/>
    <x v="14"/>
    <s v="PAQUITA"/>
    <n v="3"/>
    <n v="96.934959349593498"/>
    <n v="1.2"/>
    <n v="241.02"/>
    <n v="10587.32"/>
    <n v="9127"/>
    <s v="."/>
    <n v="0"/>
    <n v="0"/>
    <n v="0"/>
    <n v="0"/>
    <n v="78"/>
    <n v="80.34"/>
    <s v="."/>
    <n v="44"/>
    <n v="38"/>
    <n v="22"/>
    <n v="49"/>
    <n v="30"/>
    <n v="41"/>
    <s v="."/>
    <n v="158.34"/>
    <n v="26.39"/>
    <n v="40.889908290432743"/>
    <n v="1.5494470742869551"/>
    <n v="1676396.2487999999"/>
    <n v="224"/>
    <n v="37.333333333333336"/>
    <n v="9.8319208025017559"/>
    <n v="0.26335502149558271"/>
    <n v="2044448"/>
    <n v="4.7777013103001885E-5"/>
    <n v="0.99879756657638052"/>
    <n v="30000"/>
    <n v="0.35"/>
    <n v="54.534696190939826"/>
    <n v="0.87480662983425417"/>
    <n v="43.514328179935504"/>
    <n v="38.343376841118939"/>
    <n v="46.138748069438265"/>
    <n v="329.7881416240532"/>
    <n v="79.17"/>
    <n v="2.9034726707857956"/>
    <n v="376.98404467572078"/>
    <s v="."/>
    <s v="Local"/>
  </r>
  <r>
    <n v="32570"/>
    <s v="PETALO BOLSA 12X3X75"/>
    <x v="14"/>
    <s v="PAQUITA"/>
    <n v="3"/>
    <n v="96.934959349593498"/>
    <n v="1.2"/>
    <n v="258"/>
    <n v="2786.3199999999997"/>
    <n v="2402"/>
    <s v="."/>
    <n v="86"/>
    <n v="0"/>
    <n v="0"/>
    <n v="45"/>
    <n v="9"/>
    <n v="9.27"/>
    <s v="."/>
    <n v="37"/>
    <n v="36"/>
    <n v="22"/>
    <n v="45"/>
    <n v="35"/>
    <n v="38"/>
    <s v="."/>
    <n v="149.27000000000001"/>
    <n v="24.878333333333334"/>
    <n v="34.276359443013583"/>
    <n v="1.3777594738264989"/>
    <n v="415913.98639999999"/>
    <n v="213"/>
    <n v="35.5"/>
    <n v="7.5033325929216277"/>
    <n v="0.21136148149075007"/>
    <n v="511626"/>
    <n v="4.5040259857806567E-5"/>
    <n v="0.9988886790361291"/>
    <n v="30000"/>
    <n v="0.35"/>
    <n v="103.21465562697978"/>
    <n v="0.82469613259668517"/>
    <n v="36.750447840803638"/>
    <n v="32.29998155043527"/>
    <n v="39.224536238593693"/>
    <n v="449.2234930507837"/>
    <n v="74.635000000000005"/>
    <n v="1.4462093497600317"/>
    <n v="544.71395620145938"/>
    <s v="."/>
    <s v="Local"/>
  </r>
  <r>
    <n v="32320"/>
    <s v="PANUELO PETALO MEDIANO 18X75"/>
    <x v="14"/>
    <s v="PAQUITA"/>
    <n v="3"/>
    <n v="96.934959349593498"/>
    <n v="1.2"/>
    <n v="201"/>
    <n v="3845.3999999999996"/>
    <n v="3315"/>
    <s v="."/>
    <n v="67"/>
    <n v="13"/>
    <n v="2"/>
    <n v="0"/>
    <n v="0"/>
    <n v="0"/>
    <s v="."/>
    <n v="21"/>
    <n v="16"/>
    <n v="12"/>
    <n v="18"/>
    <n v="11"/>
    <n v="18"/>
    <s v="."/>
    <n v="82"/>
    <n v="13.666666666666666"/>
    <n v="26.613279893065918"/>
    <n v="1.9473131629072624"/>
    <n v="315322.8"/>
    <n v="96"/>
    <n v="16"/>
    <n v="3.8470768123342691"/>
    <n v="0.24044230077089182"/>
    <n v="318240"/>
    <n v="2.4742421841898162E-5"/>
    <n v="0.99940365633834605"/>
    <n v="30000"/>
    <n v="0.35"/>
    <n v="65.118856078220588"/>
    <n v="0.45303867403314918"/>
    <n v="27.972395915165364"/>
    <n v="24.754373525256572"/>
    <n v="29.331511937264811"/>
    <n v="303.16880382902485"/>
    <n v="41"/>
    <n v="1.2592358794125902"/>
    <n v="669.18967674455496"/>
    <s v="."/>
    <s v="Local"/>
  </r>
  <r>
    <n v="32100"/>
    <s v="PAÑUELOS PETALO MINI"/>
    <x v="14"/>
    <s v="PAQUITA"/>
    <n v="3"/>
    <n v="96.934959349593498"/>
    <n v="1.2"/>
    <n v="135"/>
    <n v="13033.759999999998"/>
    <n v="11236"/>
    <s v="."/>
    <n v="1"/>
    <n v="1"/>
    <n v="0"/>
    <n v="0"/>
    <n v="45"/>
    <n v="5"/>
    <s v="."/>
    <n v="12"/>
    <n v="9"/>
    <n v="7"/>
    <n v="9"/>
    <n v="16"/>
    <n v="8"/>
    <s v="."/>
    <n v="52"/>
    <n v="8.6666666666666661"/>
    <n v="17.895995827745004"/>
    <n v="2.0649225955090391"/>
    <n v="677755.5199999999"/>
    <n v="61"/>
    <n v="10.166666666666666"/>
    <n v="3.3115957885386123"/>
    <n v="0.32573073329887992"/>
    <n v="685396"/>
    <n v="1.5690316289984198E-5"/>
    <n v="0.99975821222597161"/>
    <n v="30000"/>
    <n v="0.35"/>
    <n v="28.166793482723733"/>
    <n v="0.287292817679558"/>
    <n v="18.757874280783678"/>
    <n v="16.615928250232013"/>
    <n v="19.619752733822352"/>
    <n v="156.9462422121899"/>
    <n v="26"/>
    <n v="1.8461455341693225"/>
    <n v="546.29365077704563"/>
    <s v="."/>
    <s v="Local"/>
  </r>
  <r>
    <n v="32410"/>
    <s v="PM PET BOLSA 24X75+3PQ BOLSILL"/>
    <x v="14"/>
    <s v="PAQUITA"/>
    <n v="3"/>
    <n v="96.934959349593498"/>
    <n v="1.2"/>
    <n v="60"/>
    <n v="7695.44"/>
    <n v="6634"/>
    <s v="."/>
    <n v="1"/>
    <n v="0"/>
    <n v="0"/>
    <n v="20"/>
    <n v="1"/>
    <n v="1.03"/>
    <s v="."/>
    <n v="5"/>
    <n v="7"/>
    <n v="7"/>
    <n v="7"/>
    <n v="4"/>
    <n v="6"/>
    <s v="."/>
    <n v="23.03"/>
    <n v="3.8383333333333334"/>
    <n v="7.9330206521013586"/>
    <n v="2.0667878381505926"/>
    <n v="177225.98319999999"/>
    <n v="36"/>
    <n v="6"/>
    <n v="1.2649110640673518"/>
    <n v="0.21081851067789195"/>
    <n v="238824"/>
    <n v="6.9489996953526174E-6"/>
    <n v="0.99985212480370411"/>
    <n v="30000"/>
    <n v="0.35"/>
    <n v="24.395000896429796"/>
    <n v="0.12723756906077349"/>
    <n v="8.3147333592836787"/>
    <n v="7.3653872442498383"/>
    <n v="8.6964460664659988"/>
    <n v="105.29879800487714"/>
    <n v="11.515000000000001"/>
    <n v="0.94404587635700554"/>
    <n v="827.57631085031528"/>
    <s v="."/>
    <s v="Local"/>
  </r>
  <r>
    <n v="32020"/>
    <s v="PAÑUELOS PETALO MEDIANO"/>
    <x v="14"/>
    <s v="PAQUITA"/>
    <n v="3"/>
    <n v="96.934959349593498"/>
    <n v="1.2"/>
    <n v="27"/>
    <n v="4955.5199999999995"/>
    <n v="4272"/>
    <s v="."/>
    <n v="0"/>
    <n v="0"/>
    <n v="5"/>
    <n v="0"/>
    <n v="6"/>
    <n v="9"/>
    <s v="."/>
    <n v="5"/>
    <n v="4"/>
    <n v="5"/>
    <n v="6"/>
    <n v="3"/>
    <n v="4"/>
    <s v="."/>
    <n v="20"/>
    <n v="3.3333333333333335"/>
    <n v="3.8815804341359033"/>
    <n v="1.1644741302407708"/>
    <n v="99110.399999999994"/>
    <n v="27"/>
    <n v="4.5"/>
    <n v="1.0488088481701516"/>
    <n v="0.23306863292670035"/>
    <n v="115344"/>
    <n v="6.0347370346093075E-6"/>
    <n v="0.99989657064196424"/>
    <n v="30000"/>
    <n v="0.35"/>
    <n v="28.329634983503681"/>
    <n v="0.11049723756906077"/>
    <n v="4.2130721468430856"/>
    <n v="3.6873959828717164"/>
    <n v="4.5445638595502675"/>
    <n v="100.84671839976185"/>
    <n v="10"/>
    <n v="0.70597450378891158"/>
    <n v="912.66280151784485"/>
    <s v="."/>
    <s v="Local"/>
  </r>
  <r>
    <n v="32550"/>
    <s v="PANUELO MEDIANO 6X3X75"/>
    <x v="14"/>
    <s v="PAQUITA"/>
    <n v="3"/>
    <n v="96.934959349593498"/>
    <n v="1.2"/>
    <n v="54"/>
    <n v="3473.04"/>
    <n v="2994"/>
    <s v="."/>
    <n v="18"/>
    <n v="0"/>
    <n v="0"/>
    <n v="0"/>
    <n v="0"/>
    <n v="0"/>
    <s v="."/>
    <n v="4"/>
    <n v="4"/>
    <n v="3"/>
    <n v="3"/>
    <n v="3"/>
    <n v="3"/>
    <s v="."/>
    <n v="18"/>
    <n v="3"/>
    <n v="7.3484692283495345"/>
    <n v="2.4494897427831783"/>
    <n v="62514.720000000001"/>
    <n v="20"/>
    <n v="3.3333333333333335"/>
    <n v="0.51639777949432131"/>
    <n v="0.1549193338482964"/>
    <n v="59880"/>
    <n v="5.4312633311483765E-6"/>
    <n v="0.99990773490547835"/>
    <n v="30000"/>
    <n v="0.35"/>
    <n v="32.103468565862897"/>
    <n v="9.9447513812154692E-2"/>
    <n v="7.646811769785999"/>
    <n v="6.7907676185151447"/>
    <n v="7.9451543112224634"/>
    <n v="126.00262515242331"/>
    <n v="9"/>
    <n v="0.56068707850279553"/>
    <n v="1267.0263973660344"/>
    <s v="."/>
    <s v="Local"/>
  </r>
  <r>
    <n v="32210"/>
    <s v="PAÑUELOS PETALO CUBO 36X100"/>
    <x v="14"/>
    <s v="PAQUITA"/>
    <n v="3"/>
    <n v="96.934959349593498"/>
    <n v="1.2"/>
    <n v="30"/>
    <n v="8193.08"/>
    <n v="7063"/>
    <s v="."/>
    <n v="3"/>
    <n v="0"/>
    <n v="0"/>
    <n v="0"/>
    <n v="10"/>
    <n v="3"/>
    <s v="."/>
    <n v="3"/>
    <n v="4"/>
    <n v="3"/>
    <n v="3"/>
    <n v="5"/>
    <n v="4"/>
    <s v="."/>
    <n v="16"/>
    <n v="2.6666666666666665"/>
    <n v="3.8815804341359033"/>
    <n v="1.4555926628009639"/>
    <n v="131089.28"/>
    <n v="22"/>
    <n v="3.6666666666666665"/>
    <n v="0.81649658092772548"/>
    <n v="0.2226808857075615"/>
    <n v="155386"/>
    <n v="4.8277896276874455E-6"/>
    <n v="0.99992798748296663"/>
    <n v="30000"/>
    <n v="0.35"/>
    <n v="19.706386268315988"/>
    <n v="8.8397790055248615E-2"/>
    <n v="4.1467738043016489"/>
    <n v="3.6491186169585923"/>
    <n v="4.4119671744673949"/>
    <n v="74.910673911657312"/>
    <n v="8"/>
    <n v="0.81191953624317559"/>
    <n v="847.42699862562336"/>
    <s v="."/>
    <s v="Local"/>
  </r>
  <r>
    <n v="32290"/>
    <s v="PM 2 CUBOS GRATIS 1 MEDIANO"/>
    <x v="14"/>
    <s v="PAQUITA"/>
    <n v="3"/>
    <n v="96.934959349593498"/>
    <n v="1.2"/>
    <n v="12"/>
    <n v="8749.8799999999992"/>
    <n v="7543"/>
    <s v="."/>
    <n v="0"/>
    <n v="4"/>
    <n v="0"/>
    <n v="0"/>
    <n v="2"/>
    <n v="2.06"/>
    <s v="."/>
    <n v="2"/>
    <n v="2"/>
    <n v="2"/>
    <n v="2"/>
    <n v="2"/>
    <n v="2"/>
    <s v="."/>
    <n v="8.06"/>
    <n v="1.3433333333333335"/>
    <n v="1.638067967657834"/>
    <n v="1.2194054349810177"/>
    <n v="70524.032800000001"/>
    <n v="12"/>
    <n v="2"/>
    <n v="0"/>
    <n v="0"/>
    <n v="90516"/>
    <n v="2.4319990249475512E-6"/>
    <n v="0.99997967500566753"/>
    <n v="30000"/>
    <n v="0.35"/>
    <n v="13.534339617983116"/>
    <n v="4.4530386740331496E-2"/>
    <n v="1.7716591278788285"/>
    <n v="1.5524817043568653"/>
    <n v="1.905250288099823"/>
    <n v="47.288881884801675"/>
    <n v="4.03"/>
    <n v="0.59552222180760528"/>
    <n v="1061.9463549812783"/>
    <s v="."/>
    <s v="Local"/>
  </r>
  <r>
    <n v="32050"/>
    <s v="PAÑUELOS PETALO BOLSA"/>
    <x v="14"/>
    <s v="PAQUITA"/>
    <n v="3"/>
    <n v="96.934959349593498"/>
    <n v="1.2"/>
    <n v="9.27"/>
    <n v="12226.4"/>
    <n v="10540"/>
    <s v="."/>
    <n v="0"/>
    <n v="0"/>
    <n v="0"/>
    <n v="0"/>
    <n v="3"/>
    <n v="3.09"/>
    <s v="."/>
    <n v="1"/>
    <n v="1"/>
    <n v="1"/>
    <n v="1"/>
    <n v="1"/>
    <n v="1"/>
    <s v="."/>
    <n v="6.09"/>
    <n v="1.0149999999999999"/>
    <n v="1.5726887804012593"/>
    <n v="1.5494470742869551"/>
    <n v="74458.775999999998"/>
    <n v="6"/>
    <n v="1"/>
    <n v="0"/>
    <n v="0"/>
    <n v="63240"/>
    <n v="1.837577427038534E-6"/>
    <n v="0.99999301479188263"/>
    <n v="30000"/>
    <n v="0.35"/>
    <n v="9.9524486131094623"/>
    <n v="3.3646408839779006E-2"/>
    <n v="1.6736280069205962"/>
    <n v="1.4747452631199591"/>
    <n v="1.7745672334399332"/>
    <n v="36.249040187452763"/>
    <n v="3.0449999999999999"/>
    <n v="0.61190971556267992"/>
    <n v="1077.3524259325043"/>
    <s v="."/>
    <s v="Local"/>
  </r>
  <r>
    <n v="43200"/>
    <s v="TOALLA DIARIA PROTECTOR 12X80"/>
    <x v="15"/>
    <s v="CLARITA"/>
    <n v="10"/>
    <n v="94.135802469135797"/>
    <n v="0.7"/>
    <n v="26868.105"/>
    <n v="5871.9199999999992"/>
    <n v="5062"/>
    <s v="."/>
    <n v="7102.89"/>
    <n v="8703.2880000000005"/>
    <n v="8295.6959999999999"/>
    <n v="8956.0349999999999"/>
    <n v="7651.3410000000003"/>
    <n v="5178.8159999999998"/>
    <s v="."/>
    <n v="13244"/>
    <n v="10340"/>
    <n v="11090"/>
    <n v="8318"/>
    <n v="6768"/>
    <n v="10754"/>
    <s v="."/>
    <n v="45888.065999999999"/>
    <n v="7648.0109999999995"/>
    <n v="1388.3892921004579"/>
    <n v="0.18153599571188614"/>
    <n v="269451052.50671995"/>
    <n v="60514"/>
    <n v="10085.666666666666"/>
    <n v="2263.9199338021376"/>
    <n v="0.22446904192108977"/>
    <n v="306321868"/>
    <n v="1.3846120566839809E-2"/>
    <n v="0.22715238396426057"/>
    <n v="30000"/>
    <n v="0.35"/>
    <n v="1246.6094356079059"/>
    <n v="253.525226519337"/>
    <n v="3923.6415572938276"/>
    <n v="3084.7628299648868"/>
    <n v="6458.8938224871981"/>
    <n v="30273.628834377465"/>
    <n v="22944.032999999999"/>
    <n v="36.810298951108777"/>
    <n v="119.4107160459175"/>
    <s v="."/>
    <s v="International"/>
  </r>
  <r>
    <n v="44080"/>
    <s v="T.DIARIA PROTECTOR 12X100"/>
    <x v="15"/>
    <s v="CLARITA"/>
    <n v="10"/>
    <n v="94.135802469135797"/>
    <n v="0.7"/>
    <n v="18215.766"/>
    <n v="5265.24"/>
    <n v="4539"/>
    <s v="."/>
    <n v="796.20299999999997"/>
    <n v="1636.3620000000001"/>
    <n v="3132.864"/>
    <n v="4657.3379999999997"/>
    <n v="5739.2550000000001"/>
    <n v="6071.9219999999996"/>
    <s v="."/>
    <n v="4533"/>
    <n v="3629"/>
    <n v="6214"/>
    <n v="6821"/>
    <n v="6634"/>
    <n v="3438"/>
    <s v="."/>
    <n v="22033.944"/>
    <n v="3672.3240000000001"/>
    <n v="2177.5563030262165"/>
    <n v="0.59296410203081662"/>
    <n v="116014003.30655999"/>
    <n v="31269"/>
    <n v="5211.5"/>
    <n v="1531.5987398793459"/>
    <n v="0.29388827398625078"/>
    <n v="141929991"/>
    <n v="6.6484528937653768E-3"/>
    <n v="0.63610701496266708"/>
    <n v="30000"/>
    <n v="0.35"/>
    <n v="912.23689333470179"/>
    <n v="121.73449723756906"/>
    <n v="3394.9012754019068"/>
    <n v="3965.6978595118926"/>
    <n v="4612.2462477775971"/>
    <n v="34292.833239011088"/>
    <n v="11016.972"/>
    <n v="24.153752343269563"/>
    <n v="281.70185130092949"/>
    <s v="."/>
    <s v="International"/>
  </r>
  <r>
    <n v="43290"/>
    <s v="T.DIARIA PROTECTOR NOR 36X15"/>
    <x v="15"/>
    <s v="CLARITA"/>
    <n v="10"/>
    <n v="94.135802469135797"/>
    <n v="0.7"/>
    <n v="13318.667999999998"/>
    <n v="6693.2"/>
    <n v="5770"/>
    <s v="."/>
    <n v="2601.3960000000002"/>
    <n v="3032.9639999999999"/>
    <n v="2860.1370000000002"/>
    <n v="3687.3090000000002"/>
    <n v="4439.5559999999996"/>
    <n v="3070.9259999999999"/>
    <s v="."/>
    <n v="3553"/>
    <n v="5520"/>
    <n v="4136"/>
    <n v="4238"/>
    <n v="5402"/>
    <n v="5936"/>
    <s v="."/>
    <n v="19692.288"/>
    <n v="3282.0480000000002"/>
    <n v="671.11439012287588"/>
    <n v="0.20448037022093396"/>
    <n v="131804422.0416"/>
    <n v="28785"/>
    <n v="4797.5"/>
    <n v="946.89085960315413"/>
    <n v="0.19737172685839585"/>
    <n v="166089450"/>
    <n v="5.9418889844896228E-3"/>
    <n v="0.6928231369262513"/>
    <n v="30000"/>
    <n v="0.35"/>
    <n v="764.8949362046676"/>
    <n v="108.79717127071824"/>
    <n v="1759.0861028300583"/>
    <n v="1447.6168867165156"/>
    <n v="2847.0578155372405"/>
    <n v="16119.179366105493"/>
    <n v="9846.1440000000002"/>
    <n v="25.745088727755434"/>
    <n v="148.15807412856719"/>
    <s v="."/>
    <s v="International"/>
  </r>
  <r>
    <n v="43730"/>
    <s v="T.DIARIA PROTECTOR 12X30 E.I"/>
    <x v="15"/>
    <s v="CLARITA"/>
    <n v="10"/>
    <n v="94.135802469135797"/>
    <n v="0.7"/>
    <n v="8157.8339999999989"/>
    <n v="6225.7199999999993"/>
    <n v="5367"/>
    <s v="."/>
    <n v="2192.8049999999998"/>
    <n v="2514.4830000000002"/>
    <n v="2349.6480000000001"/>
    <n v="2719.2779999999998"/>
    <n v="2605.3919999999998"/>
    <n v="2401.596"/>
    <s v="."/>
    <n v="2262"/>
    <n v="4516"/>
    <n v="2381"/>
    <n v="3660"/>
    <n v="3842"/>
    <n v="3708"/>
    <s v="."/>
    <n v="14783.201999999999"/>
    <n v="2463.8669999999997"/>
    <n v="188.79849006175866"/>
    <n v="7.662689993484173E-2"/>
    <n v="92036076.355439991"/>
    <n v="20369"/>
    <n v="3394.8333333333335"/>
    <n v="887.30252263062209"/>
    <n v="0.26136850781990928"/>
    <n v="109320423"/>
    <n v="4.4606368299755193E-3"/>
    <n v="0.76686290762289888"/>
    <n v="30000"/>
    <n v="0.35"/>
    <n v="687.16346506852801"/>
    <n v="81.675149171270718"/>
    <n v="1005.5499817744659"/>
    <n v="568.73678826105629"/>
    <n v="1822.3014734871731"/>
    <n v="9765.1695330773327"/>
    <n v="7391.6009999999997"/>
    <n v="21.513370182632936"/>
    <n v="119.56108598712224"/>
    <s v="."/>
    <s v="International"/>
  </r>
  <r>
    <n v="43590"/>
    <s v="T.DIARIA PROTECTOR 12X45"/>
    <x v="15"/>
    <s v="CLARITA"/>
    <n v="10"/>
    <n v="94.135802469135797"/>
    <n v="0.7"/>
    <n v="7795.1970000000001"/>
    <n v="7613.08"/>
    <n v="6563"/>
    <s v="."/>
    <n v="2598.3989999999999"/>
    <n v="2275.7220000000002"/>
    <n v="2377.62"/>
    <n v="2524.473"/>
    <n v="2430.567"/>
    <n v="2279.7179999999998"/>
    <s v="."/>
    <n v="4087"/>
    <n v="1942"/>
    <n v="2048"/>
    <n v="3305"/>
    <n v="4319"/>
    <n v="2466"/>
    <s v="."/>
    <n v="14486.499"/>
    <n v="2414.4164999999998"/>
    <n v="130.35080728058415"/>
    <n v="5.3988533991788143E-2"/>
    <n v="110286875.80691999"/>
    <n v="18167"/>
    <n v="3027.8333333333335"/>
    <n v="1031.5552174588945"/>
    <n v="0.3406908848325737"/>
    <n v="119230021"/>
    <n v="4.3711106008565348E-3"/>
    <n v="0.7756937507483862"/>
    <n v="30000"/>
    <n v="0.35"/>
    <n v="615.13738384306009"/>
    <n v="80.035906077348059"/>
    <n v="930.70986805406471"/>
    <n v="467.442589640851"/>
    <n v="1731.0689288275453"/>
    <n v="8385.5917792905075"/>
    <n v="7243.2494999999999"/>
    <n v="23.55002212594502"/>
    <n v="104.77287245535183"/>
    <s v="."/>
    <s v="International"/>
  </r>
  <r>
    <n v="44160"/>
    <s v="NOS.DIARIOS 10X120"/>
    <x v="15"/>
    <s v="CLARITA"/>
    <n v="10"/>
    <n v="94.135802469135797"/>
    <n v="0.7"/>
    <n v="12344.643"/>
    <n v="7421.6799999999994"/>
    <n v="6398"/>
    <s v="."/>
    <n v="0"/>
    <n v="0"/>
    <n v="2865.1320000000001"/>
    <n v="1747.251"/>
    <n v="991.00800000000004"/>
    <n v="4114.8810000000003"/>
    <s v="."/>
    <n v="1309"/>
    <n v="1661"/>
    <n v="2358"/>
    <n v="2670"/>
    <n v="1426"/>
    <n v="2227"/>
    <s v="."/>
    <n v="9718.2720000000008"/>
    <n v="1619.7120000000002"/>
    <n v="1639.2320248815295"/>
    <n v="1.0120515405711197"/>
    <n v="72125904.936959997"/>
    <n v="11651"/>
    <n v="1941.8333333333333"/>
    <n v="553.20354903657881"/>
    <n v="0.28488724523384029"/>
    <n v="74543098"/>
    <n v="2.9323607975403334E-3"/>
    <n v="0.83954632521347816"/>
    <n v="30000"/>
    <n v="0.35"/>
    <n v="510.2864192927762"/>
    <n v="53.692110497237572"/>
    <n v="2176.1531298539053"/>
    <n v="2865.316903852734"/>
    <n v="2713.0742348262811"/>
    <n v="23671.337571596963"/>
    <n v="4859.1360000000004"/>
    <n v="19.044739645371894"/>
    <n v="440.87180318260795"/>
    <s v="."/>
    <s v="International"/>
  </r>
  <r>
    <n v="43283"/>
    <s v="T.DIARIA PROT LARGO 16X45"/>
    <x v="15"/>
    <s v="CLARITA"/>
    <n v="10"/>
    <n v="94.135802469135797"/>
    <n v="0.7"/>
    <n v="5262.732"/>
    <n v="4304.7599999999993"/>
    <n v="3711"/>
    <s v="."/>
    <n v="1288.71"/>
    <n v="1419.579"/>
    <n v="1127.8710000000001"/>
    <n v="1754.2439999999999"/>
    <n v="1006.992"/>
    <n v="955.04399999999998"/>
    <s v="."/>
    <n v="2178"/>
    <n v="2364"/>
    <n v="1541"/>
    <n v="1097"/>
    <n v="1248"/>
    <n v="2017"/>
    <s v="."/>
    <n v="7552.44"/>
    <n v="1258.74"/>
    <n v="298.33759733496618"/>
    <n v="0.23701288378455135"/>
    <n v="32511441.614399992"/>
    <n v="10445"/>
    <n v="1740.8333333333333"/>
    <n v="520.20358194332573"/>
    <n v="0.29882446066634316"/>
    <n v="38761395"/>
    <n v="2.2788494684832356E-3"/>
    <n v="0.87576353049810873"/>
    <n v="30000"/>
    <n v="0.35"/>
    <n v="590.66300114497142"/>
    <n v="41.726187845303862"/>
    <n v="715.59947578800484"/>
    <n v="622.53147767234373"/>
    <n v="1132.8613542410435"/>
    <n v="9605.6054605873815"/>
    <n v="3776.22"/>
    <n v="12.786377317285767"/>
    <n v="230.20568033196108"/>
    <s v="."/>
    <s v="International"/>
  </r>
  <r>
    <n v="44120"/>
    <s v="NOS.DIARIOS DIS 6X6X15"/>
    <x v="15"/>
    <s v="CLARITA"/>
    <n v="10"/>
    <n v="94.135802469135797"/>
    <n v="0.7"/>
    <n v="3887.1089999999999"/>
    <n v="4865.04"/>
    <n v="4194"/>
    <s v="."/>
    <n v="693.30600000000004"/>
    <n v="710.28899999999999"/>
    <n v="632.36699999999996"/>
    <n v="1295.703"/>
    <n v="1153.845"/>
    <n v="1229.769"/>
    <s v="."/>
    <n v="1363"/>
    <n v="1569"/>
    <n v="1351"/>
    <n v="1510"/>
    <n v="1409"/>
    <n v="1482"/>
    <s v="."/>
    <n v="5715.2790000000005"/>
    <n v="952.54650000000004"/>
    <n v="304.4795656419326"/>
    <n v="0.31964798111371212"/>
    <n v="27805060.946160004"/>
    <n v="8684"/>
    <n v="1447.3333333333333"/>
    <n v="86.940592743934445"/>
    <n v="6.0069502126163833E-2"/>
    <n v="36420696"/>
    <n v="1.7245102922212425E-3"/>
    <n v="0.90205052705962463"/>
    <n v="30000"/>
    <n v="0.35"/>
    <n v="483.33262154890969"/>
    <n v="31.576127071823208"/>
    <n v="620.24083636016462"/>
    <n v="600.53392400563712"/>
    <n v="936.00210707839665"/>
    <n v="8498.3627082685871"/>
    <n v="2857.6395000000002"/>
    <n v="11.824732586194074"/>
    <n v="269.13885572281146"/>
    <s v="."/>
    <s v="International"/>
  </r>
  <r>
    <n v="44090"/>
    <s v="T.DIARIA PROTECTOR LARGO 16X80"/>
    <x v="15"/>
    <s v="CLARITA"/>
    <n v="10"/>
    <n v="94.135802469135797"/>
    <n v="0.7"/>
    <n v="3437.5590000000002"/>
    <n v="4223.5599999999995"/>
    <n v="3641"/>
    <s v="."/>
    <n v="687.31200000000001"/>
    <n v="911.08799999999997"/>
    <n v="1145.8530000000001"/>
    <n v="929.07"/>
    <n v="825.17399999999998"/>
    <n v="856.14300000000003"/>
    <s v="."/>
    <n v="1375"/>
    <n v="1440"/>
    <n v="1566"/>
    <n v="1113"/>
    <n v="973"/>
    <n v="1398"/>
    <s v="."/>
    <n v="5354.64"/>
    <n v="892.44"/>
    <n v="150.8822963253148"/>
    <n v="0.1690671600615333"/>
    <n v="22615643.318399999"/>
    <n v="7865"/>
    <n v="1310.8333333333333"/>
    <n v="222.16157783619289"/>
    <n v="0.16948117826028702"/>
    <n v="28636465"/>
    <n v="1.6156922157500191E-3"/>
    <n v="0.91202652218653635"/>
    <n v="30000"/>
    <n v="0.35"/>
    <n v="502.10714623364748"/>
    <n v="29.58364640883978"/>
    <n v="446.71876041371263"/>
    <n v="341.66019593690783"/>
    <n v="742.55522450211038"/>
    <n v="6976.6131860033356"/>
    <n v="2677.32"/>
    <n v="10.664337363380813"/>
    <n v="235.8266824037851"/>
    <s v="."/>
    <s v="International"/>
  </r>
  <r>
    <n v="44110"/>
    <s v="NOS.DIARIOS RAP.ALAS 20X36"/>
    <x v="15"/>
    <s v="CLARITA"/>
    <n v="10"/>
    <n v="94.135802469135797"/>
    <n v="0.7"/>
    <n v="3350.6460000000002"/>
    <n v="5026.28"/>
    <n v="4333"/>
    <s v="."/>
    <n v="922.077"/>
    <n v="1116.8820000000001"/>
    <n v="916.08299999999997"/>
    <n v="1012.986"/>
    <n v="657.34199999999998"/>
    <n v="713.28599999999994"/>
    <s v="."/>
    <n v="1680"/>
    <n v="1459"/>
    <n v="1002"/>
    <n v="1306"/>
    <n v="1159"/>
    <n v="985"/>
    <s v="."/>
    <n v="5338.6559999999999"/>
    <n v="889.77599999999995"/>
    <n v="175.30974681517287"/>
    <n v="0.19702683238834592"/>
    <n v="26833579.87968"/>
    <n v="7591"/>
    <n v="1265.1666666666667"/>
    <n v="272.15687877888882"/>
    <n v="0.21511543573617875"/>
    <n v="32891803"/>
    <n v="1.6108692539119594E-3"/>
    <n v="0.91363739144044831"/>
    <n v="30000"/>
    <n v="0.35"/>
    <n v="459.58222919643237"/>
    <n v="29.495337016574585"/>
    <n v="470.26311698091877"/>
    <n v="381.54905522761715"/>
    <n v="765.21648714666458"/>
    <n v="6819.1828770969714"/>
    <n v="2669.328"/>
    <n v="11.616323828130826"/>
    <n v="231.19528599605442"/>
    <s v="."/>
    <s v="International"/>
  </r>
  <r>
    <n v="43713"/>
    <s v="T.DIARIA PROT INVIS 20X36"/>
    <x v="15"/>
    <s v="CLARITA"/>
    <n v="10"/>
    <n v="94.135802469135797"/>
    <n v="0.7"/>
    <n v="3374.6220000000003"/>
    <n v="4345.3599999999997"/>
    <n v="3746"/>
    <s v="."/>
    <n v="861.13800000000003"/>
    <n v="870.12900000000002"/>
    <n v="916.08299999999997"/>
    <n v="1124.874"/>
    <n v="800.19899999999996"/>
    <n v="758.24099999999999"/>
    <s v="."/>
    <n v="721"/>
    <n v="1022"/>
    <n v="727"/>
    <n v="730"/>
    <n v="1404"/>
    <n v="779"/>
    <s v="."/>
    <n v="5330.6639999999998"/>
    <n v="888.44399999999996"/>
    <n v="128.43996053876631"/>
    <n v="0.14456731154554064"/>
    <n v="23163654.119039997"/>
    <n v="5383"/>
    <n v="897.16666666666663"/>
    <n v="273.62851946876191"/>
    <n v="0.3049918478195377"/>
    <n v="20164718"/>
    <n v="1.6084577729929294E-3"/>
    <n v="0.91524584921344121"/>
    <n v="30000"/>
    <n v="0.35"/>
    <n v="493.91062757489232"/>
    <n v="29.451182320441987"/>
    <n v="422.95178374318618"/>
    <n v="304.33748121749704"/>
    <n v="717.46360694760608"/>
    <n v="6646.4576648797729"/>
    <n v="2665.3319999999999"/>
    <n v="10.792770396890688"/>
    <n v="225.67710839460884"/>
    <s v="."/>
    <s v="International"/>
  </r>
  <r>
    <n v="44070"/>
    <s v="NOS.DIARIOS INV. 12X80"/>
    <x v="15"/>
    <s v="CLARITA"/>
    <n v="10"/>
    <n v="94.135802469135797"/>
    <n v="0.7"/>
    <n v="2397.6000000000004"/>
    <n v="4878.96"/>
    <n v="4206"/>
    <s v="."/>
    <n v="199"/>
    <n v="176"/>
    <n v="799.2"/>
    <n v="510.48899999999998"/>
    <n v="398.601"/>
    <n v="716.28300000000002"/>
    <s v="."/>
    <n v="683"/>
    <n v="587"/>
    <n v="604"/>
    <n v="644"/>
    <n v="816"/>
    <n v="429"/>
    <s v="."/>
    <n v="2799.5729999999999"/>
    <n v="466.59549999999996"/>
    <n v="259.06469797697275"/>
    <n v="0.5552233100768712"/>
    <n v="13659004.684079999"/>
    <n v="3763"/>
    <n v="627.16666666666663"/>
    <n v="126.86909263751632"/>
    <n v="0.20228927872046185"/>
    <n v="15827178"/>
    <n v="8.4473434320961414E-4"/>
    <n v="0.95609723171480809"/>
    <n v="30000"/>
    <n v="0.35"/>
    <n v="337.79472786595869"/>
    <n v="15.467254143646407"/>
    <n v="413.73723941343684"/>
    <n v="474.91369585704149"/>
    <n v="568.40978084990093"/>
    <n v="6382.3314978427507"/>
    <n v="1399.7864999999999"/>
    <n v="8.2877936481912968"/>
    <n v="412.63507010159685"/>
    <s v="."/>
    <s v="International"/>
  </r>
  <r>
    <n v="43400"/>
    <s v="TOALLA DIARIA PROTECTOR 24X15"/>
    <x v="15"/>
    <s v="CLARITA"/>
    <n v="10"/>
    <n v="94.135802469135797"/>
    <n v="0.7"/>
    <n v="1870.1279999999999"/>
    <n v="4757.16"/>
    <n v="4101"/>
    <s v="."/>
    <n v="283.71600000000001"/>
    <n v="279.72000000000003"/>
    <n v="288.71100000000001"/>
    <n v="373.62599999999998"/>
    <n v="623.37599999999998"/>
    <n v="395.60399999999998"/>
    <s v="."/>
    <n v="351"/>
    <n v="550"/>
    <n v="465"/>
    <n v="403"/>
    <n v="311"/>
    <n v="307"/>
    <s v="."/>
    <n v="2244.7530000000002"/>
    <n v="374.12550000000005"/>
    <n v="131.88578402807474"/>
    <n v="0.35251749487290956"/>
    <n v="10678649.18148"/>
    <n v="2387"/>
    <n v="397.83333333333331"/>
    <n v="95.579112083481263"/>
    <n v="0.24024912966103376"/>
    <n v="9789087"/>
    <n v="6.7732470313251736E-4"/>
    <n v="0.97116583083565311"/>
    <n v="30000"/>
    <n v="0.35"/>
    <n v="306.32398185268386"/>
    <n v="12.401950276243095"/>
    <n v="255.9052867905057"/>
    <n v="256.08933393448427"/>
    <n v="379.92478955293666"/>
    <n v="4638.0029455980921"/>
    <n v="1122.3765000000001"/>
    <n v="7.3280354558708307"/>
    <n v="373.97367690487761"/>
    <s v="."/>
    <s v="International"/>
  </r>
  <r>
    <n v="43270"/>
    <s v="TOALLA DIARIA PROT.DISP.4X9X15"/>
    <x v="15"/>
    <s v="CLARITA"/>
    <n v="10"/>
    <n v="94.135802469135797"/>
    <n v="0.7"/>
    <n v="237"/>
    <n v="4701.4799999999996"/>
    <n v="4053"/>
    <s v="."/>
    <n v="79"/>
    <n v="14"/>
    <n v="4"/>
    <n v="20"/>
    <n v="11"/>
    <n v="11"/>
    <s v="."/>
    <n v="29"/>
    <n v="33"/>
    <n v="34"/>
    <n v="43"/>
    <n v="33"/>
    <n v="38"/>
    <s v="."/>
    <n v="139"/>
    <n v="23.166666666666668"/>
    <n v="27.838223123372416"/>
    <n v="1.2016499189944927"/>
    <n v="653505.72"/>
    <n v="210"/>
    <n v="35"/>
    <n v="4.8579831205964474"/>
    <n v="0.13879951773132707"/>
    <n v="851130"/>
    <n v="4.1941422390534689E-5"/>
    <n v="0.99901783749551243"/>
    <n v="30000"/>
    <n v="0.35"/>
    <n v="76.676221143620467"/>
    <n v="0.76795580110497241"/>
    <n v="35.517781134422137"/>
    <n v="48.205228836379135"/>
    <n v="43.197339145471858"/>
    <n v="1080.662223804351"/>
    <n v="69.5"/>
    <n v="1.812817558388047"/>
    <n v="1407.1932554574641"/>
    <s v="."/>
    <s v="International"/>
  </r>
  <r>
    <n v="43725"/>
    <s v="NOS.DIARIOS INV.LAR.20X36+36"/>
    <x v="15"/>
    <s v="CLARITA"/>
    <n v="10"/>
    <n v="94.135802469135797"/>
    <n v="0.7"/>
    <n v="201"/>
    <n v="6748.8799999999992"/>
    <n v="5818"/>
    <s v="."/>
    <n v="2"/>
    <n v="0"/>
    <n v="0"/>
    <n v="0"/>
    <n v="67"/>
    <n v="0"/>
    <s v="."/>
    <n v="12"/>
    <n v="15"/>
    <n v="18"/>
    <n v="19"/>
    <n v="14"/>
    <n v="16"/>
    <s v="."/>
    <n v="69"/>
    <n v="11.5"/>
    <n v="27.201102918815625"/>
    <n v="2.3653132972883153"/>
    <n v="465672.72"/>
    <n v="94"/>
    <n v="15.666666666666666"/>
    <n v="2.5819888974716085"/>
    <n v="0.1648078019662729"/>
    <n v="546892"/>
    <n v="2.0819842769402112E-5"/>
    <n v="0.99958043490766912"/>
    <n v="30000"/>
    <n v="0.35"/>
    <n v="45.089901847722338"/>
    <n v="0.38121546961325969"/>
    <n v="31.013257614948223"/>
    <n v="45.934578011166622"/>
    <n v="34.825412311080818"/>
    <n v="753.9233052803279"/>
    <n v="34.5"/>
    <n v="1.5302761188752831"/>
    <n v="1977.6828732715849"/>
    <s v="."/>
    <s v="International"/>
  </r>
  <r>
    <n v="43720"/>
    <s v="TOALLA DIA PROT.INVIS.LAR20X24"/>
    <x v="15"/>
    <s v="CLARITA"/>
    <n v="10"/>
    <n v="94.135802469135797"/>
    <n v="0.7"/>
    <n v="183"/>
    <n v="4988"/>
    <n v="4300"/>
    <s v="."/>
    <n v="2"/>
    <n v="1"/>
    <n v="1"/>
    <n v="3"/>
    <n v="61"/>
    <n v="0"/>
    <s v="."/>
    <n v="21"/>
    <n v="21"/>
    <n v="20"/>
    <n v="17"/>
    <n v="15"/>
    <n v="21"/>
    <s v="."/>
    <n v="68"/>
    <n v="11.333333333333334"/>
    <n v="24.3529601212392"/>
    <n v="2.1487905989328704"/>
    <n v="339184"/>
    <n v="115"/>
    <n v="19.166666666666668"/>
    <n v="2.5625508125043486"/>
    <n v="0.13369830326109644"/>
    <n v="494500"/>
    <n v="2.0518105917671646E-5"/>
    <n v="0.99962177285635612"/>
    <n v="30000"/>
    <n v="0.35"/>
    <n v="52.066913247757462"/>
    <n v="0.37569060773480661"/>
    <n v="28.109866198587266"/>
    <n v="41.233665326165266"/>
    <n v="31.866772275935332"/>
    <n v="792.30859988855389"/>
    <n v="34"/>
    <n v="1.3060117406312497"/>
    <n v="2108.9390673504154"/>
    <s v="."/>
    <s v="International"/>
  </r>
  <r>
    <n v="40013"/>
    <s v="T.H. TUYAS NORMAL 48X10"/>
    <x v="15"/>
    <s v="CLARITA"/>
    <n v="10"/>
    <n v="94.135802469135797"/>
    <n v="0.7"/>
    <n v="18"/>
    <n v="4290.84"/>
    <n v="3699"/>
    <s v="."/>
    <n v="0"/>
    <n v="0"/>
    <n v="3"/>
    <n v="0"/>
    <n v="6"/>
    <n v="5"/>
    <s v="."/>
    <n v="3"/>
    <n v="3"/>
    <n v="3"/>
    <n v="3"/>
    <n v="3"/>
    <n v="2"/>
    <s v="."/>
    <n v="14"/>
    <n v="2.3333333333333335"/>
    <n v="2.7325202042558927"/>
    <n v="1.1710800875382397"/>
    <n v="60071.76"/>
    <n v="17"/>
    <n v="2.8333333333333335"/>
    <n v="0.40824829046386357"/>
    <n v="0.14408763192842242"/>
    <n v="62883"/>
    <n v="4.2243159242265154E-6"/>
    <n v="0.9999322117988908"/>
    <n v="30000"/>
    <n v="0.35"/>
    <n v="25.472023996695672"/>
    <n v="7.7348066298342538E-2"/>
    <n v="3.5060008672393179"/>
    <n v="4.737909613008588"/>
    <n v="4.2794815302227436"/>
    <n v="285.55144287675495"/>
    <n v="7"/>
    <n v="0.54962259778870082"/>
    <n v="3691.7722257637606"/>
    <s v="."/>
    <s v="International"/>
  </r>
  <r>
    <n v="43710"/>
    <s v="TOALLA DIARIA PROT.INVIS.20X24"/>
    <x v="15"/>
    <s v="CLARITA"/>
    <n v="10"/>
    <n v="94.135802469135797"/>
    <n v="0.7"/>
    <n v="24"/>
    <n v="5272.2"/>
    <n v="4545"/>
    <s v="."/>
    <n v="0"/>
    <n v="0"/>
    <n v="3"/>
    <n v="0"/>
    <n v="8"/>
    <n v="0"/>
    <s v="."/>
    <n v="3"/>
    <n v="2"/>
    <n v="2"/>
    <n v="2"/>
    <n v="3"/>
    <n v="3"/>
    <s v="."/>
    <n v="11"/>
    <n v="1.8333333333333333"/>
    <n v="3.2506409624359724"/>
    <n v="1.7730768886014396"/>
    <n v="57994.2"/>
    <n v="15"/>
    <n v="2.5"/>
    <n v="0.54772255750516607"/>
    <n v="0.21908902300206642"/>
    <n v="68175"/>
    <n v="3.3191053690351193E-6"/>
    <n v="0.99996601537838981"/>
    <n v="30000"/>
    <n v="0.35"/>
    <n v="20.369060673492406"/>
    <n v="6.0773480662983423E-2"/>
    <n v="3.8583757690658067"/>
    <n v="5.5374858545357757"/>
    <n v="4.466110575695641"/>
    <n v="240.05539212834961"/>
    <n v="5.5"/>
    <n v="0.5400347211059674"/>
    <n v="3950.0023613846615"/>
    <s v="."/>
    <s v="International"/>
  </r>
  <r>
    <n v="40522"/>
    <s v="NOS.INVISIBLE 24X10+IR X3"/>
    <x v="15"/>
    <s v="CLARITA"/>
    <n v="10"/>
    <n v="94.135802469135797"/>
    <n v="0.7"/>
    <n v="9"/>
    <n v="4637.6799999999994"/>
    <n v="3998"/>
    <s v="."/>
    <n v="3"/>
    <n v="2"/>
    <n v="0"/>
    <n v="0"/>
    <n v="3"/>
    <n v="0"/>
    <s v="."/>
    <n v="2"/>
    <n v="2"/>
    <n v="2"/>
    <n v="2"/>
    <n v="2"/>
    <n v="2"/>
    <s v="."/>
    <n v="8"/>
    <n v="1.3333333333333333"/>
    <n v="1.505545305418162"/>
    <n v="1.1291589790636216"/>
    <n v="37101.439999999995"/>
    <n v="12"/>
    <n v="2"/>
    <n v="0"/>
    <n v="0"/>
    <n v="47976"/>
    <n v="2.4138948138437228E-6"/>
    <n v="0.99998693479432021"/>
    <n v="30000"/>
    <n v="0.35"/>
    <n v="18.521032832586194"/>
    <n v="4.4198895027624308E-2"/>
    <n v="1.9475342556944051"/>
    <n v="2.6154643669115054"/>
    <n v="2.3895232059706482"/>
    <n v="202.21331563573796"/>
    <n v="4"/>
    <n v="0.43194135404396428"/>
    <n v="4575.0762662585712"/>
    <s v="."/>
    <s v="International"/>
  </r>
  <r>
    <n v="71000"/>
    <s v="QUIM ECONOMICO H.S 4X200"/>
    <x v="16"/>
    <s v="FURIPANTOS"/>
    <n v="20"/>
    <n v="90.17763157894737"/>
    <n v="0.6"/>
    <n v="23370.995609999998"/>
    <n v="11949.16"/>
    <n v="10301"/>
    <s v="."/>
    <n v="5528.4660000000003"/>
    <n v="6734.259"/>
    <n v="6279.7139999999999"/>
    <n v="5943.0510000000004"/>
    <n v="7563.4290000000001"/>
    <n v="7790.33187"/>
    <s v="."/>
    <n v="7408"/>
    <n v="12266"/>
    <n v="5589"/>
    <n v="9535"/>
    <n v="10589"/>
    <n v="11569"/>
    <s v="."/>
    <n v="39839.250869999996"/>
    <n v="6639.8751449999991"/>
    <n v="898.43429790721314"/>
    <n v="0.13530891444303103"/>
    <n v="476045582.92576915"/>
    <n v="56956"/>
    <n v="9492.6666666666661"/>
    <n v="2560.8875544753373"/>
    <n v="0.26977535864267199"/>
    <n v="586703756"/>
    <n v="1.2020970132814002E-2"/>
    <n v="0.32827734804829184"/>
    <n v="30000"/>
    <n v="0.35"/>
    <n v="814.2494823669573"/>
    <n v="220.10635839779005"/>
    <n v="5300.5614658630147"/>
    <n v="5162.982699265458"/>
    <n v="9565.1098672212593"/>
    <n v="39416.658304748868"/>
    <n v="19919.625434999998"/>
    <n v="48.927572854195155"/>
    <n v="179.08005289657561"/>
    <s v="."/>
    <s v="International"/>
  </r>
  <r>
    <n v="71200"/>
    <s v="QUIM EXTRAFINO H.D 4X125"/>
    <x v="16"/>
    <s v="FURIPANTOS"/>
    <n v="20"/>
    <n v="90.17763157894737"/>
    <n v="0.6"/>
    <n v="17928.773279999998"/>
    <n v="10662.72"/>
    <n v="9192"/>
    <s v="."/>
    <n v="4812.183"/>
    <n v="4779.2160000000003"/>
    <n v="4972.0230000000001"/>
    <n v="5931.0630000000001"/>
    <n v="5802.192"/>
    <n v="5976.2577599999995"/>
    <s v="."/>
    <n v="4306"/>
    <n v="6463"/>
    <n v="9272"/>
    <n v="6462"/>
    <n v="6566"/>
    <n v="4627"/>
    <s v="."/>
    <n v="32272.93476"/>
    <n v="5378.8224600000003"/>
    <n v="580.90176523479545"/>
    <n v="0.10799794370509776"/>
    <n v="344117266.92414719"/>
    <n v="37696"/>
    <n v="6282.666666666667"/>
    <n v="1773.669379187302"/>
    <n v="0.28231155228999921"/>
    <n v="346501632"/>
    <n v="9.7379337305851018E-3"/>
    <n v="0.42394467369933247"/>
    <n v="30000"/>
    <n v="0.35"/>
    <n v="775.81080735104842"/>
    <n v="178.30350696132598"/>
    <n v="4146.9719044613148"/>
    <n v="3499.1840618386877"/>
    <n v="7065.2542010652069"/>
    <n v="30633.435513555567"/>
    <n v="16136.46738"/>
    <n v="41.59897549016322"/>
    <n v="171.8050084129863"/>
    <s v="."/>
    <s v="International"/>
  </r>
  <r>
    <n v="71250"/>
    <s v="QUIM SUPER ECO H.S 4X200"/>
    <x v="16"/>
    <s v="FURIPANTOS"/>
    <n v="20"/>
    <n v="90.17763157894737"/>
    <n v="0.6"/>
    <n v="14184.800999999999"/>
    <n v="8831.08"/>
    <n v="7613"/>
    <s v="."/>
    <n v="2750.2469999999998"/>
    <n v="2614.3829999999998"/>
    <n v="4728.2669999999998"/>
    <n v="3859.1370000000002"/>
    <n v="3987.009"/>
    <n v="4106.6192700000001"/>
    <s v="."/>
    <n v="5710"/>
    <n v="6897"/>
    <n v="5871"/>
    <n v="4417"/>
    <n v="5408"/>
    <n v="5282"/>
    <s v="."/>
    <n v="22045.662269999997"/>
    <n v="3674.2770449999994"/>
    <n v="825.46908047349052"/>
    <n v="0.2246616328501409"/>
    <n v="194687007.15935159"/>
    <n v="33585"/>
    <n v="5597.5"/>
    <n v="813.04237281952283"/>
    <n v="0.14525098219196478"/>
    <n v="255682605"/>
    <n v="6.6519887276629041E-3"/>
    <n v="0.62945856206890172"/>
    <n v="30000"/>
    <n v="0.35"/>
    <n v="704.57181010135446"/>
    <n v="121.79923906077346"/>
    <n v="3261.4538616889599"/>
    <n v="4383.9771090022505"/>
    <n v="6819.9618902177199"/>
    <n v="34984.794920499146"/>
    <n v="11022.831134999999"/>
    <n v="31.289446943426068"/>
    <n v="287.23327986509821"/>
    <s v="."/>
    <s v="International"/>
  </r>
  <r>
    <n v="71050"/>
    <s v="QUIM ECONOMICO H.D 4X125"/>
    <x v="16"/>
    <s v="FURIPANTOS"/>
    <n v="20"/>
    <n v="90.17763157894737"/>
    <n v="0.6"/>
    <n v="10189.889910000002"/>
    <n v="2732.96"/>
    <n v="2356"/>
    <s v="."/>
    <n v="2687.31"/>
    <n v="2411.5859999999998"/>
    <n v="3152.8440000000001"/>
    <n v="3289.7069999999999"/>
    <n v="3297.6990000000001"/>
    <n v="3396.6299700000004"/>
    <s v="."/>
    <n v="3892"/>
    <n v="4498"/>
    <n v="4839"/>
    <n v="5540"/>
    <n v="4531"/>
    <n v="4773"/>
    <s v="."/>
    <n v="18235.775970000002"/>
    <n v="3039.2959950000004"/>
    <n v="396.9817330925797"/>
    <n v="0.13061634462245908"/>
    <n v="49837646.294971205"/>
    <n v="28073"/>
    <n v="4678.833333333333"/>
    <n v="538.47763803770511"/>
    <n v="0.11508801439911057"/>
    <n v="66139988"/>
    <n v="5.5024056300498744E-3"/>
    <n v="0.72675636474572514"/>
    <n v="30000"/>
    <n v="0.35"/>
    <n v="1151.9034633560157"/>
    <n v="100.750143480663"/>
    <n v="2411.9846027058397"/>
    <n v="2296.9388724542669"/>
    <n v="4311.9417420675272"/>
    <n v="33274.642801426169"/>
    <n v="9117.8879850000012"/>
    <n v="15.830993264722846"/>
    <n v="330.26893711384719"/>
    <s v="."/>
    <s v="International"/>
  </r>
  <r>
    <n v="71400"/>
    <s v="QUIM SUPER ECO H.D 4X125"/>
    <x v="16"/>
    <s v="SOMBRILLA"/>
    <n v="10"/>
    <n v="97.094696969696969"/>
    <n v="0.8"/>
    <n v="4444.5510000000004"/>
    <n v="8863.56"/>
    <n v="7641"/>
    <s v="."/>
    <n v="946.053"/>
    <n v="1196.8019999999999"/>
    <n v="1023.975"/>
    <n v="1481.5170000000001"/>
    <n v="1305.693"/>
    <n v="1344.8637900000001"/>
    <s v="."/>
    <n v="1217"/>
    <n v="2300"/>
    <n v="1653"/>
    <n v="1001"/>
    <n v="2037"/>
    <n v="1557"/>
    <s v="."/>
    <n v="7298.9037900000003"/>
    <n v="1216.4839650000001"/>
    <n v="202.61398234891703"/>
    <n v="0.16655705145190058"/>
    <n v="64694271.6768924"/>
    <n v="9765"/>
    <n v="1627.5"/>
    <n v="487.15079800817324"/>
    <n v="0.29932460707107417"/>
    <n v="74614365"/>
    <n v="2.2023482506781616E-3"/>
    <n v="0.88019021970544653"/>
    <n v="30000"/>
    <n v="0.35"/>
    <n v="404.66470125799225"/>
    <n v="40.325435303867408"/>
    <n v="605.86833538759106"/>
    <n v="460.69549160824522"/>
    <n v="1009.1226884262651"/>
    <n v="6678.6551714566831"/>
    <n v="3649.4518950000001"/>
    <n v="18.036917396821856"/>
    <n v="165.6189231717027"/>
    <s v="."/>
    <s v="International"/>
  </r>
  <r>
    <n v="20210"/>
    <s v="SERV CANGURITOS 30X100 25CMX25CM"/>
    <x v="17"/>
    <s v="SERVICENTRO"/>
    <n v="20"/>
    <n v="95.813596491228068"/>
    <n v="2.2999999999999998"/>
    <n v="45179.774999999994"/>
    <n v="10967.8"/>
    <n v="9455"/>
    <s v="."/>
    <n v="15059.924999999999"/>
    <n v="5283"/>
    <n v="3875"/>
    <n v="6873"/>
    <n v="4149"/>
    <n v="4872"/>
    <s v="."/>
    <n v="7345"/>
    <n v="9723"/>
    <n v="9292"/>
    <n v="9446"/>
    <n v="10568"/>
    <n v="11332"/>
    <s v="."/>
    <n v="40111.925000000003"/>
    <n v="6685.3208333333341"/>
    <n v="4236.8545204672955"/>
    <n v="0.63375485277267973"/>
    <n v="439939571.01499999"/>
    <n v="57706"/>
    <n v="9617.6666666666661"/>
    <n v="1353.0490998728296"/>
    <n v="0.14068371745116587"/>
    <n v="545610230"/>
    <n v="1.2103245966348548E-2"/>
    <n v="0.31625637791547784"/>
    <n v="30000"/>
    <n v="0.35"/>
    <n v="852.80077963816041"/>
    <n v="221.61284530386743"/>
    <n v="8669.1114265446449"/>
    <n v="20696.783788140849"/>
    <n v="25129.040694218198"/>
    <n v="122489.88979024997"/>
    <n v="20055.962500000001"/>
    <n v="47.035516333626376"/>
    <n v="552.72017117192058"/>
    <s v="."/>
    <s v="National"/>
  </r>
  <r>
    <n v="20160"/>
    <s v="SERV CANGURITOS CAFETERIA 42X100"/>
    <x v="17"/>
    <s v="SERVICENTRO"/>
    <n v="20"/>
    <n v="95.813596491228068"/>
    <n v="2.2999999999999998"/>
    <n v="16864.118999999999"/>
    <n v="8342.7199999999993"/>
    <n v="7192"/>
    <s v="."/>
    <n v="5621.3729999999996"/>
    <n v="5107.8869999999997"/>
    <n v="5390.6040000000003"/>
    <n v="5487.5069999999996"/>
    <n v="4565.43"/>
    <n v="4702.3929000000007"/>
    <s v="."/>
    <n v="6383"/>
    <n v="9144"/>
    <n v="5206"/>
    <n v="9504"/>
    <n v="8251"/>
    <n v="9207"/>
    <s v="."/>
    <n v="30875.193899999998"/>
    <n v="5145.8656499999997"/>
    <n v="433.06787309470866"/>
    <n v="8.4158410372549994E-2"/>
    <n v="257583097.65340796"/>
    <n v="47695"/>
    <n v="7949.166666666667"/>
    <n v="1760.4671444439577"/>
    <n v="0.22146562253200014"/>
    <n v="343022440"/>
    <n v="9.316183803953668E-3"/>
    <n v="0.45226845154219447"/>
    <n v="30000"/>
    <n v="0.35"/>
    <n v="857.87025646466145"/>
    <n v="170.5811817679558"/>
    <n v="3844.6915084538246"/>
    <n v="2777.0701787017169"/>
    <n v="6188.6938140608327"/>
    <n v="28595.832769889119"/>
    <n v="15437.596949999999"/>
    <n v="35.990516826214098"/>
    <n v="167.63767534913944"/>
    <s v="."/>
    <s v="National"/>
  </r>
  <r>
    <n v="20150"/>
    <s v="SERV CANGURITOS 36X100"/>
    <x v="17"/>
    <s v="SERVICENTRO"/>
    <n v="20"/>
    <n v="95.813596491228068"/>
    <n v="2.2999999999999998"/>
    <n v="13705.280999999999"/>
    <n v="5348.7599999999993"/>
    <n v="4611"/>
    <s v="."/>
    <n v="3783.2130000000002"/>
    <n v="4434.5609999999997"/>
    <n v="4568.4269999999997"/>
    <n v="4340.6549999999997"/>
    <n v="3821.1750000000002"/>
    <n v="3935.81025"/>
    <s v="."/>
    <n v="5989"/>
    <n v="5614"/>
    <n v="5268"/>
    <n v="3335"/>
    <n v="6473"/>
    <n v="5527"/>
    <s v="."/>
    <n v="24883.841249999998"/>
    <n v="4147.3068749999993"/>
    <n v="340.85121726068922"/>
    <n v="8.2186157796844794E-2"/>
    <n v="133097694.72434998"/>
    <n v="32206"/>
    <n v="5367.666666666667"/>
    <n v="1080.3287771167945"/>
    <n v="0.20126599586104349"/>
    <n v="148501866"/>
    <n v="7.5083719177356876E-3"/>
    <n v="0.53724389481722223"/>
    <n v="30000"/>
    <n v="0.35"/>
    <n v="961.83982022063299"/>
    <n v="137.47978591160219"/>
    <n v="3090.4469354927332"/>
    <n v="2200.1345970384987"/>
    <n v="4949.7303152705426"/>
    <n v="28253.955346664941"/>
    <n v="12441.920624999999"/>
    <n v="25.871086564384477"/>
    <n v="205.51352447429534"/>
    <s v="."/>
    <s v="National"/>
  </r>
  <r>
    <n v="20250"/>
    <s v="SERV CANGU ECA PARTIDA 24X200"/>
    <x v="17"/>
    <s v="SERVICENTRO"/>
    <n v="20"/>
    <n v="95.813596491228068"/>
    <n v="2.2999999999999998"/>
    <n v="20481.498"/>
    <n v="4739.7599999999993"/>
    <n v="4086"/>
    <s v="."/>
    <n v="6827.1660000000002"/>
    <n v="4038"/>
    <n v="1201"/>
    <n v="2664"/>
    <n v="6788"/>
    <n v="3057"/>
    <s v="."/>
    <n v="7548"/>
    <n v="6405"/>
    <n v="5316"/>
    <n v="4370"/>
    <n v="6071"/>
    <n v="4185"/>
    <s v="."/>
    <n v="24575.166000000001"/>
    <n v="4095.8610000000003"/>
    <n v="2290.0072315881453"/>
    <n v="0.55910277023271671"/>
    <n v="116480388.80015999"/>
    <n v="33895"/>
    <n v="5649.166666666667"/>
    <n v="1284.199893578359"/>
    <n v="0.22732554540404643"/>
    <n v="138494970"/>
    <n v="7.4152332195935745E-3"/>
    <n v="0.55960252763965812"/>
    <n v="30000"/>
    <n v="0.35"/>
    <n v="1015.4081664500203"/>
    <n v="135.77439779005525"/>
    <n v="5005.4951873892496"/>
    <n v="11258.07419082349"/>
    <n v="13973.562146624596"/>
    <n v="77366.382151586804"/>
    <n v="12287.583000000001"/>
    <n v="24.202253647336235"/>
    <n v="569.81568993011933"/>
    <s v="."/>
    <s v="National"/>
  </r>
  <r>
    <n v="20180"/>
    <s v="SERV CANGURITOS DECORADA 36X100"/>
    <x v="17"/>
    <s v="SERVICENTRO"/>
    <n v="20"/>
    <n v="95.813596491228068"/>
    <n v="2.2999999999999998"/>
    <n v="12389.598"/>
    <n v="9176.76"/>
    <n v="7911"/>
    <s v="."/>
    <n v="4129.866"/>
    <n v="3808.1880000000001"/>
    <n v="3566.43"/>
    <n v="3957.0390000000002"/>
    <n v="3499.4969999999998"/>
    <n v="3604.48191"/>
    <s v="."/>
    <n v="4800"/>
    <n v="4921"/>
    <n v="4953"/>
    <n v="3105"/>
    <n v="3995"/>
    <n v="4165"/>
    <s v="."/>
    <n v="22565.501909999999"/>
    <n v="3760.9169849999998"/>
    <n v="247.97552213003078"/>
    <n v="6.5934856610516429E-2"/>
    <n v="207078195.30761158"/>
    <n v="25939"/>
    <n v="4323.166666666667"/>
    <n v="720.84739485321415"/>
    <n v="0.16674059790737056"/>
    <n v="205203429"/>
    <n v="6.8088435040412031E-3"/>
    <n v="0.61608085891616671"/>
    <n v="30000"/>
    <n v="0.35"/>
    <n v="699.27565643743583"/>
    <n v="124.67128127071823"/>
    <n v="2741.4011475443954"/>
    <n v="1710.8863779432495"/>
    <n v="4204.3120033576142"/>
    <n v="20655.909949292582"/>
    <n v="11282.750955"/>
    <n v="32.269823355446569"/>
    <n v="165.6829843950924"/>
    <s v="."/>
    <s v="National"/>
  </r>
  <r>
    <n v="24030"/>
    <s v="SERV HOGAR 30X100"/>
    <x v="17"/>
    <s v="SERVICENTRO"/>
    <n v="20"/>
    <n v="95.813596491228068"/>
    <n v="2.2999999999999998"/>
    <n v="16426.557000000001"/>
    <n v="5158.5199999999995"/>
    <n v="4447"/>
    <s v="."/>
    <n v="4521.4740000000002"/>
    <n v="5475.5190000000002"/>
    <n v="5335.6589999999997"/>
    <n v="2224.7730000000001"/>
    <n v="1643.355"/>
    <n v="1692.6556500000002"/>
    <s v="."/>
    <n v="4982"/>
    <n v="5518"/>
    <n v="4360"/>
    <n v="6401"/>
    <n v="3847"/>
    <n v="4862"/>
    <s v="."/>
    <n v="20893.435649999999"/>
    <n v="3482.2392749999999"/>
    <n v="1825.0295292533638"/>
    <n v="0.52409653246856902"/>
    <n v="107779205.66923799"/>
    <n v="29970"/>
    <n v="4995"/>
    <n v="893.23591508626657"/>
    <n v="0.1788260090262796"/>
    <n v="133276590"/>
    <n v="6.3043194948640691E-3"/>
    <n v="0.67489196768257476"/>
    <n v="30000"/>
    <n v="0.35"/>
    <n v="897.45559250857229"/>
    <n v="115.43334613259668"/>
    <n v="4133.6964519052972"/>
    <n v="9004.48500142382"/>
    <n v="11313.151924075753"/>
    <n v="63454.187436662542"/>
    <n v="10446.717825"/>
    <n v="23.280745949332786"/>
    <n v="549.70413284020719"/>
    <s v="."/>
    <s v="National"/>
  </r>
  <r>
    <n v="20070"/>
    <s v="SERV CANGURITOS ECONOMICA 30X100"/>
    <x v="17"/>
    <s v="SERVICENTRO"/>
    <n v="20"/>
    <n v="95.813596491228068"/>
    <n v="2.2999999999999998"/>
    <n v="13129.857"/>
    <n v="10923.72"/>
    <n v="9417"/>
    <s v="."/>
    <n v="2803.194"/>
    <n v="3164.8319999999999"/>
    <n v="4376.6189999999997"/>
    <n v="3343.6529999999998"/>
    <n v="2405.5920000000001"/>
    <n v="2477.7597600000004"/>
    <s v="."/>
    <n v="5365"/>
    <n v="3754"/>
    <n v="4232"/>
    <n v="5538"/>
    <n v="4434"/>
    <n v="4673"/>
    <s v="."/>
    <n v="18571.64976"/>
    <n v="3095.2749600000002"/>
    <n v="728.10318996021874"/>
    <n v="0.23523053666295893"/>
    <n v="202871501.91630718"/>
    <n v="27996"/>
    <n v="4666"/>
    <n v="681.60956566057666"/>
    <n v="0.14608006122172668"/>
    <n v="263638332"/>
    <n v="5.6037511300232531E-3"/>
    <n v="0.71572741754580338"/>
    <n v="30000"/>
    <n v="0.35"/>
    <n v="581.44757046860298"/>
    <n v="102.60579977900552"/>
    <n v="2780.2191855403289"/>
    <n v="3845.2905993450013"/>
    <n v="5897.4065949251117"/>
    <n v="30036.305807921435"/>
    <n v="9285.8248800000001"/>
    <n v="31.940368664766538"/>
    <n v="292.73497085558756"/>
    <s v="."/>
    <s v="National"/>
  </r>
  <r>
    <n v="20170"/>
    <s v="SERV CANGURITOS 18X200"/>
    <x v="17"/>
    <s v="SERVICENTRO"/>
    <n v="20"/>
    <n v="95.813596491228068"/>
    <n v="2.2999999999999998"/>
    <n v="10267.722"/>
    <n v="12044.279999999999"/>
    <n v="10383"/>
    <s v="."/>
    <n v="2483.5140000000001"/>
    <n v="2802.1950000000002"/>
    <n v="3399.5970000000002"/>
    <n v="3422.5740000000001"/>
    <n v="1904.0940000000001"/>
    <n v="1961.2168200000001"/>
    <s v="."/>
    <n v="3814"/>
    <n v="3056"/>
    <n v="2615"/>
    <n v="4081"/>
    <n v="4996"/>
    <n v="4006"/>
    <s v="."/>
    <n v="15973.190820000002"/>
    <n v="2662.1984700000003"/>
    <n v="669.26114005982288"/>
    <n v="0.25139415697276052"/>
    <n v="192385582.72950959"/>
    <n v="22568"/>
    <n v="3761.3333333333335"/>
    <n v="836.75555968673768"/>
    <n v="0.22246248485113548"/>
    <n v="234323544"/>
    <n v="4.8197003101167714E-3"/>
    <n v="0.7529562588849914"/>
    <n v="30000"/>
    <n v="0.35"/>
    <n v="513.5420565480938"/>
    <n v="88.249673038674047"/>
    <n v="2434.2546008333038"/>
    <n v="3507.4124158685763"/>
    <n v="5272.4058766420567"/>
    <n v="27163.476348026907"/>
    <n v="7986.5954100000008"/>
    <n v="31.103958509976668"/>
    <n v="307.80257209704263"/>
    <s v="."/>
    <s v="National"/>
  </r>
  <r>
    <n v="20420"/>
    <s v="SERV CANGURITOS 6X4X100 PAGUE 3X4"/>
    <x v="17"/>
    <s v="LA SUPERIOR"/>
    <n v="20"/>
    <n v="96.492063492063494"/>
    <n v="1.1000000000000001"/>
    <n v="10633.356"/>
    <n v="9967.8799999999992"/>
    <n v="8593"/>
    <s v="."/>
    <n v="31"/>
    <n v="260.73899999999998"/>
    <n v="3544.4520000000002"/>
    <n v="1731.2670000000001"/>
    <n v="532.46699999999998"/>
    <n v="548.44101000000001"/>
    <s v="."/>
    <n v="1226"/>
    <n v="1062"/>
    <n v="1843"/>
    <n v="993"/>
    <n v="1699"/>
    <n v="1161"/>
    <s v="."/>
    <n v="6648.3660099999997"/>
    <n v="1108.0610016666667"/>
    <n v="1330.1792945889365"/>
    <n v="1.2004567371184214"/>
    <n v="66270114.583758794"/>
    <n v="7984"/>
    <n v="1330.6666666666667"/>
    <n v="353.29798565328218"/>
    <n v="0.26550449823643452"/>
    <n v="68606512"/>
    <n v="2.0060570290092354E-3"/>
    <n v="0.89283087147249374"/>
    <n v="30000"/>
    <n v="0.35"/>
    <n v="364.1888601078698"/>
    <n v="36.731303922651932"/>
    <n v="2064.8053730419751"/>
    <n v="6350.9597408707559"/>
    <n v="7085.5858193237946"/>
    <n v="40238.322834806888"/>
    <n v="3324.1830049999999"/>
    <n v="18.255270103623729"/>
    <n v="1095.4776590436313"/>
    <s v="."/>
    <s v="National"/>
  </r>
  <r>
    <n v="20450"/>
    <s v="SERV NORMAL 6X400 PG250 LL 400"/>
    <x v="17"/>
    <s v="LA SUPERIOR"/>
    <n v="20"/>
    <n v="96.492063492063494"/>
    <n v="1.1000000000000001"/>
    <n v="10840.148999999999"/>
    <n v="7139.7999999999993"/>
    <n v="6155"/>
    <s v="."/>
    <n v="0"/>
    <n v="0"/>
    <n v="3613.3829999999998"/>
    <n v="0"/>
    <n v="422.577"/>
    <n v="435.25430999999998"/>
    <s v="."/>
    <n v="1302"/>
    <n v="842"/>
    <n v="732"/>
    <n v="996"/>
    <n v="729"/>
    <n v="1137"/>
    <s v="."/>
    <n v="4471.2143100000003"/>
    <n v="745.20238500000005"/>
    <n v="1420.7459148161183"/>
    <n v="1.9065235745536673"/>
    <n v="31923575.930537999"/>
    <n v="5738"/>
    <n v="956.33333333333337"/>
    <n v="231.85225180417507"/>
    <n v="0.24243874360840892"/>
    <n v="35317390"/>
    <n v="1.3491301293116051E-3"/>
    <n v="0.92648883712731012"/>
    <n v="30000"/>
    <n v="0.35"/>
    <n v="352.8907848700328"/>
    <n v="24.702841491712707"/>
    <n v="1914.8027446503725"/>
    <n v="6718.3941097363941"/>
    <n v="7212.4509395706482"/>
    <n v="42191.128103459414"/>
    <n v="2235.6071550000001"/>
    <n v="12.670249555104469"/>
    <n v="1707.9463557912422"/>
    <s v="."/>
    <s v="National"/>
  </r>
  <r>
    <n v="24160"/>
    <s v="SERV HOGAR CAFETERIA 42X100"/>
    <x v="17"/>
    <s v="LA SUPERIOR"/>
    <n v="20"/>
    <n v="96.492063492063494"/>
    <n v="1.1000000000000001"/>
    <n v="3137.8589999999999"/>
    <n v="5309.32"/>
    <n v="4577"/>
    <s v="."/>
    <n v="1045.953"/>
    <n v="822.17700000000002"/>
    <n v="914.08500000000004"/>
    <n v="714.28499999999997"/>
    <n v="463.536"/>
    <n v="477.44208000000003"/>
    <s v="."/>
    <n v="595"/>
    <n v="953"/>
    <n v="739"/>
    <n v="1088"/>
    <n v="1100"/>
    <n v="1128"/>
    <s v="."/>
    <n v="4437.4780799999999"/>
    <n v="739.57967999999994"/>
    <n v="235.24246667016234"/>
    <n v="0.31807589233679645"/>
    <n v="23559991.119705599"/>
    <n v="5603"/>
    <n v="933.83333333333337"/>
    <n v="220.09762985245118"/>
    <n v="0.23569262522125772"/>
    <n v="25644931"/>
    <n v="1.3389506654821501E-3"/>
    <n v="0.92782778779279229"/>
    <n v="30000"/>
    <n v="0.35"/>
    <n v="407.67986000575877"/>
    <n v="24.516453480662982"/>
    <n v="725.57153628342201"/>
    <n v="1203.7586581719077"/>
    <n v="1694.0877277851673"/>
    <n v="14062.205191690329"/>
    <n v="2218.7390399999999"/>
    <n v="10.884712528937087"/>
    <n v="573.58235777379878"/>
    <s v="."/>
    <s v="National"/>
  </r>
  <r>
    <n v="24210"/>
    <s v="SERV. HOGAR PARTIDA 12X400"/>
    <x v="17"/>
    <s v="LA SUPERIOR"/>
    <n v="20"/>
    <n v="96.492063492063494"/>
    <n v="1.1000000000000001"/>
    <n v="2997"/>
    <n v="8202.3599999999988"/>
    <n v="7071"/>
    <s v="."/>
    <n v="0"/>
    <n v="0"/>
    <n v="0"/>
    <n v="999"/>
    <n v="895.10400000000004"/>
    <n v="921.95712000000003"/>
    <s v="."/>
    <n v="403"/>
    <n v="411"/>
    <n v="403"/>
    <n v="884"/>
    <n v="693"/>
    <n v="489"/>
    <s v="."/>
    <n v="2816.0611200000003"/>
    <n v="469.34352000000007"/>
    <n v="515.27023266219294"/>
    <n v="1.0978530877814034"/>
    <n v="23098347.088243198"/>
    <n v="3283"/>
    <n v="547.16666666666663"/>
    <n v="199.10642045566149"/>
    <n v="0.36388623902953671"/>
    <n v="23214093"/>
    <n v="8.497094166293683E-4"/>
    <n v="0.95525249737159845"/>
    <n v="30000"/>
    <n v="0.35"/>
    <n v="261.28965933986774"/>
    <n v="15.55834872928177"/>
    <n v="826.43720724782838"/>
    <n v="2466.1119261434183"/>
    <n v="2777.2789007290535"/>
    <n v="17997.309766184633"/>
    <n v="1408.0305600000002"/>
    <n v="10.777545223621193"/>
    <n v="1156.7622039678665"/>
    <s v="."/>
    <s v="National"/>
  </r>
  <r>
    <n v="24190"/>
    <s v="SERV HOGAR CAFETERIA 24X250"/>
    <x v="17"/>
    <s v="LA SUPERIOR"/>
    <n v="20"/>
    <n v="96.492063492063494"/>
    <n v="1.1000000000000001"/>
    <n v="1990.008"/>
    <n v="1926.7599999999998"/>
    <n v="1661"/>
    <s v="."/>
    <n v="663.33600000000001"/>
    <n v="432.56700000000001"/>
    <n v="506.49299999999999"/>
    <n v="524.47500000000002"/>
    <n v="324.67500000000001"/>
    <n v="334.41525000000001"/>
    <s v="."/>
    <n v="762"/>
    <n v="491"/>
    <n v="711"/>
    <n v="449"/>
    <n v="840"/>
    <n v="786"/>
    <s v="."/>
    <n v="2785.9612500000003"/>
    <n v="464.32687500000003"/>
    <n v="128.36570962135377"/>
    <n v="0.27645548111199414"/>
    <n v="5367878.6980499998"/>
    <n v="4039"/>
    <n v="673.16666666666663"/>
    <n v="163.29288614837665"/>
    <n v="0.24257423047542956"/>
    <n v="6708779"/>
    <n v="8.406271766180721E-4"/>
    <n v="0.95693785889142613"/>
    <n v="30000"/>
    <n v="0.35"/>
    <n v="536.22162267390217"/>
    <n v="15.392051104972378"/>
    <n v="436.20673172080137"/>
    <n v="665.86700676989733"/>
    <n v="973.70802886934484"/>
    <n v="13957.613652675014"/>
    <n v="1392.9806250000001"/>
    <n v="5.1955406723578825"/>
    <n v="906.80660800080295"/>
    <s v="."/>
    <s v="National"/>
  </r>
  <r>
    <n v="24100"/>
    <s v="SERV ECOLOGICA 30X100"/>
    <x v="17"/>
    <s v="LA SUPERIOR"/>
    <n v="20"/>
    <n v="96.492063492063494"/>
    <n v="1.1000000000000001"/>
    <n v="1423.5749999999998"/>
    <n v="4090.16"/>
    <n v="3526"/>
    <s v="."/>
    <n v="282.71699999999998"/>
    <n v="390.60899999999998"/>
    <n v="367.63200000000001"/>
    <n v="474.52499999999998"/>
    <n v="370.62900000000002"/>
    <n v="381.74786999999998"/>
    <s v="."/>
    <n v="444"/>
    <n v="358"/>
    <n v="471"/>
    <n v="319"/>
    <n v="405"/>
    <n v="360"/>
    <s v="."/>
    <n v="2267.8598700000002"/>
    <n v="377.97664500000002"/>
    <n v="61.205854159223151"/>
    <n v="0.16193025407488643"/>
    <n v="9275909.7258791998"/>
    <n v="2357"/>
    <n v="392.83333333333331"/>
    <n v="57.65211762517206"/>
    <n v="0.14675973939373457"/>
    <n v="8310782"/>
    <n v="6.8429689733966257E-4"/>
    <n v="0.97048850613252058"/>
    <n v="30000"/>
    <n v="0.35"/>
    <n v="332.05387836601801"/>
    <n v="12.529612541436466"/>
    <n v="311.79810498795246"/>
    <n v="340.70386783237103"/>
    <n v="591.29611866110031"/>
    <n v="8205.8985183371933"/>
    <n v="1133.9299350000001"/>
    <n v="6.8297948548583802"/>
    <n v="654.92037293249166"/>
    <s v="."/>
    <s v="National"/>
  </r>
  <r>
    <n v="20200"/>
    <s v="SERV CANGURITOS LUJO 24X40"/>
    <x v="17"/>
    <s v="LA SUPERIOR"/>
    <n v="20"/>
    <n v="96.492063492063494"/>
    <n v="1.1000000000000001"/>
    <n v="1105.893"/>
    <n v="9437.76"/>
    <n v="8136"/>
    <s v="."/>
    <n v="343.65600000000001"/>
    <n v="274.72500000000002"/>
    <n v="368.63099999999997"/>
    <n v="340.65899999999999"/>
    <n v="338.661"/>
    <n v="348.82083"/>
    <s v="."/>
    <n v="600"/>
    <n v="404"/>
    <n v="491"/>
    <n v="330"/>
    <n v="638"/>
    <n v="570"/>
    <s v="."/>
    <n v="2015.15283"/>
    <n v="335.85880500000002"/>
    <n v="31.846705919830221"/>
    <n v="9.4821709140036445E-2"/>
    <n v="19018528.772860799"/>
    <n v="3033"/>
    <n v="505.5"/>
    <n v="119.96624525257094"/>
    <n v="0.23732194906542223"/>
    <n v="24676488"/>
    <n v="6.0804587067993764E-4"/>
    <n v="0.97558174403333631"/>
    <n v="30000"/>
    <n v="0.35"/>
    <n v="206.05830707972274"/>
    <n v="11.133441049723757"/>
    <n v="254.51552691430535"/>
    <n v="197.90997255740342"/>
    <n v="420.57879355187856"/>
    <n v="4956.0102325484622"/>
    <n v="1007.576415"/>
    <n v="9.7795272540036411"/>
    <n v="445.14631284381124"/>
    <s v="."/>
    <s v="National"/>
  </r>
  <r>
    <n v="20390"/>
    <s v="SERV CANGU 18X200+30 PG200X230"/>
    <x v="17"/>
    <s v="LA SUPERIOR"/>
    <n v="20"/>
    <n v="96.492063492063494"/>
    <n v="1.1000000000000001"/>
    <n v="1827.4507199999998"/>
    <n v="2686.56"/>
    <n v="2316"/>
    <s v="."/>
    <n v="130"/>
    <n v="67"/>
    <n v="73"/>
    <n v="5"/>
    <n v="591.40800000000002"/>
    <n v="609.15023999999994"/>
    <s v="."/>
    <n v="445"/>
    <n v="432"/>
    <n v="229"/>
    <n v="339"/>
    <n v="396"/>
    <n v="354"/>
    <s v="."/>
    <n v="1475.5582399999998"/>
    <n v="245.92637333333332"/>
    <n v="277.37763094768167"/>
    <n v="1.1278889172724826"/>
    <n v="3964175.7452543997"/>
    <n v="2195"/>
    <n v="365.83333333333331"/>
    <n v="78.916200280212905"/>
    <n v="0.2157162650028599"/>
    <n v="5083620"/>
    <n v="4.4523029788254639E-4"/>
    <n v="0.98298404241567428"/>
    <n v="30000"/>
    <n v="0.35"/>
    <n v="330.48404936364142"/>
    <n v="8.1522554696132588"/>
    <n v="440.42274033994681"/>
    <n v="1326.5472903326799"/>
    <n v="1489.5923997249452"/>
    <n v="13483.780896559143"/>
    <n v="737.77911999999992"/>
    <n v="4.4648395069027957"/>
    <n v="1653.9939096387041"/>
    <s v="."/>
    <s v="National"/>
  </r>
  <r>
    <n v="20400"/>
    <s v="SERV CANGU CAF 42X115 PROM"/>
    <x v="17"/>
    <s v="LA SUPERIOR"/>
    <n v="20"/>
    <n v="96.492063492063494"/>
    <n v="1.1000000000000001"/>
    <n v="1057.941"/>
    <n v="9201.119999999999"/>
    <n v="7932"/>
    <s v="."/>
    <n v="98"/>
    <n v="103"/>
    <n v="120"/>
    <n v="352.64699999999999"/>
    <n v="140"/>
    <n v="144.20000000000002"/>
    <s v="."/>
    <n v="169"/>
    <n v="251"/>
    <n v="300"/>
    <n v="201"/>
    <n v="297"/>
    <n v="277"/>
    <s v="."/>
    <n v="957.84699999999998"/>
    <n v="159.64116666666666"/>
    <n v="96.389557568061633"/>
    <n v="0.60378885710178121"/>
    <n v="8813265.1886399984"/>
    <n v="1495"/>
    <n v="249.16666666666666"/>
    <n v="53.659730400614784"/>
    <n v="0.21535677752755097"/>
    <n v="11858340"/>
    <n v="2.8901773821947104E-4"/>
    <n v="0.98903628384171716"/>
    <n v="30000"/>
    <n v="0.35"/>
    <n v="143.87930188875262"/>
    <n v="5.2919723756906079"/>
    <n v="202.22900508187379"/>
    <n v="471.97631426428603"/>
    <n v="577.81576177809825"/>
    <n v="5277.3535034005708"/>
    <n v="478.92349999999999"/>
    <n v="6.657295298392583"/>
    <n v="997.23753805722981"/>
    <s v="."/>
    <s v="National"/>
  </r>
  <r>
    <n v="20340"/>
    <s v="SERV CANGURITOS 9X4X100"/>
    <x v="17"/>
    <s v="LA SUPERIOR"/>
    <n v="20"/>
    <n v="96.492063492063494"/>
    <n v="1.1000000000000001"/>
    <n v="1729.269"/>
    <n v="12724.039999999999"/>
    <n v="10969"/>
    <s v="."/>
    <n v="35"/>
    <n v="576.423"/>
    <n v="201.798"/>
    <n v="14"/>
    <n v="51"/>
    <n v="52.53"/>
    <s v="."/>
    <n v="223"/>
    <n v="215"/>
    <n v="232"/>
    <n v="177"/>
    <n v="207"/>
    <n v="294"/>
    <s v="."/>
    <n v="930.75099999999998"/>
    <n v="155.12516666666667"/>
    <n v="216.9720740707584"/>
    <n v="1.3986903526555978"/>
    <n v="11842912.954039998"/>
    <n v="1348"/>
    <n v="224.66666666666666"/>
    <n v="38.836409034135258"/>
    <n v="0.17286235475134387"/>
    <n v="14786212"/>
    <n v="2.8084187648498235E-4"/>
    <n v="0.98959902156151025"/>
    <n v="30000"/>
    <n v="0.35"/>
    <n v="120.60764585181674"/>
    <n v="5.1422707182320444"/>
    <n v="319.8174884353993"/>
    <n v="1032.1386919993247"/>
    <n v="1134.9841063639656"/>
    <n v="7783.7330904508271"/>
    <n v="465.37549999999999"/>
    <n v="7.7171807262000369"/>
    <n v="1513.676256454841"/>
    <s v="."/>
    <s v="National"/>
  </r>
  <r>
    <n v="20260"/>
    <s v="SERV CAF 14X3X100 PAGUE 2X3"/>
    <x v="17"/>
    <s v="SERVICENTRO"/>
    <n v="20"/>
    <n v="95.813596491228068"/>
    <n v="2.2999999999999998"/>
    <n v="864.33480000000009"/>
    <n v="11265.92"/>
    <n v="9712"/>
    <s v="."/>
    <n v="0"/>
    <n v="0"/>
    <n v="203.79599999999999"/>
    <n v="0"/>
    <n v="279.72000000000003"/>
    <n v="288.11160000000001"/>
    <s v="."/>
    <n v="211"/>
    <n v="226"/>
    <n v="113"/>
    <n v="107"/>
    <n v="153"/>
    <n v="211"/>
    <s v="."/>
    <n v="771.62760000000003"/>
    <n v="128.6046"/>
    <n v="143.90936260271602"/>
    <n v="1.1190063388301508"/>
    <n v="8693094.8113919999"/>
    <n v="1021"/>
    <n v="170.16666666666666"/>
    <n v="52.924159574495548"/>
    <n v="0.31101367036921967"/>
    <n v="9915952"/>
    <n v="2.3282848273233485E-4"/>
    <n v="0.99133203218215471"/>
    <n v="30000"/>
    <n v="0.35"/>
    <n v="116.70545142002091"/>
    <n v="4.2631359116022098"/>
    <n v="229.17208083476021"/>
    <n v="688.39084753827149"/>
    <n v="773.65356577031571"/>
    <n v="5900.6871279930101"/>
    <n v="385.81380000000001"/>
    <n v="6.6117528411155844"/>
    <n v="1384.1189327166819"/>
    <s v="."/>
    <s v="National"/>
  </r>
  <r>
    <n v="25020"/>
    <s v="SERV CANGURITOS CAFETERIA   6X100"/>
    <x v="17"/>
    <s v="SERVICENTRO"/>
    <n v="20"/>
    <n v="95.813596491228068"/>
    <n v="2.2999999999999998"/>
    <n v="486"/>
    <n v="9371.64"/>
    <n v="8079"/>
    <s v="."/>
    <n v="86"/>
    <n v="120"/>
    <n v="7"/>
    <n v="162"/>
    <n v="72"/>
    <n v="74.16"/>
    <s v="."/>
    <n v="116"/>
    <n v="85"/>
    <n v="122"/>
    <n v="76"/>
    <n v="103"/>
    <n v="159"/>
    <s v="."/>
    <n v="521.16"/>
    <n v="86.86"/>
    <n v="51.970660954042152"/>
    <n v="0.59832674365694394"/>
    <n v="4884123.9023999991"/>
    <n v="661"/>
    <n v="110.16666666666667"/>
    <n v="29.701290656580326"/>
    <n v="0.26960324347879266"/>
    <n v="5340219"/>
    <n v="1.5725317764784933E-4"/>
    <n v="0.99442263749566484"/>
    <n v="30000"/>
    <n v="0.35"/>
    <n v="105.15945741968179"/>
    <n v="2.8793370165745853"/>
    <n v="109.55740128553386"/>
    <n v="254.5934425143557"/>
    <n v="312.18018284584741"/>
    <n v="3397.1958099888343"/>
    <n v="260.58"/>
    <n v="4.9559023295460536"/>
    <n v="1179.8534837822915"/>
    <s v="."/>
    <s v="National"/>
  </r>
  <r>
    <n v="25010"/>
    <s v="SERV CANGURITOS 6X3X200"/>
    <x v="17"/>
    <s v="LA SUPERIOR"/>
    <n v="20"/>
    <n v="96.492063492063494"/>
    <n v="1.1000000000000001"/>
    <n v="510"/>
    <n v="7643.24"/>
    <n v="6589"/>
    <s v="."/>
    <n v="48"/>
    <n v="170"/>
    <n v="144"/>
    <n v="91"/>
    <n v="20"/>
    <n v="20.6"/>
    <s v="."/>
    <n v="99"/>
    <n v="123"/>
    <n v="137"/>
    <n v="85"/>
    <n v="94"/>
    <n v="147"/>
    <s v="."/>
    <n v="493.6"/>
    <n v="82.266666666666666"/>
    <n v="63.935175503525961"/>
    <n v="0.77716988051287639"/>
    <n v="3772703.264"/>
    <n v="685"/>
    <n v="114.16666666666667"/>
    <n v="25.158828801569154"/>
    <n v="0.22036930337140864"/>
    <n v="4513465"/>
    <n v="1.4893731001415771E-4"/>
    <n v="0.99472341784157536"/>
    <n v="30000"/>
    <n v="0.35"/>
    <n v="113.32335531070967"/>
    <n v="2.7270718232044202"/>
    <n v="118.47661196761436"/>
    <n v="309.55970499728659"/>
    <n v="364.10114146137499"/>
    <n v="3854.7303212819993"/>
    <n v="246.8"/>
    <n v="4.3556775974965518"/>
    <n v="1413.5052434198578"/>
    <s v="."/>
    <s v="National"/>
  </r>
  <r>
    <n v="20470"/>
    <s v="SERV DECORADA 18X200PG150LL200"/>
    <x v="17"/>
    <s v="SERVICENTRO"/>
    <n v="20"/>
    <n v="95.813596491228068"/>
    <n v="2.2999999999999998"/>
    <n v="737.26199999999994"/>
    <n v="7404.28"/>
    <n v="6383"/>
    <s v="."/>
    <n v="0"/>
    <n v="0"/>
    <n v="40"/>
    <n v="245.75399999999999"/>
    <n v="81"/>
    <n v="83.43"/>
    <s v="."/>
    <n v="125"/>
    <n v="81"/>
    <n v="120"/>
    <n v="104"/>
    <n v="105"/>
    <n v="113"/>
    <s v="."/>
    <n v="450.18400000000003"/>
    <n v="75.030666666666676"/>
    <n v="91.366282373021306"/>
    <n v="1.2177191864618195"/>
    <n v="3333288.3875199999"/>
    <n v="648"/>
    <n v="108"/>
    <n v="15.569200364822851"/>
    <n v="0.14415926263724863"/>
    <n v="4136184"/>
    <n v="1.3583710285942782E-4"/>
    <n v="0.99514511138565875"/>
    <n v="30000"/>
    <n v="0.35"/>
    <n v="109.95733580779263"/>
    <n v="2.4872044198895029"/>
    <n v="141.11037077081136"/>
    <n v="436.06965024765594"/>
    <n v="485.81373864544599"/>
    <n v="4462.5420138639347"/>
    <n v="225.09200000000001"/>
    <n v="4.0941697676899853"/>
    <n v="1794.1999371576337"/>
    <s v="."/>
    <s v="National"/>
  </r>
  <r>
    <n v="25060"/>
    <s v="SERV CANGURITOS LUJO 12X2X40"/>
    <x v="17"/>
    <s v="SERVICENTRO"/>
    <n v="20"/>
    <n v="95.813596491228068"/>
    <n v="2.2999999999999998"/>
    <n v="219"/>
    <n v="2778.2"/>
    <n v="2395"/>
    <s v="."/>
    <n v="0"/>
    <n v="0"/>
    <n v="0"/>
    <n v="73"/>
    <n v="66"/>
    <n v="67.98"/>
    <s v="."/>
    <n v="36"/>
    <n v="28"/>
    <n v="48"/>
    <n v="34"/>
    <n v="43"/>
    <n v="39"/>
    <s v="."/>
    <n v="206.98000000000002"/>
    <n v="34.49666666666667"/>
    <n v="37.858051543451978"/>
    <n v="1.0974408602797945"/>
    <n v="575031.83600000001"/>
    <n v="228"/>
    <n v="38"/>
    <n v="7.0142711667000732"/>
    <n v="0.18458608333421245"/>
    <n v="546060"/>
    <n v="6.2453493571171733E-5"/>
    <n v="0.99819969009151899"/>
    <n v="30000"/>
    <n v="0.35"/>
    <n v="121.71750330742405"/>
    <n v="1.1435359116022101"/>
    <n v="60.728769775496183"/>
    <n v="181.19265569955633"/>
    <n v="204.06337393160052"/>
    <n v="3372.7037527170764"/>
    <n v="103.49000000000001"/>
    <n v="1.70049495245747"/>
    <n v="2949.3640894858963"/>
    <s v="."/>
    <s v="National"/>
  </r>
  <r>
    <n v="25050"/>
    <s v="SERV ECONOMICA 5X6X100"/>
    <x v="17"/>
    <s v="SERVICENTRO"/>
    <n v="20"/>
    <n v="95.813596491228068"/>
    <n v="2.2999999999999998"/>
    <n v="231"/>
    <n v="5209.5599999999995"/>
    <n v="4491"/>
    <s v="."/>
    <n v="30"/>
    <n v="60"/>
    <n v="16"/>
    <n v="77"/>
    <n v="5"/>
    <n v="5.15"/>
    <s v="."/>
    <n v="37"/>
    <n v="28"/>
    <n v="45"/>
    <n v="32"/>
    <n v="31"/>
    <n v="36"/>
    <s v="."/>
    <n v="193.15"/>
    <n v="32.19166666666667"/>
    <n v="30.062275640188428"/>
    <n v="0.93385272503821148"/>
    <n v="1006226.514"/>
    <n v="209"/>
    <n v="34.833333333333336"/>
    <n v="5.9805239458317203"/>
    <n v="0.17168968265545606"/>
    <n v="938619"/>
    <n v="5.8280472911739389E-5"/>
    <n v="0.99837745835771607"/>
    <n v="30000"/>
    <n v="0.35"/>
    <n v="85.865248616277285"/>
    <n v="1.0671270718232044"/>
    <n v="51.40481707665252"/>
    <n v="144.59262447723245"/>
    <n v="165.93516591369655"/>
    <n v="2463.1431096065471"/>
    <n v="96.575000000000003"/>
    <n v="2.2494548506249243"/>
    <n v="2308.2003771099403"/>
    <s v="."/>
    <s v="National"/>
  </r>
  <r>
    <n v="25210"/>
    <s v="SERV. HOGAR 5X6X100 PAGUE 5X6"/>
    <x v="17"/>
    <s v="SERVICENTRO"/>
    <n v="20"/>
    <n v="95.813596491228068"/>
    <n v="2.2999999999999998"/>
    <n v="324"/>
    <n v="5997.2"/>
    <n v="5170"/>
    <s v="."/>
    <n v="6"/>
    <n v="0"/>
    <n v="5"/>
    <n v="108"/>
    <n v="0"/>
    <n v="0"/>
    <s v="."/>
    <n v="21"/>
    <n v="30"/>
    <n v="18"/>
    <n v="18"/>
    <n v="16"/>
    <n v="29"/>
    <s v="."/>
    <n v="119"/>
    <n v="19.833333333333332"/>
    <n v="43.277784909427453"/>
    <n v="2.1820731887106279"/>
    <n v="713666.79999999993"/>
    <n v="132"/>
    <n v="22"/>
    <n v="6.0332412515993425"/>
    <n v="0.274238238709061"/>
    <n v="682440"/>
    <n v="3.5906685355925378E-5"/>
    <n v="0.99905374418086834"/>
    <n v="30000"/>
    <n v="0.35"/>
    <n v="62.8159326337666"/>
    <n v="0.65745856353591159"/>
    <n v="56.42695618014568"/>
    <n v="204.22614754494762"/>
    <n v="217.37531881566585"/>
    <n v="2326.100498408829"/>
    <n v="59.5"/>
    <n v="1.8944238350133442"/>
    <n v="3538.0184051428405"/>
    <s v="."/>
    <s v="National"/>
  </r>
  <r>
    <n v="20270"/>
    <s v="SERV CANGU 18X200 GRATIS 50SERV"/>
    <x v="17"/>
    <s v="SERVICENTRO"/>
    <n v="20"/>
    <n v="95.813596491228068"/>
    <n v="2.2999999999999998"/>
    <n v="180"/>
    <n v="11003.759999999998"/>
    <n v="9486"/>
    <s v="."/>
    <n v="60"/>
    <n v="20"/>
    <n v="0"/>
    <n v="26"/>
    <n v="19"/>
    <n v="-19.57"/>
    <s v="."/>
    <n v="15"/>
    <n v="18"/>
    <n v="23"/>
    <n v="19"/>
    <n v="29"/>
    <n v="16"/>
    <s v="."/>
    <n v="105.43"/>
    <n v="17.571666666666669"/>
    <n v="26.711061691117163"/>
    <n v="1.5201211244114858"/>
    <n v="1160126.4168"/>
    <n v="120"/>
    <n v="20"/>
    <n v="5.215361924162119"/>
    <n v="0.26076809620810593"/>
    <n v="1138320"/>
    <n v="3.1812116277942969E-5"/>
    <n v="0.99915390572880025"/>
    <n v="30000"/>
    <n v="0.35"/>
    <n v="43.649788740688237"/>
    <n v="0.58248618784530393"/>
    <n v="38.360785448023243"/>
    <n v="126.83867678441284"/>
    <n v="138.48840054131892"/>
    <n v="1534.0556854205208"/>
    <n v="52.715000000000003"/>
    <n v="2.415361059965984"/>
    <n v="2633.6344404924048"/>
    <s v="."/>
    <s v="National"/>
  </r>
  <r>
    <n v="20152"/>
    <s v="SERV CANGU 36X100 PAGUE 80X100"/>
    <x v="17"/>
    <s v="SERVICENTRO"/>
    <n v="20"/>
    <n v="95.813596491228068"/>
    <n v="2.2999999999999998"/>
    <n v="129"/>
    <n v="5209.5599999999995"/>
    <n v="4491"/>
    <s v="."/>
    <n v="43"/>
    <n v="28"/>
    <n v="11"/>
    <n v="0"/>
    <n v="10"/>
    <n v="10.3"/>
    <s v="."/>
    <n v="25"/>
    <n v="30"/>
    <n v="16"/>
    <n v="21"/>
    <n v="18"/>
    <n v="15"/>
    <s v="."/>
    <n v="102.3"/>
    <n v="17.05"/>
    <n v="15.594069385506788"/>
    <n v="0.91460817510303738"/>
    <n v="532937.9879999999"/>
    <n v="125"/>
    <n v="20.833333333333332"/>
    <n v="5.7763887219149908"/>
    <n v="0.27726665865191957"/>
    <n v="561375"/>
    <n v="3.0867679932026603E-5"/>
    <n v="0.99918477340873224"/>
    <n v="30000"/>
    <n v="0.35"/>
    <n v="62.489621239596211"/>
    <n v="0.56519337016574589"/>
    <n v="26.897936788821706"/>
    <n v="75.05597191127606"/>
    <n v="86.359839314590971"/>
    <n v="1636.7297844133363"/>
    <n v="51.15"/>
    <n v="1.6370718524243215"/>
    <n v="2895.8757671438307"/>
    <s v="."/>
    <s v="National"/>
  </r>
  <r>
    <n v="25080"/>
    <s v="SERV HOGAR 5X6X100"/>
    <x v="17"/>
    <s v="SERVICENTRO"/>
    <n v="20"/>
    <n v="95.813596491228068"/>
    <n v="2.2999999999999998"/>
    <n v="162"/>
    <n v="11420.199999999999"/>
    <n v="9845"/>
    <s v="."/>
    <n v="54"/>
    <n v="18"/>
    <n v="0"/>
    <n v="0"/>
    <n v="0"/>
    <n v="0"/>
    <s v="."/>
    <n v="19"/>
    <n v="14"/>
    <n v="20"/>
    <n v="12"/>
    <n v="22"/>
    <n v="11"/>
    <s v="."/>
    <n v="72"/>
    <n v="12"/>
    <n v="21.799082549501939"/>
    <n v="1.8165902124584949"/>
    <n v="822254.39999999991"/>
    <n v="98"/>
    <n v="16.333333333333332"/>
    <n v="4.5898438608156003"/>
    <n v="0.28101084862136327"/>
    <n v="964810"/>
    <n v="2.1725053324593506E-5"/>
    <n v="0.99947318254372175"/>
    <n v="30000"/>
    <n v="0.35"/>
    <n v="35.407885402695484"/>
    <n v="0.39779005524861877"/>
    <n v="29.754883654474312"/>
    <n v="103.16697049847541"/>
    <n v="111.12277160344779"/>
    <n v="1247.3063295424238"/>
    <n v="36"/>
    <n v="2.0334453521056326"/>
    <n v="3135.5895228774821"/>
    <s v="."/>
    <s v="National"/>
  </r>
  <r>
    <n v="20190"/>
    <s v="SERV CANGU 36X100 PAGUE 80X100"/>
    <x v="17"/>
    <s v="SERVICENTRO"/>
    <n v="20"/>
    <n v="95.813596491228068"/>
    <n v="2.2999999999999998"/>
    <n v="135"/>
    <n v="8544.56"/>
    <n v="7366"/>
    <s v="."/>
    <n v="4"/>
    <n v="0"/>
    <n v="0"/>
    <n v="0"/>
    <n v="45"/>
    <n v="23"/>
    <s v="."/>
    <n v="17"/>
    <n v="19"/>
    <n v="16"/>
    <n v="16"/>
    <n v="10"/>
    <n v="15"/>
    <s v="."/>
    <n v="72"/>
    <n v="12"/>
    <n v="18.471599822430107"/>
    <n v="1.5392999852025089"/>
    <n v="615208.31999999995"/>
    <n v="93"/>
    <n v="15.5"/>
    <n v="3.0166206257996713"/>
    <n v="0.19462068553546266"/>
    <n v="685038"/>
    <n v="2.1725053324593506E-5"/>
    <n v="0.99949490759704629"/>
    <n v="30000"/>
    <n v="0.35"/>
    <n v="40.934736012205683"/>
    <n v="0.39779005524861877"/>
    <n v="26.427400927402481"/>
    <n v="87.69077714936229"/>
    <n v="95.646578254334671"/>
    <n v="1275.817493842078"/>
    <n v="36"/>
    <n v="1.7588973818844578"/>
    <n v="3207.2634220196683"/>
    <s v="."/>
    <s v="National"/>
  </r>
  <r>
    <n v="20230"/>
    <s v="SERV CANGU 18X200 GRASTIS 30SER"/>
    <x v="17"/>
    <s v="SERVICENTRO"/>
    <n v="20"/>
    <n v="95.813596491228068"/>
    <n v="2.2999999999999998"/>
    <n v="174"/>
    <n v="5595.8399999999992"/>
    <n v="4824"/>
    <s v="."/>
    <n v="58"/>
    <n v="3"/>
    <n v="0"/>
    <n v="0"/>
    <n v="0"/>
    <n v="0"/>
    <s v="."/>
    <n v="9"/>
    <n v="18"/>
    <n v="11"/>
    <n v="10"/>
    <n v="12"/>
    <n v="14"/>
    <s v="."/>
    <n v="61"/>
    <n v="10.166666666666666"/>
    <n v="23.464157062776977"/>
    <n v="2.3079498750272438"/>
    <n v="341346.23999999993"/>
    <n v="74"/>
    <n v="12.333333333333334"/>
    <n v="3.2659863237109055"/>
    <n v="0.26480970192250586"/>
    <n v="356976"/>
    <n v="1.8405947955558388E-5"/>
    <n v="0.99964017880431166"/>
    <n v="30000"/>
    <n v="0.35"/>
    <n v="46.558917134612251"/>
    <n v="0.33701657458563539"/>
    <n v="30.204488554489686"/>
    <n v="110.63948041300556"/>
    <n v="117.37981190471827"/>
    <n v="1511.1009643607902"/>
    <n v="30.5"/>
    <n v="1.3101679281679885"/>
    <n v="4483.758599168902"/>
    <s v="."/>
    <s v="National"/>
  </r>
  <r>
    <n v="25070"/>
    <s v="SERV CANGU DECORADA 6X6X100"/>
    <x v="17"/>
    <s v="SERVICENTRO"/>
    <n v="20"/>
    <n v="95.813596491228068"/>
    <n v="2.2999999999999998"/>
    <n v="60"/>
    <n v="6093.48"/>
    <n v="5253"/>
    <s v="."/>
    <n v="20"/>
    <n v="0"/>
    <n v="0"/>
    <n v="0"/>
    <n v="0"/>
    <n v="0"/>
    <s v="."/>
    <n v="3"/>
    <n v="4"/>
    <n v="6"/>
    <n v="3"/>
    <n v="4"/>
    <n v="4"/>
    <s v="."/>
    <n v="20"/>
    <n v="3.3333333333333335"/>
    <n v="8.164965809277259"/>
    <n v="2.4494897427831774"/>
    <n v="121869.59999999999"/>
    <n v="24"/>
    <n v="4"/>
    <n v="1.0954451150103321"/>
    <n v="0.27386127875258304"/>
    <n v="126072"/>
    <n v="6.0347370346093075E-6"/>
    <n v="0.9998905359049296"/>
    <n v="30000"/>
    <n v="0.35"/>
    <n v="25.547764281242447"/>
    <n v="0.11049723756906077"/>
    <n v="10.374910560658474"/>
    <n v="38.469589322752242"/>
    <n v="40.679534074133457"/>
    <n v="712.72419113314629"/>
    <n v="10"/>
    <n v="0.78284736698797164"/>
    <n v="6450.1539297549743"/>
    <s v="."/>
    <s v="National"/>
  </r>
  <r>
    <n v="24050"/>
    <s v="SERV HOGAR 24X150"/>
    <x v="17"/>
    <s v="SERVICENTRO"/>
    <n v="20"/>
    <n v="95.813596491228068"/>
    <n v="2.2999999999999998"/>
    <n v="12.36"/>
    <n v="13344.64"/>
    <n v="11504"/>
    <s v="."/>
    <n v="4"/>
    <n v="0"/>
    <n v="3"/>
    <n v="2"/>
    <n v="4"/>
    <n v="4.12"/>
    <s v="."/>
    <n v="3"/>
    <n v="5"/>
    <n v="4"/>
    <n v="5"/>
    <n v="4"/>
    <n v="4"/>
    <s v="."/>
    <n v="17.12"/>
    <n v="2.8533333333333335"/>
    <n v="1.6202057482513348"/>
    <n v="0.56782911737780417"/>
    <n v="228460.23680000001"/>
    <n v="25"/>
    <n v="4.166666666666667"/>
    <n v="0.75277265270908045"/>
    <n v="0.18066543665017928"/>
    <n v="287600"/>
    <n v="5.1657349016255675E-6"/>
    <n v="0.99991290064037996"/>
    <n v="30000"/>
    <n v="0.35"/>
    <n v="15.97235840015818"/>
    <n v="9.458563535911603E-2"/>
    <n v="3.5119184554336553"/>
    <n v="7.9586114172178455"/>
    <n v="9.8503241244001654"/>
    <n v="359.80989438540814"/>
    <n v="8.56"/>
    <n v="1.071851731039948"/>
    <n v="3804.0648880700273"/>
    <s v="."/>
    <s v="National"/>
  </r>
  <r>
    <n v="23040"/>
    <s v="SERV PETALO DE LUJO 60X45"/>
    <x v="17"/>
    <s v="SERVICENTRO"/>
    <n v="20"/>
    <n v="95.813596491228068"/>
    <n v="2.2999999999999998"/>
    <n v="9"/>
    <n v="11422.519999999999"/>
    <n v="9847"/>
    <s v="."/>
    <n v="0"/>
    <n v="1"/>
    <n v="1"/>
    <n v="3"/>
    <n v="1"/>
    <n v="1.03"/>
    <s v="."/>
    <n v="2"/>
    <n v="2"/>
    <n v="2"/>
    <n v="2"/>
    <n v="2"/>
    <n v="1"/>
    <s v="."/>
    <n v="7.03"/>
    <n v="1.1716666666666666"/>
    <n v="0.98225081657724589"/>
    <n v="0.83833640106166085"/>
    <n v="80300.315599999987"/>
    <n v="11"/>
    <n v="1.8333333333333333"/>
    <n v="0.40824829046386274"/>
    <n v="0.2226808857075615"/>
    <n v="108317"/>
    <n v="2.1212100676651715E-6"/>
    <n v="0.99998905600438792"/>
    <n v="30000"/>
    <n v="0.35"/>
    <n v="11.062856946224098"/>
    <n v="3.8839779005524863E-2"/>
    <n v="1.7590463966877432"/>
    <n v="4.7421663335633557"/>
    <n v="5.518961913673853"/>
    <n v="245.64432158959022"/>
    <n v="3.5150000000000001"/>
    <n v="0.63545972203856738"/>
    <n v="6324.5550793336888"/>
    <s v="."/>
    <s v="National"/>
  </r>
  <r>
    <n v="73600"/>
    <s v="TOALLA MANOS EN ROLLO"/>
    <x v="18"/>
    <s v="TOALLAS EL PAISA"/>
    <n v="10"/>
    <n v="96.052083333333329"/>
    <n v="0.7"/>
    <n v="32928.06897"/>
    <n v="11184.72"/>
    <n v="9642"/>
    <s v="."/>
    <n v="7538.4539999999997"/>
    <n v="8407.5840000000007"/>
    <n v="7993.9979999999996"/>
    <n v="9264.7260000000006"/>
    <n v="10656.333000000001"/>
    <n v="10976.022989999999"/>
    <s v="."/>
    <n v="9015"/>
    <n v="7927"/>
    <n v="14624"/>
    <n v="7912"/>
    <n v="7324"/>
    <n v="15099"/>
    <s v="."/>
    <n v="54837.117989999999"/>
    <n v="9139.5196649999998"/>
    <n v="1421.3025539004184"/>
    <n v="0.15551173431392998"/>
    <n v="613337810.3251127"/>
    <n v="61901"/>
    <n v="10316.833333333334"/>
    <n v="3565.5897361680122"/>
    <n v="0.3456089306636092"/>
    <n v="596849442"/>
    <n v="1.6546379340274666E-2"/>
    <n v="0.16702006351817167"/>
    <n v="30000"/>
    <n v="0.35"/>
    <n v="987.40506454540241"/>
    <n v="302.96750270718229"/>
    <n v="4450.9775809722414"/>
    <n v="3295.2350891284955"/>
    <n v="7480.6526080440644"/>
    <n v="28538.05376543045"/>
    <n v="27418.558994999999"/>
    <n v="55.536597855356149"/>
    <n v="94.195098518577566"/>
    <s v="."/>
    <s v="International"/>
  </r>
  <r>
    <n v="73110"/>
    <s v="TOALLA MANOS BLANCA 24X150"/>
    <x v="18"/>
    <s v="TOALLAS EL PAISA"/>
    <n v="10"/>
    <n v="96.052083333333329"/>
    <n v="0.7"/>
    <n v="13813.172999999999"/>
    <n v="12006"/>
    <n v="10350"/>
    <s v="."/>
    <n v="3522.4740000000002"/>
    <n v="3254.7420000000002"/>
    <n v="3248.748"/>
    <n v="4604.3909999999996"/>
    <n v="3623.373"/>
    <n v="3732.0741899999998"/>
    <s v="."/>
    <n v="4004"/>
    <n v="4507"/>
    <n v="3630"/>
    <n v="5183"/>
    <n v="5448"/>
    <n v="3675"/>
    <s v="."/>
    <n v="21985.802189999999"/>
    <n v="3664.3003649999996"/>
    <n v="500.11504332170898"/>
    <n v="0.13648309186075935"/>
    <n v="263961541.09313998"/>
    <n v="26447"/>
    <n v="4407.833333333333"/>
    <n v="774.31451404882341"/>
    <n v="0.17566782940571485"/>
    <n v="273726450"/>
    <n v="6.63392673557937E-3"/>
    <n v="0.64274094169824647"/>
    <n v="30000"/>
    <n v="0.35"/>
    <n v="603.45179885420237"/>
    <n v="121.46852038674032"/>
    <n v="1714.8002471891123"/>
    <n v="1206.4985555180949"/>
    <n v="2929.4854510565156"/>
    <n v="12750.468668948226"/>
    <n v="10992.901094999999"/>
    <n v="36.433402355822459"/>
    <n v="104.96932561911807"/>
    <s v="."/>
    <s v="International"/>
  </r>
  <r>
    <n v="73610"/>
    <s v="TOALLA MANOS EN ROLLO ECOLOGIC"/>
    <x v="18"/>
    <s v="TOALLAS EL PAISA"/>
    <n v="10"/>
    <n v="96.052083333333329"/>
    <n v="0.7"/>
    <n v="8859.431700000001"/>
    <n v="9010.8799999999992"/>
    <n v="7768"/>
    <s v="."/>
    <n v="1526.472"/>
    <n v="1478.52"/>
    <n v="1512.4860000000001"/>
    <n v="1892.106"/>
    <n v="2867.13"/>
    <n v="2953.1439"/>
    <s v="."/>
    <n v="3069"/>
    <n v="3860"/>
    <n v="1852"/>
    <n v="3096"/>
    <n v="1657"/>
    <n v="2471"/>
    <s v="."/>
    <n v="12229.857899999999"/>
    <n v="2038.3096499999999"/>
    <n v="692.3977365538509"/>
    <n v="0.33969212506738167"/>
    <n v="110201781.95395198"/>
    <n v="16005"/>
    <n v="2667.5"/>
    <n v="835.65944020276584"/>
    <n v="0.31327439182859074"/>
    <n v="124326840"/>
    <n v="3.6901988198569601E-3"/>
    <n v="0.79541638535977233"/>
    <n v="30000"/>
    <n v="0.35"/>
    <n v="519.5145317344286"/>
    <n v="67.568275690607734"/>
    <n v="1368.0804934599282"/>
    <n v="1352.2376737653117"/>
    <n v="2043.7632503660056"/>
    <n v="13487.203176342722"/>
    <n v="6114.9289499999995"/>
    <n v="23.540935147992737"/>
    <n v="199.608515068522"/>
    <s v="."/>
    <s v="International"/>
  </r>
  <r>
    <n v="73010"/>
    <s v="TOALLA MANOS AZUL 24X150"/>
    <x v="18"/>
    <s v="TOALLAS EL PAISA"/>
    <n v="10"/>
    <n v="96.052083333333329"/>
    <n v="0.7"/>
    <n v="6851.1419999999998"/>
    <n v="8430.8799999999992"/>
    <n v="7268"/>
    <s v="."/>
    <n v="1575.423"/>
    <n v="1772.2260000000001"/>
    <n v="2242.7550000000001"/>
    <n v="2283.7139999999999"/>
    <n v="2021.9760000000001"/>
    <n v="2082.6352800000004"/>
    <s v="."/>
    <n v="2690"/>
    <n v="3156"/>
    <n v="2574"/>
    <n v="2276"/>
    <n v="1879"/>
    <n v="3086"/>
    <s v="."/>
    <n v="11978.729280000001"/>
    <n v="1996.4548800000002"/>
    <n v="275.24766107917475"/>
    <n v="0.1378682102142848"/>
    <n v="100991229.1121664"/>
    <n v="15661"/>
    <n v="2610.1666666666665"/>
    <n v="485.44924211153852"/>
    <n v="0.18598400183061306"/>
    <n v="113824148"/>
    <n v="3.6144240606787448E-3"/>
    <n v="0.80637497455935647"/>
    <n v="30000"/>
    <n v="0.35"/>
    <n v="531.54436523957406"/>
    <n v="66.180824751381223"/>
    <n v="937.05590859298695"/>
    <n v="661.89509905783279"/>
    <n v="1598.8641561067993"/>
    <n v="9004.9761717804759"/>
    <n v="5989.3646400000007"/>
    <n v="22.535709271607139"/>
    <n v="136.06624283709215"/>
    <s v="."/>
    <s v="International"/>
  </r>
  <r>
    <n v="71020"/>
    <s v="T.MANOS CANGURITOS 24X150"/>
    <x v="18"/>
    <s v="TOALLAS EL PAISA"/>
    <n v="10"/>
    <n v="96.052083333333329"/>
    <n v="0.7"/>
    <n v="1993.0050000000001"/>
    <n v="12503.64"/>
    <n v="10779"/>
    <s v="."/>
    <n v="565.43399999999997"/>
    <n v="519.48"/>
    <n v="664.33500000000004"/>
    <n v="446.553"/>
    <n v="517.48199999999997"/>
    <n v="533.00645999999995"/>
    <s v="."/>
    <n v="569"/>
    <n v="960"/>
    <n v="864"/>
    <n v="740"/>
    <n v="921"/>
    <n v="837"/>
    <s v="."/>
    <n v="3246.2904600000002"/>
    <n v="541.04840999999999"/>
    <n v="71.845483831014505"/>
    <n v="0.13278938169509547"/>
    <n v="40590447.247274399"/>
    <n v="4891"/>
    <n v="815.16666666666663"/>
    <n v="142.32837618221708"/>
    <n v="0.1746003388046008"/>
    <n v="52720089"/>
    <n v="9.7952546320304425E-4"/>
    <n v="0.94879482018822447"/>
    <n v="30000"/>
    <n v="0.35"/>
    <n v="227.21973803240962"/>
    <n v="17.935306408839779"/>
    <n v="251.19854791941231"/>
    <n v="174.85801040640777"/>
    <n v="430.55161200781009"/>
    <n v="3241.8507665536536"/>
    <n v="1623.1452300000001"/>
    <n v="14.287009078132831"/>
    <n v="180.75246068591511"/>
    <s v="."/>
    <s v="International"/>
  </r>
  <r>
    <n v="73200"/>
    <s v="TOALLA MANOS BLANCA 24X150 N"/>
    <x v="18"/>
    <s v="TOALLAS EL PAISA"/>
    <n v="10"/>
    <n v="96.052083333333329"/>
    <n v="0.7"/>
    <n v="3796.8993"/>
    <n v="10980.56"/>
    <n v="9466"/>
    <s v="."/>
    <n v="0"/>
    <n v="0"/>
    <n v="0"/>
    <n v="619.38"/>
    <n v="1228.77"/>
    <n v="1265.6331"/>
    <s v="."/>
    <n v="451"/>
    <n v="565"/>
    <n v="942"/>
    <n v="502"/>
    <n v="898"/>
    <n v="738"/>
    <s v="."/>
    <n v="3113.7831000000001"/>
    <n v="518.96384999999998"/>
    <n v="613.08948375823172"/>
    <n v="1.1813722357698551"/>
    <n v="34191082.156535998"/>
    <n v="4096"/>
    <n v="682.66666666666663"/>
    <n v="208.24952981139404"/>
    <n v="0.30505302218465924"/>
    <n v="38772736"/>
    <n v="9.3954310956552889E-4"/>
    <n v="0.95164668189045598"/>
    <n v="30000"/>
    <n v="0.35"/>
    <n v="237.46659857676508"/>
    <n v="17.203221546961327"/>
    <n v="785.12169922784506"/>
    <n v="1062.55613583075"/>
    <n v="957.15391469745828"/>
    <n v="9290.6825225778121"/>
    <n v="1556.8915500000001"/>
    <n v="13.112509795744673"/>
    <n v="540.05480875870387"/>
    <s v="."/>
    <s v="International"/>
  </r>
  <r>
    <n v="73060"/>
    <s v="T. MANOS EN C NATURAL 24X150"/>
    <x v="18"/>
    <s v="TOALLAS EL PAISA"/>
    <n v="10"/>
    <n v="96.052083333333329"/>
    <n v="0.7"/>
    <n v="1632.9753900000001"/>
    <n v="2746.8799999999997"/>
    <n v="2368"/>
    <s v="."/>
    <n v="213.786"/>
    <n v="307.69200000000001"/>
    <n v="335.66399999999999"/>
    <n v="452.54700000000003"/>
    <n v="528.471"/>
    <n v="544.32513000000006"/>
    <s v="."/>
    <n v="581"/>
    <n v="601"/>
    <n v="427"/>
    <n v="400"/>
    <n v="391"/>
    <n v="710"/>
    <s v="."/>
    <n v="2382.48513"/>
    <n v="397.08085499999999"/>
    <n v="132.19692985113599"/>
    <n v="0.33292194319249163"/>
    <n v="6544400.7538943989"/>
    <n v="3110"/>
    <n v="518.33333333333337"/>
    <n v="131.19095497276729"/>
    <n v="0.25310152084778254"/>
    <n v="7364480"/>
    <n v="7.1888356242084852E-4"/>
    <n v="0.9677114369364419"/>
    <n v="30000"/>
    <n v="0.35"/>
    <n v="415.30375071403205"/>
    <n v="13.162901270718232"/>
    <n v="263.82594255831827"/>
    <n v="259.00731559716297"/>
    <n v="395.45495526550059"/>
    <n v="5738.8327482099994"/>
    <n v="1191.242565"/>
    <n v="5.7367291431964951"/>
    <n v="435.98539791348452"/>
    <s v="."/>
    <s v="International"/>
  </r>
  <r>
    <n v="60050"/>
    <s v="T.MANOS PETALO 18X100"/>
    <x v="18"/>
    <s v="TOALLAS EL PAISA"/>
    <n v="10"/>
    <n v="96.052083333333329"/>
    <n v="0.7"/>
    <n v="228"/>
    <n v="8488.8799999999992"/>
    <n v="7318"/>
    <s v="."/>
    <n v="44"/>
    <n v="29"/>
    <n v="76"/>
    <n v="18"/>
    <n v="38"/>
    <n v="39.14"/>
    <s v="."/>
    <n v="54"/>
    <n v="46"/>
    <n v="62"/>
    <n v="38"/>
    <n v="60"/>
    <n v="55"/>
    <s v="."/>
    <n v="244.14"/>
    <n v="40.69"/>
    <n v="19.590216946220895"/>
    <n v="0.48145040418335944"/>
    <n v="2072475.1631999996"/>
    <n v="315"/>
    <n v="52.5"/>
    <n v="9.0277350426338945"/>
    <n v="0.17195685795493132"/>
    <n v="2305170"/>
    <n v="7.3666034981475814E-5"/>
    <n v="0.99786070382544234"/>
    <n v="30000"/>
    <n v="0.35"/>
    <n v="75.624909955763641"/>
    <n v="1.3488397790055249"/>
    <n v="33.078614736276144"/>
    <n v="36.479252711876526"/>
    <n v="46.567012526331396"/>
    <n v="985.22988375612147"/>
    <n v="122.07"/>
    <n v="3.2283013644949565"/>
    <n v="730.42766019438841"/>
    <s v="."/>
    <s v="International"/>
  </r>
  <r>
    <n v="73020"/>
    <s v="TOALLA MANOS EN C AZUL 8X3X150"/>
    <x v="18"/>
    <s v="TOALLAS EL PAISA"/>
    <n v="10"/>
    <n v="96.052083333333329"/>
    <n v="0.7"/>
    <n v="246"/>
    <n v="9546.7999999999993"/>
    <n v="8230"/>
    <s v="."/>
    <n v="0"/>
    <n v="0"/>
    <n v="24"/>
    <n v="82"/>
    <n v="23"/>
    <n v="23.69"/>
    <s v="."/>
    <n v="45"/>
    <n v="28"/>
    <n v="24"/>
    <n v="41"/>
    <n v="30"/>
    <n v="27"/>
    <s v="."/>
    <n v="152.69"/>
    <n v="25.448333333333334"/>
    <n v="30.015029846173174"/>
    <n v="1.1794497287120247"/>
    <n v="1457700.8919999998"/>
    <n v="195"/>
    <n v="32.5"/>
    <n v="8.4557672626438816"/>
    <n v="0.26017745423519634"/>
    <n v="1604850"/>
    <n v="4.6072199890724756E-5"/>
    <n v="0.99884363877627125"/>
    <n v="30000"/>
    <n v="0.35"/>
    <n v="56.395828731839565"/>
    <n v="0.84359116022099445"/>
    <n v="38.450941448383119"/>
    <n v="52.023915823239484"/>
    <n v="46.886853050593061"/>
    <n v="902.55952722851043"/>
    <n v="76.344999999999999"/>
    <n v="2.7074697443677307"/>
    <n v="1069.9015942652459"/>
    <s v="."/>
    <s v="International"/>
  </r>
  <r>
    <n v="73120"/>
    <s v="TOALLA MANOS EN C BCA 8X3X150"/>
    <x v="18"/>
    <s v="TOALLAS EL PAISA"/>
    <n v="10"/>
    <n v="96.052083333333329"/>
    <n v="0.7"/>
    <n v="126"/>
    <n v="4037.9599999999996"/>
    <n v="3481"/>
    <s v="."/>
    <n v="0"/>
    <n v="0"/>
    <n v="39"/>
    <n v="42"/>
    <n v="33"/>
    <n v="33.99"/>
    <s v="."/>
    <n v="32"/>
    <n v="37"/>
    <n v="45"/>
    <n v="33"/>
    <n v="38"/>
    <n v="28"/>
    <s v="."/>
    <n v="147.99"/>
    <n v="24.665000000000003"/>
    <n v="19.386318629383968"/>
    <n v="0.78598494341714842"/>
    <n v="597577.70039999997"/>
    <n v="213"/>
    <n v="35.5"/>
    <n v="5.8906705900092566"/>
    <n v="0.16593438281716216"/>
    <n v="741453"/>
    <n v="4.4654036687591573E-5"/>
    <n v="0.99893333307281673"/>
    <n v="30000"/>
    <n v="0.35"/>
    <n v="85.370097311645338"/>
    <n v="0.81762430939226527"/>
    <n v="27.562561723306622"/>
    <n v="34.464114691597402"/>
    <n v="35.738804817229273"/>
    <n v="1075.1267211335996"/>
    <n v="73.995000000000005"/>
    <n v="1.7335109676607185"/>
    <n v="1314.9397697491827"/>
    <s v="."/>
    <s v="International"/>
  </r>
  <r>
    <n v="73000"/>
    <s v="TOALLA MANOS AZUL 16X250"/>
    <x v="18"/>
    <s v="TOALLAS EL PAISA"/>
    <n v="10"/>
    <n v="96.052083333333329"/>
    <n v="0.7"/>
    <n v="27"/>
    <n v="10892.4"/>
    <n v="9390"/>
    <s v="."/>
    <n v="1"/>
    <n v="1"/>
    <n v="0"/>
    <n v="0"/>
    <n v="3"/>
    <n v="9"/>
    <s v="."/>
    <n v="3"/>
    <n v="2"/>
    <n v="2"/>
    <n v="4"/>
    <n v="3"/>
    <n v="2"/>
    <s v="."/>
    <n v="14"/>
    <n v="2.3333333333333335"/>
    <n v="3.4448028487370168"/>
    <n v="1.47634407803015"/>
    <n v="152493.6"/>
    <n v="16"/>
    <n v="2.6666666666666665"/>
    <n v="0.81649658092772637"/>
    <n v="0.3061862178478974"/>
    <n v="150240"/>
    <n v="4.2243159242265154E-6"/>
    <n v="0.99993643611481497"/>
    <n v="30000"/>
    <n v="0.35"/>
    <n v="15.987215339548632"/>
    <n v="7.7348066298342538E-2"/>
    <n v="4.2182835117204425"/>
    <n v="5.909176070080111"/>
    <n v="4.9917641747038681"/>
    <n v="198.53846539457695"/>
    <n v="7"/>
    <n v="0.87569972022377618"/>
    <n v="2566.8187311727447"/>
    <s v="."/>
    <s v="International"/>
  </r>
  <r>
    <n v="40016"/>
    <s v="NNORMAL 4(12NNX10)+IRX10+PNX10"/>
    <x v="19"/>
    <s v="LA CASA DE LA TOALLA"/>
    <n v="60"/>
    <n v="91.898148148148152"/>
    <n v="0.6"/>
    <n v="85300.614000000001"/>
    <n v="7527.24"/>
    <n v="6489"/>
    <s v="."/>
    <n v="17525.456999999999"/>
    <n v="4893.1019999999999"/>
    <n v="7190"/>
    <n v="17608.374"/>
    <n v="28433.538"/>
    <n v="2414.5830000000001"/>
    <s v="."/>
    <n v="14860"/>
    <n v="17622"/>
    <n v="11252"/>
    <n v="11816"/>
    <n v="20660"/>
    <n v="22959"/>
    <s v="."/>
    <n v="78065.053999999989"/>
    <n v="13010.842333333332"/>
    <n v="9914.0224943189405"/>
    <n v="0.76198160275292515"/>
    <n v="587614397.07095993"/>
    <n v="99169"/>
    <n v="16528.166666666668"/>
    <n v="4742.348887067109"/>
    <n v="0.28692528232010661"/>
    <n v="643507641"/>
    <n v="2.355510362412877E-2"/>
    <n v="5.443666345133498E-2"/>
    <n v="30000"/>
    <n v="0.35"/>
    <n v="1436.0879832359656"/>
    <n v="431.29864088397784"/>
    <n v="35791.940947357609"/>
    <n v="147712.95840100144"/>
    <n v="173590.87685404011"/>
    <n v="233878.23739515938"/>
    <n v="39032.526999999995"/>
    <n v="54.359520385439374"/>
    <n v="542.26518524567791"/>
    <s v="."/>
    <s v="Local"/>
  </r>
  <r>
    <n v="40460"/>
    <s v="T.H TUYAS INVIS RAPIS 24X10"/>
    <x v="19"/>
    <s v="LA CASA DE LA TOALLA"/>
    <n v="60"/>
    <n v="91.898148148148152"/>
    <n v="0.6"/>
    <n v="20000"/>
    <n v="6012.28"/>
    <n v="5183"/>
    <s v="."/>
    <n v="5681"/>
    <n v="2499"/>
    <n v="8318"/>
    <n v="9359.6309999999994"/>
    <n v="5367"/>
    <n v="11255"/>
    <s v="."/>
    <n v="13233"/>
    <n v="13168"/>
    <n v="6285"/>
    <n v="7454"/>
    <n v="10422"/>
    <n v="9912"/>
    <s v="."/>
    <n v="42479.631000000001"/>
    <n v="7079.9385000000002"/>
    <n v="3163.4511999861015"/>
    <n v="0.44681902250790756"/>
    <n v="255399435.86868"/>
    <n v="60474"/>
    <n v="10079"/>
    <n v="2860.7773768680427"/>
    <n v="0.28383543772874714"/>
    <n v="313436742"/>
    <n v="1.2817670120611881E-2"/>
    <n v="0.26671871890714943"/>
    <n v="30000"/>
    <n v="0.35"/>
    <n v="1185.3357046064491"/>
    <n v="234.69409392265194"/>
    <n v="17245.096835345219"/>
    <n v="47885.429375394851"/>
    <n v="61967.075010753964"/>
    <n v="308812.6436509479"/>
    <n v="21239.815500000001"/>
    <n v="35.837637249022151"/>
    <n v="1315.8091816009787"/>
    <s v="."/>
    <s v="Local"/>
  </r>
  <r>
    <n v="40470"/>
    <s v="T.H. TUYAS PLUS RAPIS 24X10"/>
    <x v="19"/>
    <s v="LA CASA DE LA TOALLA"/>
    <n v="60"/>
    <n v="91.898148148148152"/>
    <n v="0.6"/>
    <n v="33662.304000000004"/>
    <n v="6741.9199999999992"/>
    <n v="5812"/>
    <s v="."/>
    <n v="11220.768"/>
    <n v="9633.357"/>
    <n v="6080.9129999999996"/>
    <n v="4388.607"/>
    <n v="3855.1410000000001"/>
    <n v="5536.4579999999996"/>
    <s v="."/>
    <n v="7576"/>
    <n v="8026"/>
    <n v="8043"/>
    <n v="6133"/>
    <n v="10547"/>
    <n v="11479"/>
    <s v="."/>
    <n v="40715.243999999999"/>
    <n v="6785.8739999999998"/>
    <n v="2972.2227226666605"/>
    <n v="0.43800146048492217"/>
    <n v="274498917.82847995"/>
    <n v="51804"/>
    <n v="8634"/>
    <n v="1992.3304946720059"/>
    <n v="0.23075405312392933"/>
    <n v="301084848"/>
    <n v="1.2285289541997719E-2"/>
    <n v="0.3041531319491293"/>
    <n v="30000"/>
    <n v="0.35"/>
    <n v="1095.8656675440382"/>
    <n v="224.9460994475138"/>
    <n v="16468.98868951749"/>
    <n v="45025.172832872311"/>
    <n v="58521.938799723139"/>
    <n v="289110.47624551423"/>
    <n v="20357.621999999999"/>
    <n v="37.153499015301371"/>
    <n v="1285.243340318385"/>
    <s v="."/>
    <s v="Local"/>
  </r>
  <r>
    <n v="40520"/>
    <s v="T.H TUYAS INVISIB NOR 24X10"/>
    <x v="19"/>
    <s v="FABRITOALLAS"/>
    <n v="8"/>
    <n v="96.546474358974365"/>
    <n v="3.6"/>
    <n v="21692.286"/>
    <n v="5034.3999999999996"/>
    <n v="4340"/>
    <s v="."/>
    <n v="6958.0349999999999"/>
    <n v="7220.7719999999999"/>
    <n v="6516.4769999999999"/>
    <n v="5718.2759999999998"/>
    <n v="7230.7619999999997"/>
    <n v="5083.9110000000001"/>
    <s v="."/>
    <n v="6022"/>
    <n v="5426"/>
    <n v="6780"/>
    <n v="7659"/>
    <n v="11611"/>
    <n v="8262"/>
    <s v="."/>
    <n v="38728.233"/>
    <n v="6454.7055"/>
    <n v="879.50939131966709"/>
    <n v="0.13625863973494484"/>
    <n v="194973416.21519998"/>
    <n v="45760"/>
    <n v="7626.666666666667"/>
    <n v="2209.7212192189904"/>
    <n v="0.28973617384864386"/>
    <n v="198598400"/>
    <n v="1.1685735098503916E-2"/>
    <n v="0.33996308314679574"/>
    <n v="30000"/>
    <n v="0.35"/>
    <n v="1236.8316197295694"/>
    <n v="213.96813812154696"/>
    <n v="2591.2544962920429"/>
    <n v="1898.7599595107531"/>
    <n v="4302.9996012644187"/>
    <n v="19521.982584685935"/>
    <n v="19364.1165"/>
    <n v="31.312453839486935"/>
    <n v="91.237801833823767"/>
    <s v="."/>
    <s v="Local"/>
  </r>
  <r>
    <n v="40270"/>
    <s v="TH NOSOTRA BUENAS NOCHES 18X10"/>
    <x v="19"/>
    <s v="LA CASA DE LA TOALLA"/>
    <n v="60"/>
    <n v="91.898148148148152"/>
    <n v="0.6"/>
    <n v="29889.080999999998"/>
    <n v="5360.36"/>
    <n v="4621"/>
    <s v="."/>
    <n v="5"/>
    <n v="1"/>
    <n v="6749.2439999999997"/>
    <n v="9432.5580000000009"/>
    <n v="9963.027"/>
    <n v="8206.7849999999999"/>
    <s v="."/>
    <n v="8905"/>
    <n v="4737"/>
    <n v="10086"/>
    <n v="8960"/>
    <n v="4636"/>
    <n v="7241"/>
    <s v="."/>
    <n v="34357.614000000001"/>
    <n v="5726.2690000000002"/>
    <n v="4569.4147999867109"/>
    <n v="0.79797417829772066"/>
    <n v="184169179.78103998"/>
    <n v="44565"/>
    <n v="7427.5"/>
    <n v="2309.338844777873"/>
    <n v="0.31091738064999974"/>
    <n v="205934865"/>
    <n v="1.0366958281330562E-2"/>
    <n v="0.38399423212540973"/>
    <n v="30000"/>
    <n v="0.35"/>
    <n v="1128.9770583940431"/>
    <n v="189.82107182320442"/>
    <n v="15958.679109378976"/>
    <n v="68012.073207566995"/>
    <n v="79401.337516959262"/>
    <n v="409915.58471041219"/>
    <n v="17178.807000000001"/>
    <n v="30.432517423226752"/>
    <n v="2159.4840908505639"/>
    <s v="."/>
    <s v="Local"/>
  </r>
  <r>
    <n v="41320"/>
    <s v="NOS.INV. RAPIGEL 2 X (14X10)"/>
    <x v="19"/>
    <s v="FABRITOALLAS"/>
    <n v="8"/>
    <n v="96.546474358974365"/>
    <n v="3.6"/>
    <n v="44913.042000000001"/>
    <n v="4275.7599999999993"/>
    <n v="3686"/>
    <s v="."/>
    <n v="0"/>
    <n v="0"/>
    <n v="4393.6019999999999"/>
    <n v="12939.048000000001"/>
    <n v="14971.013999999999"/>
    <n v="56"/>
    <s v="."/>
    <n v="5883"/>
    <n v="8887"/>
    <n v="7111"/>
    <n v="5591"/>
    <n v="4696"/>
    <n v="5125"/>
    <s v="."/>
    <n v="32359.664000000001"/>
    <n v="5393.2773333333334"/>
    <n v="6875.0629888521216"/>
    <n v="1.2747467938206258"/>
    <n v="138362156.94463998"/>
    <n v="37293"/>
    <n v="6215.5"/>
    <n v="1545.1510929355743"/>
    <n v="0.24859642714754634"/>
    <n v="137461998"/>
    <n v="9.7641031384156779E-3"/>
    <n v="0.41420673996874735"/>
    <n v="30000"/>
    <n v="0.35"/>
    <n v="1226.7778876950545"/>
    <n v="178.78267403314916"/>
    <n v="8305.3243811173143"/>
    <n v="10617.393378514153"/>
    <n v="9735.5857733825069"/>
    <n v="73120.051393494723"/>
    <n v="16179.832"/>
    <n v="26.3777692152565"/>
    <n v="408.98846484384217"/>
    <s v="."/>
    <s v="Local"/>
  </r>
  <r>
    <n v="40017"/>
    <s v="NOS.NORMAL RAP.48X10+3INV.RAPG"/>
    <x v="19"/>
    <s v="FABRITOALLAS"/>
    <n v="8"/>
    <n v="96.546474358974365"/>
    <n v="3.6"/>
    <n v="41637.320999999996"/>
    <n v="4412.6399999999994"/>
    <n v="3804"/>
    <s v="."/>
    <n v="4901.0940000000001"/>
    <n v="13879.107"/>
    <n v="6339.6540000000005"/>
    <n v="3651.3449999999998"/>
    <n v="1780.2180000000001"/>
    <n v="244.755"/>
    <s v="."/>
    <n v="8229"/>
    <n v="8054"/>
    <n v="7865"/>
    <n v="8511"/>
    <n v="8302"/>
    <n v="5733"/>
    <s v="."/>
    <n v="30796.173000000006"/>
    <n v="5132.6955000000007"/>
    <n v="4802.8235284310304"/>
    <n v="0.93573124071572722"/>
    <n v="135892424.82672"/>
    <n v="46694"/>
    <n v="7782.333333333333"/>
    <n v="1027.7084541185125"/>
    <n v="0.13205659666576167"/>
    <n v="177623976"/>
    <n v="9.2923402863667633E-3"/>
    <n v="0.46156079182856125"/>
    <n v="30000"/>
    <n v="0.35"/>
    <n v="1178.0662770923259"/>
    <n v="170.14460220994479"/>
    <n v="6163.9803461105885"/>
    <n v="7545.1485064751951"/>
    <n v="7525.1371637901466"/>
    <n v="54011.098790297445"/>
    <n v="15398.086500000003"/>
    <n v="26.141290688678705"/>
    <n v="317.44232898821014"/>
    <s v="."/>
    <s v="Local"/>
  </r>
  <r>
    <n v="40465"/>
    <s v="NOS.INVISIBLE RAPIGEL 24X10"/>
    <x v="19"/>
    <s v="TOALLAS EL PAISA"/>
    <n v="10"/>
    <n v="96.052083333333329"/>
    <n v="0.7"/>
    <n v="46051.902000000002"/>
    <n v="3147.08"/>
    <n v="2713"/>
    <s v="."/>
    <n v="6007.9859999999999"/>
    <n v="15350.634"/>
    <n v="3212.7840000000001"/>
    <n v="181"/>
    <n v="2"/>
    <n v="0"/>
    <s v="."/>
    <n v="4244"/>
    <n v="6472"/>
    <n v="5875"/>
    <n v="6879"/>
    <n v="4917"/>
    <n v="5001"/>
    <s v="."/>
    <n v="24754.403999999999"/>
    <n v="4125.7339999999995"/>
    <n v="5999.3752970833884"/>
    <n v="1.4541352634666678"/>
    <n v="77904089.740319997"/>
    <n v="33388"/>
    <n v="5564.666666666667"/>
    <n v="1012.7571607580312"/>
    <n v="0.1819978125239064"/>
    <n v="90581644"/>
    <n v="7.4693159294240384E-3"/>
    <n v="0.55218729442006453"/>
    <n v="30000"/>
    <n v="0.35"/>
    <n v="1250.6706073293205"/>
    <n v="136.76466298342541"/>
    <n v="7367.0219269176423"/>
    <n v="10297.766886458017"/>
    <n v="8734.6685567518962"/>
    <n v="79867.48097104473"/>
    <n v="12377.201999999999"/>
    <n v="19.792904586492604"/>
    <n v="583.97746339435594"/>
    <s v="."/>
    <s v="Local"/>
  </r>
  <r>
    <n v="40462"/>
    <s v="NOS.INV.RAP.2X12X10+ND 2X3X15"/>
    <x v="19"/>
    <s v="TOALLAS EL PAISA"/>
    <n v="10"/>
    <n v="96.052083333333329"/>
    <n v="0.7"/>
    <n v="45332.622000000003"/>
    <n v="2391.9199999999996"/>
    <n v="2062"/>
    <s v="."/>
    <n v="15110.874"/>
    <n v="8095.8959999999997"/>
    <n v="433.56599999999997"/>
    <n v="210.78899999999999"/>
    <n v="270.72899999999998"/>
    <n v="194"/>
    <s v="."/>
    <n v="7259"/>
    <n v="6222"/>
    <n v="4701"/>
    <n v="7552"/>
    <n v="7317"/>
    <n v="6408"/>
    <s v="."/>
    <n v="24315.853999999999"/>
    <n v="4052.6423333333332"/>
    <n v="6255.9080470457257"/>
    <n v="1.5436615256151134"/>
    <n v="58161577.49967999"/>
    <n v="39459"/>
    <n v="6576.5"/>
    <n v="1061.8200883388861"/>
    <n v="0.16145671532561182"/>
    <n v="81364458"/>
    <n v="7.3369892330976431E-3"/>
    <n v="0.57427823809348655"/>
    <n v="30000"/>
    <n v="0.35"/>
    <n v="1421.8115441449606"/>
    <n v="134.34173480662983"/>
    <n v="7599.3253951120241"/>
    <n v="10711.943362652224"/>
    <n v="8942.7427431783217"/>
    <n v="84376.521307018891"/>
    <n v="12157.927"/>
    <n v="17.102023190156963"/>
    <n v="628.07378085797109"/>
    <s v="."/>
    <s v="Local"/>
  </r>
  <r>
    <n v="40370"/>
    <s v="T.H TUYAS INVISIB NOR 30X16"/>
    <x v="19"/>
    <s v="TOALLAS EL PAISA"/>
    <n v="10"/>
    <n v="96.052083333333329"/>
    <n v="0.7"/>
    <n v="12422.564999999999"/>
    <n v="4030.9999999999995"/>
    <n v="3475"/>
    <s v="."/>
    <n v="3264.732"/>
    <n v="3538.4580000000001"/>
    <n v="4140.8549999999996"/>
    <n v="3851.145"/>
    <n v="3237.759"/>
    <n v="3601.395"/>
    <s v="."/>
    <n v="6412"/>
    <n v="3117"/>
    <n v="3788"/>
    <n v="5620"/>
    <n v="3703"/>
    <n v="6319"/>
    <s v="."/>
    <n v="21634.344000000001"/>
    <n v="3605.7240000000002"/>
    <n v="347.22151278053019"/>
    <n v="9.6297307497892295E-2"/>
    <n v="87208040.66399999"/>
    <n v="28959"/>
    <n v="4826.5"/>
    <n v="1458.3643920502175"/>
    <n v="0.30215775241898218"/>
    <n v="100632525"/>
    <n v="6.5278788478138833E-3"/>
    <n v="0.64926882054606039"/>
    <n v="30000"/>
    <n v="0.35"/>
    <n v="1033.0850196181855"/>
    <n v="119.52676243093923"/>
    <n v="1542.4891370899225"/>
    <n v="948.94244378539713"/>
    <n v="2737.7567613993147"/>
    <n v="15345.554461077079"/>
    <n v="10817.172"/>
    <n v="20.941494251843636"/>
    <n v="128.38592921768051"/>
    <s v="."/>
    <s v="Local"/>
  </r>
  <r>
    <n v="41190"/>
    <s v="NOS.PLUS 4X(12X10)+I.RAP.X10"/>
    <x v="19"/>
    <s v="LA CASA DE LA TOALLA"/>
    <n v="60"/>
    <n v="91.898148148148152"/>
    <n v="0.6"/>
    <n v="37330.631999999998"/>
    <n v="5454.32"/>
    <n v="4702"/>
    <s v="."/>
    <n v="12443.544"/>
    <n v="7175.817"/>
    <n v="1372.626"/>
    <n v="320.67899999999997"/>
    <n v="69"/>
    <n v="57"/>
    <s v="."/>
    <n v="5639"/>
    <n v="4621"/>
    <n v="3523"/>
    <n v="3428"/>
    <n v="4649"/>
    <n v="6074"/>
    <s v="."/>
    <n v="21438.666000000001"/>
    <n v="3573.1110000000003"/>
    <n v="5132.7643769106726"/>
    <n v="1.4364973203773048"/>
    <n v="116933344.73712"/>
    <n v="27934"/>
    <n v="4655.666666666667"/>
    <n v="1074.2401345447236"/>
    <n v="0.23073819743926186"/>
    <n v="131345668"/>
    <n v="6.4688355841409691E-3"/>
    <n v="0.65573765613020141"/>
    <n v="30000"/>
    <n v="0.35"/>
    <n v="884.09547911277127"/>
    <n v="118.4456685082873"/>
    <n v="12239.50448740791"/>
    <n v="75662.933381825278"/>
    <n v="82769.673492322516"/>
    <n v="436674.52474323194"/>
    <n v="10719.333000000001"/>
    <n v="24.249265499598128"/>
    <n v="3686.7074182005999"/>
    <s v="."/>
    <s v="Local"/>
  </r>
  <r>
    <n v="42010"/>
    <s v="T.H. TUYAS MATERNIDAD 24X10"/>
    <x v="19"/>
    <s v="LA CASA DE LA TOALLA"/>
    <n v="60"/>
    <n v="91.898148148148152"/>
    <n v="0.6"/>
    <n v="13222.763999999999"/>
    <n v="6899.6799999999994"/>
    <n v="5948"/>
    <s v="."/>
    <n v="3713.2829999999999"/>
    <n v="3375.6210000000001"/>
    <n v="2626.3710000000001"/>
    <n v="3606.39"/>
    <n v="4407.5879999999997"/>
    <n v="3513.4830000000002"/>
    <s v="."/>
    <n v="4098"/>
    <n v="2901"/>
    <n v="3962"/>
    <n v="3291"/>
    <n v="6146"/>
    <n v="5624"/>
    <s v="."/>
    <n v="21242.736000000001"/>
    <n v="3540.4560000000001"/>
    <n v="574.38382235017593"/>
    <n v="0.16223441905510927"/>
    <n v="146568080.72448"/>
    <n v="26022"/>
    <n v="4337"/>
    <n v="1287.074822999813"/>
    <n v="0.29676615702093911"/>
    <n v="154778856"/>
    <n v="6.4097162827814191E-3"/>
    <n v="0.66858764818771066"/>
    <n v="30000"/>
    <n v="0.35"/>
    <n v="782.45856534078905"/>
    <n v="117.36318232044199"/>
    <n v="7616.1747615766953"/>
    <n v="9273.5082595523509"/>
    <n v="16315.29919877887"/>
    <n v="90684.05152101026"/>
    <n v="10621.368"/>
    <n v="27.148704022107573"/>
    <n v="772.6788736301603"/>
    <s v="."/>
    <s v="Local"/>
  </r>
  <r>
    <n v="40010"/>
    <s v="T.H. TUYAS NORMAL 48X10"/>
    <x v="19"/>
    <s v="LA CASA DE LA TOALLA"/>
    <n v="60"/>
    <n v="91.898148148148152"/>
    <n v="0.6"/>
    <n v="42209.748"/>
    <n v="7687.32"/>
    <n v="6627"/>
    <s v="."/>
    <n v="1039.9590000000001"/>
    <n v="1005.9930000000001"/>
    <n v="496.50299999999999"/>
    <n v="909.09"/>
    <n v="2441.556"/>
    <n v="14069.915999999999"/>
    <s v="."/>
    <n v="3998"/>
    <n v="3801"/>
    <n v="4438"/>
    <n v="4401"/>
    <n v="5909"/>
    <n v="3626"/>
    <s v="."/>
    <n v="19963.017"/>
    <n v="3327.1695"/>
    <n v="5304.147191635042"/>
    <n v="1.5941920577340716"/>
    <n v="153462099.84443998"/>
    <n v="26173"/>
    <n v="4362.166666666667"/>
    <n v="823.33697030235783"/>
    <n v="0.18874495937852545"/>
    <n v="173448471"/>
    <n v="6.0235779006217599E-3"/>
    <n v="0.68091554558319656"/>
    <n v="30000"/>
    <n v="0.35"/>
    <n v="718.61488056484734"/>
    <n v="110.29291160220994"/>
    <n v="11921.721887767639"/>
    <n v="78095.530478453118"/>
    <n v="84713.105174585711"/>
    <n v="439461.25481044652"/>
    <n v="9981.5084999999999"/>
    <n v="27.779854745435586"/>
    <n v="3984.4922799339815"/>
    <s v="."/>
    <s v="Local"/>
  </r>
  <r>
    <n v="42060"/>
    <s v="T.H. TUYAS BASICA 24X10"/>
    <x v="19"/>
    <s v="LA CASA DE LA TOALLA"/>
    <n v="60"/>
    <n v="91.898148148148152"/>
    <n v="0.6"/>
    <n v="11412.576000000001"/>
    <n v="7160.6799999999994"/>
    <n v="6173"/>
    <s v="."/>
    <n v="3804.192"/>
    <n v="3782.2139999999999"/>
    <n v="2524.473"/>
    <n v="3243.7530000000002"/>
    <n v="3440.556"/>
    <n v="2976.0210000000002"/>
    <s v="."/>
    <n v="4154"/>
    <n v="5960"/>
    <n v="5550"/>
    <n v="3553"/>
    <n v="3636"/>
    <n v="3718"/>
    <s v="."/>
    <n v="19771.209000000003"/>
    <n v="3295.2015000000006"/>
    <n v="493.13811358715259"/>
    <n v="0.14965340164695617"/>
    <n v="141575300.86212"/>
    <n v="26571"/>
    <n v="4428.5"/>
    <n v="1056.2169758151022"/>
    <n v="0.23850445428815675"/>
    <n v="164022783"/>
    <n v="5.9657023585650429E-3"/>
    <n v="0.68688124794176164"/>
    <n v="30000"/>
    <n v="0.35"/>
    <n v="740.98612871144178"/>
    <n v="109.23319889502764"/>
    <n v="7047.1300472888106"/>
    <n v="8027.3997572467779"/>
    <n v="14581.391690948436"/>
    <n v="82074.854295162426"/>
    <n v="9885.6045000000013"/>
    <n v="26.682293006458423"/>
    <n v="751.37279806330491"/>
    <s v="."/>
    <s v="Local"/>
  </r>
  <r>
    <n v="41196"/>
    <s v="NOS.PLUS(DIST)4X(12X10+2IRGX10"/>
    <x v="19"/>
    <s v="LA CASA DE LA TOALLA"/>
    <n v="60"/>
    <n v="91.898148148148152"/>
    <n v="0.6"/>
    <n v="41667.290999999997"/>
    <n v="6001.8399999999992"/>
    <n v="5174"/>
    <s v="."/>
    <n v="0"/>
    <n v="0"/>
    <n v="0"/>
    <n v="3703.2930000000001"/>
    <n v="13889.097"/>
    <n v="1540.4580000000001"/>
    <s v="."/>
    <n v="4620"/>
    <n v="3083"/>
    <n v="3943"/>
    <n v="4853"/>
    <n v="5008"/>
    <n v="3629"/>
    <s v="."/>
    <n v="19132.847999999998"/>
    <n v="3188.8079999999995"/>
    <n v="5440.2835698856361"/>
    <n v="1.7060555448574002"/>
    <n v="114832292.44031997"/>
    <n v="25136"/>
    <n v="4189.333333333333"/>
    <n v="760.89018042465602"/>
    <n v="0.1816256000377123"/>
    <n v="130053664"/>
    <n v="5.7730853201575305E-3"/>
    <n v="0.70450905759291904"/>
    <n v="30000"/>
    <n v="0.35"/>
    <n v="796.19271850111875"/>
    <n v="105.70634254143646"/>
    <n v="11782.664122371823"/>
    <n v="80042.47782819948"/>
    <n v="86384.858380685662"/>
    <n v="454231.05513140478"/>
    <n v="9566.4239999999991"/>
    <n v="24.030423232227932"/>
    <n v="4297.1031275001124"/>
    <s v="."/>
    <s v="Local"/>
  </r>
  <r>
    <n v="40273"/>
    <s v="NOS.B.NOCHES RAP.18X10"/>
    <x v="19"/>
    <s v="LA CASA DE LA TOALLA"/>
    <n v="60"/>
    <n v="91.898148148148152"/>
    <n v="0.6"/>
    <n v="27515.456999999999"/>
    <n v="5794.2"/>
    <n v="4995"/>
    <s v="."/>
    <n v="8554.4369999999999"/>
    <n v="9171.8189999999995"/>
    <n v="489.51"/>
    <n v="98"/>
    <n v="2"/>
    <n v="0"/>
    <s v="."/>
    <n v="5472"/>
    <n v="3920"/>
    <n v="5556"/>
    <n v="5178"/>
    <n v="3175"/>
    <n v="3765"/>
    <s v="."/>
    <n v="18315.766"/>
    <n v="3052.6276666666668"/>
    <n v="4508.6288418550794"/>
    <n v="1.4769665135015633"/>
    <n v="106125211.3572"/>
    <n v="27066"/>
    <n v="4511"/>
    <n v="1015.0002955664594"/>
    <n v="0.22500560752969617"/>
    <n v="135194670"/>
    <n v="5.5265415698718991E-3"/>
    <n v="0.72125395911567525"/>
    <n v="30000"/>
    <n v="0.35"/>
    <n v="792.84154641247062"/>
    <n v="101.19207734806629"/>
    <n v="10580.153482739057"/>
    <n v="66440.365475118582"/>
    <n v="72511.890116002556"/>
    <n v="384528.58877117158"/>
    <n v="9157.8829999999998"/>
    <n v="23.101420558593357"/>
    <n v="3799.9871022365132"/>
    <s v="."/>
    <s v="Local"/>
  </r>
  <r>
    <n v="40930"/>
    <s v="T.H TUYAS INVIS RAPIS 30X16"/>
    <x v="19"/>
    <s v="LA CASA DE LA TOALLA"/>
    <n v="60"/>
    <n v="91.898148148148152"/>
    <n v="0.6"/>
    <n v="14625.36"/>
    <n v="7265.08"/>
    <n v="6263"/>
    <s v="."/>
    <n v="119"/>
    <n v="101"/>
    <n v="3858.1379999999999"/>
    <n v="4875.12"/>
    <n v="4334.6610000000001"/>
    <n v="4290.7049999999999"/>
    <s v="."/>
    <n v="4191"/>
    <n v="3061"/>
    <n v="3701"/>
    <n v="4420"/>
    <n v="2715"/>
    <n v="4380"/>
    <s v="."/>
    <n v="17578.624"/>
    <n v="2929.7706666666668"/>
    <n v="2207.9168583906117"/>
    <n v="0.75361422773157161"/>
    <n v="127710109.64992"/>
    <n v="22468"/>
    <n v="3744.6666666666665"/>
    <n v="719.50779472266015"/>
    <n v="0.19214201390136912"/>
    <n v="140717084"/>
    <n v="5.3041186635136E-3"/>
    <n v="0.74295019861972167"/>
    <n v="30000"/>
    <n v="0.35"/>
    <n v="693.65390510013992"/>
    <n v="97.119469613259668"/>
    <n v="8035.0850351861918"/>
    <n v="32904.891012873275"/>
    <n v="38732.059189668857"/>
    <n v="206999.13682231837"/>
    <n v="8789.3119999999999"/>
    <n v="25.342067377912688"/>
    <n v="2131.3866070996014"/>
    <s v="."/>
    <s v="Local"/>
  </r>
  <r>
    <n v="40980"/>
    <s v="T.H. PLUS NORMAL 24X16"/>
    <x v="19"/>
    <s v="LA CASA DE LA TOALLA"/>
    <n v="60"/>
    <n v="91.898148148148152"/>
    <n v="0.6"/>
    <n v="9503.487000000001"/>
    <n v="6998.28"/>
    <n v="6033"/>
    <s v="."/>
    <n v="2892.105"/>
    <n v="2816.181"/>
    <n v="3167.8290000000002"/>
    <n v="2713.2840000000001"/>
    <n v="1710.288"/>
    <n v="1480.518"/>
    <s v="."/>
    <n v="3002"/>
    <n v="3797"/>
    <n v="2544"/>
    <n v="3107"/>
    <n v="3397"/>
    <n v="2646"/>
    <s v="."/>
    <n v="14780.205"/>
    <n v="2463.3674999999998"/>
    <n v="692.84043539815139"/>
    <n v="0.28125743941906817"/>
    <n v="103436013.0474"/>
    <n v="18493"/>
    <n v="3082.1666666666665"/>
    <n v="468.4047039331129"/>
    <n v="0.1519725422375319"/>
    <n v="111568269"/>
    <n v="4.4597325246308831E-3"/>
    <n v="0.77132264014752971"/>
    <n v="30000"/>
    <n v="0.35"/>
    <n v="648.05992950598272"/>
    <n v="81.658591160220993"/>
    <n v="5592.3559050114109"/>
    <n v="10721.956326490863"/>
    <n v="15621.471796104122"/>
    <n v="91175.978220738922"/>
    <n v="7390.1025"/>
    <n v="22.806849069139297"/>
    <n v="1116.5509583902081"/>
    <s v="."/>
    <s v="Local"/>
  </r>
  <r>
    <n v="40670"/>
    <s v="T.H. PLUS NORMAL 6DISPX6X10"/>
    <x v="19"/>
    <s v="LA CASA DE LA TOALLA"/>
    <n v="60"/>
    <n v="91.898148148148152"/>
    <n v="0.6"/>
    <n v="19723.256999999998"/>
    <n v="6456.5599999999995"/>
    <n v="5566"/>
    <s v="."/>
    <n v="1255.7429999999999"/>
    <n v="6574.4189999999999"/>
    <n v="4328.6670000000004"/>
    <n v="435.56400000000002"/>
    <n v="473.52600000000001"/>
    <n v="772.22699999999998"/>
    <s v="."/>
    <n v="2201"/>
    <n v="2485"/>
    <n v="3717"/>
    <n v="3278"/>
    <n v="2255"/>
    <n v="2603"/>
    <s v="."/>
    <n v="13840.146000000002"/>
    <n v="2306.6910000000003"/>
    <n v="2554.3128571071315"/>
    <n v="1.1073493836439867"/>
    <n v="89359733.057760015"/>
    <n v="16539"/>
    <n v="2756.5"/>
    <n v="608.585162487552"/>
    <n v="0.22078184744696244"/>
    <n v="92056074"/>
    <n v="4.1760820815299939E-3"/>
    <n v="0.77986983282991618"/>
    <n v="30000"/>
    <n v="0.35"/>
    <n v="652.89048257659942"/>
    <n v="76.464895027624323"/>
    <n v="7142.2065587645902"/>
    <n v="37789.264478761535"/>
    <n v="42377.158180418992"/>
    <n v="230221.4648597854"/>
    <n v="6920.0730000000012"/>
    <n v="21.198265818457887"/>
    <n v="3010.8125405339765"/>
    <s v="."/>
    <s v="Local"/>
  </r>
  <r>
    <n v="40740"/>
    <s v="T.H. TUYAS NORMAL 12X20"/>
    <x v="19"/>
    <s v="LA CASA DE LA TOALLA"/>
    <n v="60"/>
    <n v="91.898148148148152"/>
    <n v="0.6"/>
    <n v="7849.143"/>
    <n v="6319.6799999999994"/>
    <n v="5448"/>
    <s v="."/>
    <n v="2616.3809999999999"/>
    <n v="2242.7550000000001"/>
    <n v="1647.3510000000001"/>
    <n v="2507.4899999999998"/>
    <n v="2356.6410000000001"/>
    <n v="2429.5680000000002"/>
    <s v="."/>
    <n v="3054"/>
    <n v="1937"/>
    <n v="4335"/>
    <n v="2788"/>
    <n v="3819"/>
    <n v="2415"/>
    <s v="."/>
    <n v="13800.186000000002"/>
    <n v="2300.0310000000004"/>
    <n v="344.2013388195906"/>
    <n v="0.14965073897681838"/>
    <n v="87212759.460480005"/>
    <n v="18348"/>
    <n v="3058"/>
    <n v="889.14070877448864"/>
    <n v="0.29075889757177525"/>
    <n v="99959904"/>
    <n v="4.1640246769348447E-3"/>
    <n v="0.78403385750685106"/>
    <n v="30000"/>
    <n v="0.35"/>
    <n v="658.96981789278016"/>
    <n v="76.244121546961338"/>
    <n v="4918.848631637271"/>
    <n v="5602.9879852397371"/>
    <n v="10177.635278057416"/>
    <n v="65793.257387981983"/>
    <n v="6900.0930000000008"/>
    <n v="20.942060812632555"/>
    <n v="862.92891901781161"/>
    <s v="."/>
    <s v="Local"/>
  </r>
  <r>
    <n v="40228"/>
    <s v="NOS.PLUS(DISTRIB) 48X(10+6)"/>
    <x v="19"/>
    <s v="LA CASA DE LA TOALLA"/>
    <n v="60"/>
    <n v="91.898148148148152"/>
    <n v="0.6"/>
    <n v="19051.929"/>
    <n v="6529.6399999999994"/>
    <n v="5629"/>
    <s v="."/>
    <n v="0"/>
    <n v="0"/>
    <n v="5039.9549999999999"/>
    <n v="6350.643"/>
    <n v="1720.278"/>
    <n v="21"/>
    <s v="."/>
    <n v="2708"/>
    <n v="1909"/>
    <n v="1865"/>
    <n v="1875"/>
    <n v="1814"/>
    <n v="2088"/>
    <s v="."/>
    <n v="13131.876"/>
    <n v="2188.6460000000002"/>
    <n v="2826.6794099388771"/>
    <n v="1.2915196929694783"/>
    <n v="85746422.804639995"/>
    <n v="12259"/>
    <n v="2043.1666666666667"/>
    <n v="338.985201250241"/>
    <n v="0.16591167366844325"/>
    <n v="69005911"/>
    <n v="3.9623709215548565E-3"/>
    <n v="0.78799622842840589"/>
    <n v="30000"/>
    <n v="0.35"/>
    <n v="632.39636546919712"/>
    <n v="72.551801104972384"/>
    <n v="7179.7874762372203"/>
    <n v="41725.269206733974"/>
    <n v="46078.377273032318"/>
    <n v="249269.8157312184"/>
    <n v="6565.9380000000001"/>
    <n v="20.765261657152312"/>
    <n v="3435.7495187550148"/>
    <s v="."/>
    <s v="Local"/>
  </r>
  <r>
    <n v="40220"/>
    <s v="T.H. TUYAS PLUS NOR 48X10"/>
    <x v="19"/>
    <s v="LA CASA DE LA TOALLA"/>
    <n v="60"/>
    <n v="91.898148148148152"/>
    <n v="0.6"/>
    <n v="8790.2010000000009"/>
    <n v="6847.48"/>
    <n v="5903"/>
    <s v="."/>
    <n v="1748.25"/>
    <n v="2119.8780000000002"/>
    <n v="1949.049"/>
    <n v="1780.2180000000001"/>
    <n v="1834.164"/>
    <n v="2930.067"/>
    <s v="."/>
    <n v="2525"/>
    <n v="2043"/>
    <n v="2364"/>
    <n v="3602"/>
    <n v="2565"/>
    <n v="1950"/>
    <s v="."/>
    <n v="12361.626"/>
    <n v="2060.2710000000002"/>
    <n v="447.0748420674098"/>
    <n v="0.21699807552861239"/>
    <n v="84645986.802479997"/>
    <n v="15049"/>
    <n v="2508.1666666666665"/>
    <n v="591.38800010371131"/>
    <n v="0.23578496914228639"/>
    <n v="88834247"/>
    <n v="3.729958111509466E-3"/>
    <n v="0.79172618653991533"/>
    <n v="30000"/>
    <n v="0.35"/>
    <n v="599.16027490022532"/>
    <n v="68.296276243093928"/>
    <n v="4544.8514166530458"/>
    <n v="7039.5111320560309"/>
    <n v="11137.287706641666"/>
    <n v="69813.61815011414"/>
    <n v="6180.8130000000001"/>
    <n v="20.631584765960177"/>
    <n v="1022.2170517997114"/>
    <s v="."/>
    <s v="Local"/>
  </r>
  <r>
    <n v="40990"/>
    <s v="T.H. PLUS RAPISEC 24X16"/>
    <x v="19"/>
    <s v="LA CASA DE LA TOALLA"/>
    <n v="60"/>
    <n v="91.898148148148152"/>
    <n v="0.6"/>
    <n v="6878.1149999999998"/>
    <n v="7774.32"/>
    <n v="6702"/>
    <s v="."/>
    <n v="2143.8539999999998"/>
    <n v="2292.7049999999999"/>
    <n v="2181.8159999999998"/>
    <n v="2136.8609999999999"/>
    <n v="1480.518"/>
    <n v="1989.009"/>
    <s v="."/>
    <n v="2968"/>
    <n v="2338"/>
    <n v="3565"/>
    <n v="2941"/>
    <n v="2018"/>
    <n v="2481"/>
    <s v="."/>
    <n v="12224.762999999999"/>
    <n v="2037.4604999999999"/>
    <n v="289.73118491508649"/>
    <n v="0.14220211136121977"/>
    <n v="95039219.486159995"/>
    <n v="16311"/>
    <n v="2718.5"/>
    <n v="551.39922016629657"/>
    <n v="0.20283215750093675"/>
    <n v="109316322"/>
    <n v="3.6886615007710789E-3"/>
    <n v="0.7991050468605434"/>
    <n v="30000"/>
    <n v="0.35"/>
    <n v="559.19028208834584"/>
    <n v="67.540127071823193"/>
    <n v="4342.1388092244779"/>
    <n v="4742.3500179393568"/>
    <n v="8794.7576422487473"/>
    <n v="55677.638038145298"/>
    <n v="6112.3814999999995"/>
    <n v="21.861544078243874"/>
    <n v="824.36383305789241"/>
    <s v="."/>
    <s v="Local"/>
  </r>
  <r>
    <n v="40477"/>
    <s v="NOS.PLUS RAPISEC 24X10+3INV.RG"/>
    <x v="19"/>
    <s v="LA CASA DE LA TOALLA"/>
    <n v="60"/>
    <n v="91.898148148148152"/>
    <n v="0.6"/>
    <n v="17769.213"/>
    <n v="6455.4"/>
    <n v="5565"/>
    <s v="."/>
    <n v="0"/>
    <n v="0"/>
    <n v="0"/>
    <n v="5473.5209999999997"/>
    <n v="5923.0709999999999"/>
    <n v="718.28099999999995"/>
    <s v="."/>
    <n v="3083"/>
    <n v="1738"/>
    <n v="3125"/>
    <n v="3318"/>
    <n v="1793"/>
    <n v="2398"/>
    <s v="."/>
    <n v="12114.873"/>
    <n v="2019.1454999999999"/>
    <n v="2866.9300131820974"/>
    <n v="1.4198729181141714"/>
    <n v="78206351.164199993"/>
    <n v="15455"/>
    <n v="2575.8333333333335"/>
    <n v="700.86101808180706"/>
    <n v="0.27209098081467759"/>
    <n v="86007075"/>
    <n v="3.6555036381344182E-3"/>
    <n v="0.80276055049867778"/>
    <n v="30000"/>
    <n v="0.35"/>
    <n v="610.89764590292407"/>
    <n v="66.932999999999993"/>
    <n v="6882.9100131820969"/>
    <n v="42267.89224481814"/>
    <n v="46283.872244818136"/>
    <n v="250937.55178991944"/>
    <n v="6057.4364999999998"/>
    <n v="19.831264830123668"/>
    <n v="3749.0856795589534"/>
    <s v="."/>
    <s v="Local"/>
  </r>
  <r>
    <n v="42050"/>
    <s v="T.H. TUYAS BASICA 24X16"/>
    <x v="19"/>
    <s v="LA CASA DE LA TOALLA"/>
    <n v="60"/>
    <n v="91.898148148148152"/>
    <n v="0.6"/>
    <n v="6938.0550000000003"/>
    <n v="6870.6799999999994"/>
    <n v="5923"/>
    <s v="."/>
    <n v="1807.191"/>
    <n v="2312.6849999999999"/>
    <n v="1621.377"/>
    <n v="1847.1510000000001"/>
    <n v="1719.279"/>
    <n v="1557.441"/>
    <s v="."/>
    <n v="3052"/>
    <n v="2494"/>
    <n v="1913"/>
    <n v="1560"/>
    <n v="2608"/>
    <n v="3212"/>
    <s v="."/>
    <n v="10865.124000000002"/>
    <n v="1810.8540000000003"/>
    <n v="268.95014596091875"/>
    <n v="0.14852116513033006"/>
    <n v="74650790.164320007"/>
    <n v="14839"/>
    <n v="2473.1666666666665"/>
    <n v="639.87449290205905"/>
    <n v="0.25872679812739097"/>
    <n v="87891397"/>
    <n v="3.2784083094211211E-3"/>
    <n v="0.83357898606223935"/>
    <n v="30000"/>
    <n v="0.35"/>
    <n v="560.77427204065452"/>
    <n v="60.0283093922652"/>
    <n v="3870.6487094968306"/>
    <n v="4381.5415655172219"/>
    <n v="7983.2401290531343"/>
    <n v="54165.006645611618"/>
    <n v="5432.5620000000008"/>
    <n v="19.375218410897979"/>
    <n v="902.3243731830122"/>
    <s v="."/>
    <s v="Local"/>
  </r>
  <r>
    <n v="41010"/>
    <s v="T.H. MINITUYAS 24X10"/>
    <x v="19"/>
    <s v="LA CASA DE LA TOALLA"/>
    <n v="60"/>
    <n v="91.898148148148152"/>
    <n v="0.6"/>
    <n v="8931.06"/>
    <n v="6813.8399999999992"/>
    <n v="5874"/>
    <s v="."/>
    <n v="7"/>
    <n v="4"/>
    <n v="1743.2550000000001"/>
    <n v="2699.2979999999998"/>
    <n v="2977.02"/>
    <n v="2121.8760000000002"/>
    <s v="."/>
    <n v="2895"/>
    <n v="2975"/>
    <n v="2288"/>
    <n v="2610"/>
    <n v="1737"/>
    <n v="2267"/>
    <s v="."/>
    <n v="9552.4490000000005"/>
    <n v="1592.0748333333333"/>
    <n v="1302.4595869357968"/>
    <n v="0.81808942624187586"/>
    <n v="65088859.094159998"/>
    <n v="14772"/>
    <n v="2462"/>
    <n v="461.84153126370092"/>
    <n v="0.18758794933537812"/>
    <n v="86770728"/>
    <n v="2.8823258875758325E-3"/>
    <n v="0.84242865110105403"/>
    <n v="30000"/>
    <n v="0.35"/>
    <n v="527.99765751263487"/>
    <n v="52.775961325966854"/>
    <n v="4469.0172664938082"/>
    <n v="19375.760966398713"/>
    <n v="22542.318645956726"/>
    <n v="129203.1956333046"/>
    <n v="4776.2245000000003"/>
    <n v="18.091839734670437"/>
    <n v="2448.144806596521"/>
    <s v="."/>
    <s v="Local"/>
  </r>
  <r>
    <n v="40937"/>
    <s v="NOS.INVISIBLE RAPIGEL 30X16"/>
    <x v="19"/>
    <s v="LA CASA DE LA TOALLA"/>
    <n v="60"/>
    <n v="91.898148148148152"/>
    <n v="0.6"/>
    <n v="14493.491999999998"/>
    <n v="4397.5599999999995"/>
    <n v="3791"/>
    <s v="."/>
    <n v="4171.8239999999996"/>
    <n v="4831.1639999999998"/>
    <n v="178"/>
    <n v="2"/>
    <n v="45"/>
    <n v="0"/>
    <s v="."/>
    <n v="2463"/>
    <n v="2285"/>
    <n v="2152"/>
    <n v="1907"/>
    <n v="1708"/>
    <n v="2856"/>
    <s v="."/>
    <n v="9227.9879999999994"/>
    <n v="1537.9979999999998"/>
    <n v="2305.8771430346414"/>
    <n v="1.4992718735880293"/>
    <n v="40580630.909279995"/>
    <n v="13371"/>
    <n v="2228.5"/>
    <n v="407.93957885941887"/>
    <n v="0.18305567819583526"/>
    <n v="50689461"/>
    <n v="2.7844240469265136E-3"/>
    <n v="0.8452130751479805"/>
    <n v="30000"/>
    <n v="0.35"/>
    <n v="645.97873452229453"/>
    <n v="50.983359116022093"/>
    <n v="5364.8786899959669"/>
    <n v="33974.060789464507"/>
    <n v="37033.062336425835"/>
    <n v="211085.41344288067"/>
    <n v="4613.9939999999997"/>
    <n v="14.28528139834844"/>
    <n v="4140.2806151418281"/>
    <s v="."/>
    <s v="Local"/>
  </r>
  <r>
    <n v="40935"/>
    <s v="NOS.INVISIBLE RAP 30X16+IRX10"/>
    <x v="19"/>
    <s v="LA CASA DE LA TOALLA"/>
    <n v="60"/>
    <n v="91.898148148148152"/>
    <n v="0.6"/>
    <n v="12986.001"/>
    <n v="4629.5599999999995"/>
    <n v="3991"/>
    <s v="."/>
    <n v="76"/>
    <n v="17"/>
    <n v="1751.2470000000001"/>
    <n v="1578.42"/>
    <n v="1447.5509999999999"/>
    <n v="4328.6670000000004"/>
    <s v="."/>
    <n v="1393"/>
    <n v="1813"/>
    <n v="2910"/>
    <n v="2762"/>
    <n v="2494"/>
    <n v="1326"/>
    <s v="."/>
    <n v="9198.885000000002"/>
    <n v="1533.1475000000003"/>
    <n v="1568.0468810186446"/>
    <n v="1.022763224685586"/>
    <n v="42586790.040600002"/>
    <n v="12698"/>
    <n v="2116.3333333333335"/>
    <n v="697.03275867542004"/>
    <n v="0.32935868263132145"/>
    <n v="50677718"/>
    <n v="2.7756425993306025E-3"/>
    <n v="0.8479887177473111"/>
    <n v="30000"/>
    <n v="0.35"/>
    <n v="628.59125371020787"/>
    <n v="50.822569060773489"/>
    <n v="4617.4010246650541"/>
    <n v="23228.22308269663"/>
    <n v="26277.577226343041"/>
    <n v="155026.51116642778"/>
    <n v="4599.442500000001"/>
    <n v="14.634128212418394"/>
    <n v="3050.3477890117579"/>
    <s v="."/>
    <s v="Local"/>
  </r>
  <r>
    <n v="40500"/>
    <s v="T.H. TUYAS PLUS NOR 24X10"/>
    <x v="19"/>
    <s v="LA CASA DE LA TOALLA"/>
    <n v="60"/>
    <n v="91.898148148148152"/>
    <n v="0.6"/>
    <n v="9221.7690000000002"/>
    <n v="4622.5999999999995"/>
    <n v="3985"/>
    <s v="."/>
    <n v="2571.4259999999999"/>
    <n v="3073.9229999999998"/>
    <n v="754.245"/>
    <n v="918.08100000000002"/>
    <n v="52"/>
    <n v="442.55700000000002"/>
    <s v="."/>
    <n v="1679"/>
    <n v="2436"/>
    <n v="2109"/>
    <n v="1855"/>
    <n v="1560"/>
    <n v="1875"/>
    <s v="."/>
    <n v="7812.232"/>
    <n v="1302.0386666666666"/>
    <n v="1224.7224246554265"/>
    <n v="0.94061908913260117"/>
    <n v="36112823.643199995"/>
    <n v="11514"/>
    <n v="1919"/>
    <n v="314.92919839227358"/>
    <n v="0.16411109869321186"/>
    <n v="45883290"/>
    <n v="2.3572382886679968E-3"/>
    <n v="0.8711928197628851"/>
    <n v="30000"/>
    <n v="0.35"/>
    <n v="579.71562522510192"/>
    <n v="43.161502762430942"/>
    <n v="3814.4125904012831"/>
    <n v="18169.246687401162"/>
    <n v="20758.936853147017"/>
    <n v="126435.52968023287"/>
    <n v="3906.116"/>
    <n v="13.47597280471185"/>
    <n v="2929.3588403572944"/>
    <s v="."/>
    <s v="Local"/>
  </r>
  <r>
    <n v="40226"/>
    <s v="NOS.PLUS (DISTRIB) 48X10"/>
    <x v="19"/>
    <s v="LA CASA DE LA TOALLA"/>
    <n v="60"/>
    <n v="91.898148148148152"/>
    <n v="0.6"/>
    <n v="22288.688999999998"/>
    <n v="4749.04"/>
    <n v="4094"/>
    <s v="."/>
    <n v="0"/>
    <n v="0"/>
    <n v="0"/>
    <n v="86"/>
    <n v="80"/>
    <n v="7429.5630000000001"/>
    <s v="."/>
    <n v="2389"/>
    <n v="1217"/>
    <n v="1469"/>
    <n v="1201"/>
    <n v="1518"/>
    <n v="2293"/>
    <s v="."/>
    <n v="7595.5630000000001"/>
    <n v="1265.9271666666666"/>
    <n v="3019.8269097132315"/>
    <n v="2.3854665491260345"/>
    <n v="36071632.509520002"/>
    <n v="10087"/>
    <n v="1681.1666666666667"/>
    <n v="527.82891799016318"/>
    <n v="0.3139658479172181"/>
    <n v="41296178"/>
    <n v="2.2918612667404089E-3"/>
    <n v="0.87348468102962551"/>
    <n v="30000"/>
    <n v="0.35"/>
    <n v="563.95917816580356"/>
    <n v="41.964436464088401"/>
    <n v="5537.6930975585356"/>
    <n v="44301.035006970596"/>
    <n v="46818.901194815902"/>
    <n v="259328.20027971271"/>
    <n v="3797.7815000000001"/>
    <n v="13.468285106562998"/>
    <n v="6179.7136368466699"/>
    <s v="."/>
    <s v="Local"/>
  </r>
  <r>
    <n v="40223"/>
    <s v="PLUS NOR 4X12X10+1 DISP PROT"/>
    <x v="19"/>
    <s v="LA CASA DE LA TOALLA"/>
    <n v="60"/>
    <n v="91.898148148148152"/>
    <n v="0.6"/>
    <n v="9836.1539999999986"/>
    <n v="5194.4799999999996"/>
    <n v="4478"/>
    <s v="."/>
    <n v="1276.722"/>
    <n v="3278.7179999999998"/>
    <n v="1409.5889999999999"/>
    <n v="134"/>
    <n v="20"/>
    <n v="-5"/>
    <s v="."/>
    <n v="1571"/>
    <n v="1294"/>
    <n v="1156"/>
    <n v="1058"/>
    <n v="1067"/>
    <n v="1052"/>
    <s v="."/>
    <n v="6114.0289999999995"/>
    <n v="1019.0048333333333"/>
    <n v="1277.1145473753584"/>
    <n v="1.2532958682813167"/>
    <n v="31759201.359919995"/>
    <n v="7198"/>
    <n v="1199.6666666666667"/>
    <n v="204.04378615058778"/>
    <n v="0.17008373394047327"/>
    <n v="32232644"/>
    <n v="1.8448278618487654E-3"/>
    <n v="0.89853580507105213"/>
    <n v="30000"/>
    <n v="0.35"/>
    <n v="483.7971499049051"/>
    <n v="33.779165745856353"/>
    <n v="3303.8644921267396"/>
    <n v="18859.527375936752"/>
    <n v="20886.277320688132"/>
    <n v="124514.22921275257"/>
    <n v="3057.0144999999998"/>
    <n v="12.637587884099297"/>
    <n v="3686.1250555907104"/>
    <s v="."/>
    <s v="Local"/>
  </r>
  <r>
    <n v="41330"/>
    <s v="NOS.PLUS 24X16+INV.RAPIGEL X10"/>
    <x v="19"/>
    <s v="LA CASA DE LA TOALLA"/>
    <n v="60"/>
    <n v="91.898148148148152"/>
    <n v="0.6"/>
    <n v="8943.0480000000007"/>
    <n v="4147"/>
    <n v="3575"/>
    <s v="."/>
    <n v="0"/>
    <n v="0"/>
    <n v="1448.55"/>
    <n v="874.125"/>
    <n v="234.76499999999999"/>
    <n v="2981.0160000000001"/>
    <s v="."/>
    <n v="1516"/>
    <n v="1110"/>
    <n v="1639"/>
    <n v="1018"/>
    <n v="1445"/>
    <n v="1586"/>
    <s v="."/>
    <n v="5538.4560000000001"/>
    <n v="923.07600000000002"/>
    <n v="1156.8532149715452"/>
    <n v="1.2532589028114101"/>
    <n v="22967977.032000002"/>
    <n v="8314"/>
    <n v="1385.6666666666667"/>
    <n v="259.22551314765832"/>
    <n v="0.1870763866834195"/>
    <n v="29722550"/>
    <n v="1.6711562768877064E-3"/>
    <n v="0.90712976903235432"/>
    <n v="30000"/>
    <n v="0.35"/>
    <n v="515.34484347115347"/>
    <n v="30.599204419889503"/>
    <n v="2992.8054801649155"/>
    <n v="17083.599784074158"/>
    <n v="18919.552049267528"/>
    <n v="117415.48329063608"/>
    <n v="2769.2280000000001"/>
    <n v="10.74708725655468"/>
    <n v="3837.207061969099"/>
    <s v="."/>
    <s v="Local"/>
  </r>
  <r>
    <n v="41012"/>
    <s v="NOS.MINI 24X10"/>
    <x v="19"/>
    <s v="LA CASA DE LA TOALLA"/>
    <n v="60"/>
    <n v="91.898148148148152"/>
    <n v="0.6"/>
    <n v="7471.5210000000006"/>
    <n v="4981.04"/>
    <n v="4294"/>
    <s v="."/>
    <n v="2289.7080000000001"/>
    <n v="2490.5070000000001"/>
    <n v="230.76900000000001"/>
    <n v="50"/>
    <n v="94"/>
    <n v="-4"/>
    <s v="."/>
    <n v="987"/>
    <n v="1054"/>
    <n v="1294"/>
    <n v="1371"/>
    <n v="967"/>
    <n v="1220"/>
    <s v="."/>
    <n v="5150.9840000000004"/>
    <n v="858.49733333333336"/>
    <n v="1190.6206907013948"/>
    <n v="1.3868659161450256"/>
    <n v="25657257.343360003"/>
    <n v="6893"/>
    <n v="1148.8333333333333"/>
    <n v="169.55402285604021"/>
    <n v="0.14758800770872499"/>
    <n v="29598542"/>
    <n v="1.5542416954739996E-3"/>
    <n v="0.91680009090891523"/>
    <n v="30000"/>
    <n v="0.35"/>
    <n v="453.47743701382853"/>
    <n v="28.45847513812155"/>
    <n v="2898.1291989886877"/>
    <n v="17558.753841865946"/>
    <n v="19266.26235015324"/>
    <n v="116204.64150477934"/>
    <n v="2575.4920000000002"/>
    <n v="11.358854001468046"/>
    <n v="4083.3052698989281"/>
    <s v="."/>
    <s v="Local"/>
  </r>
  <r>
    <n v="40508"/>
    <s v="NOS.PLUS (DISTRIB) 24X(10+6)"/>
    <x v="19"/>
    <s v="LA CASA DE LA TOALLA"/>
    <n v="60"/>
    <n v="91.898148148148152"/>
    <n v="0.6"/>
    <n v="9011.9789999999994"/>
    <n v="4846.4799999999996"/>
    <n v="4178"/>
    <s v="."/>
    <n v="0"/>
    <n v="0"/>
    <n v="3003.9929999999999"/>
    <n v="1491.5070000000001"/>
    <n v="116"/>
    <n v="35"/>
    <s v="."/>
    <n v="1278"/>
    <n v="892"/>
    <n v="1406"/>
    <n v="1069"/>
    <n v="1051"/>
    <n v="682"/>
    <s v="."/>
    <n v="4646.5"/>
    <n v="774.41666666666663"/>
    <n v="1238.1373941070783"/>
    <n v="1.5988000354336533"/>
    <n v="22519169.319999997"/>
    <n v="6378"/>
    <n v="1063"/>
    <n v="260.17532550186229"/>
    <n v="0.24475571542978578"/>
    <n v="26647284"/>
    <n v="1.4020202815656073E-3"/>
    <n v="0.92104366799687343"/>
    <n v="30000"/>
    <n v="0.35"/>
    <n v="436.63682054400397"/>
    <n v="25.671270718232044"/>
    <n v="2778.4136372010007"/>
    <n v="18229.122316862435"/>
    <n v="19769.398559956357"/>
    <n v="118715.57519592738"/>
    <n v="2323.25"/>
    <n v="10.641567044691616"/>
    <n v="4624.4526225035734"/>
    <s v="."/>
    <s v="Local"/>
  </r>
  <r>
    <n v="40490"/>
    <s v="T.H. TUYAS NORMAL 24X10"/>
    <x v="19"/>
    <s v="LA CASA DE LA TOALLA"/>
    <n v="60"/>
    <n v="91.898148148148152"/>
    <n v="0.6"/>
    <n v="3413.5830000000005"/>
    <n v="4559.96"/>
    <n v="3931"/>
    <s v="."/>
    <n v="958.04100000000005"/>
    <n v="532.46699999999998"/>
    <n v="461.53800000000001"/>
    <n v="456.54300000000001"/>
    <n v="670.32899999999995"/>
    <n v="1137.8610000000001"/>
    <s v="."/>
    <n v="766"/>
    <n v="1255"/>
    <n v="1184"/>
    <n v="891"/>
    <n v="928"/>
    <n v="811"/>
    <s v="."/>
    <n v="4216.7789999999995"/>
    <n v="702.79649999999992"/>
    <n v="284.02239388875688"/>
    <n v="0.40413177056054905"/>
    <n v="19228343.568839997"/>
    <n v="5835"/>
    <n v="972.5"/>
    <n v="200.94053846847331"/>
    <n v="0.2066226616642399"/>
    <n v="22937385"/>
    <n v="1.2723576199031399E-3"/>
    <n v="0.92910014541269548"/>
    <n v="30000"/>
    <n v="0.35"/>
    <n v="428.82539990912926"/>
    <n v="23.297121546961325"/>
    <n v="1681.8496867064364"/>
    <n v="4316.5113731009087"/>
    <n v="5714.338665918588"/>
    <n v="47087.379000974084"/>
    <n v="2108.3894999999998"/>
    <n v="9.8333237744162556"/>
    <n v="2021.167246179207"/>
    <s v="."/>
    <s v="Local"/>
  </r>
  <r>
    <n v="40676"/>
    <s v="NOS.PLUS (DISTRIB) 6DISPX6X10"/>
    <x v="19"/>
    <s v="LA CASA DE LA TOALLA"/>
    <n v="60"/>
    <n v="91.898148148148152"/>
    <n v="0.6"/>
    <n v="9626.3639999999996"/>
    <n v="4785"/>
    <n v="4125"/>
    <s v="."/>
    <n v="0"/>
    <n v="0"/>
    <n v="0"/>
    <n v="230.76900000000001"/>
    <n v="554.44500000000005"/>
    <n v="3208.788"/>
    <s v="."/>
    <n v="1155"/>
    <n v="988"/>
    <n v="931"/>
    <n v="813"/>
    <n v="722"/>
    <n v="836"/>
    <s v="."/>
    <n v="3994.002"/>
    <n v="665.66700000000003"/>
    <n v="1264.7773471244652"/>
    <n v="1.9000150933191298"/>
    <n v="19111299.57"/>
    <n v="5445"/>
    <n v="907.5"/>
    <n v="152.80150522818812"/>
    <n v="0.16837631430103375"/>
    <n v="22460625"/>
    <n v="1.2051375892851821E-3"/>
    <n v="0.93153086994945922"/>
    <n v="30000"/>
    <n v="0.35"/>
    <n v="407.41195208449483"/>
    <n v="22.066309392265193"/>
    <n v="2588.7559106603767"/>
    <n v="18589.140521373181"/>
    <n v="19913.119084909093"/>
    <n v="118920.49847391079"/>
    <n v="1997.001"/>
    <n v="9.8033500970331566"/>
    <n v="5389.2337118954501"/>
    <s v="."/>
    <s v="Local"/>
  </r>
  <r>
    <n v="40677"/>
    <s v="NOS.PLUS(DISTR)6DX(P4 LLEV.6)"/>
    <x v="19"/>
    <s v="LA CASA DE LA TOALLA"/>
    <n v="60"/>
    <n v="91.898148148148152"/>
    <n v="0.6"/>
    <n v="9857.1329999999998"/>
    <n v="5143.4399999999996"/>
    <n v="4434"/>
    <s v="."/>
    <n v="0"/>
    <n v="0"/>
    <n v="3285.7109999999998"/>
    <n v="618.38099999999997"/>
    <n v="3"/>
    <n v="3"/>
    <s v="."/>
    <n v="1043"/>
    <n v="992"/>
    <n v="1199"/>
    <n v="615"/>
    <n v="745"/>
    <n v="1174"/>
    <s v="."/>
    <n v="3910.0919999999996"/>
    <n v="651.6819999999999"/>
    <n v="1313.7863800434225"/>
    <n v="2.0159930457545592"/>
    <n v="20111323.596479997"/>
    <n v="5768"/>
    <n v="961.33333333333337"/>
    <n v="234.97631086274762"/>
    <n v="0.24442750783226175"/>
    <n v="25575312"/>
    <n v="1.1798188500564788E-3"/>
    <n v="0.93271068879951569"/>
    <n v="30000"/>
    <n v="0.35"/>
    <n v="388.80983918836347"/>
    <n v="21.602718232044197"/>
    <n v="2609.949473966074"/>
    <n v="19299.239552528499"/>
    <n v="20595.402646451152"/>
    <n v="121455.01270643565"/>
    <n v="1955.0459999999998"/>
    <n v="10.056566490607018"/>
    <n v="5622.2097331379555"/>
    <s v="."/>
    <s v="Local"/>
  </r>
  <r>
    <n v="40678"/>
    <s v="NOS.PLUS(DISTR)6DIS(P5 LL6)X10"/>
    <x v="19"/>
    <s v="LA CASA DE LA TOALLA"/>
    <n v="60"/>
    <n v="91.898148148148152"/>
    <n v="0.6"/>
    <n v="9875.1149999999998"/>
    <n v="4919.5599999999995"/>
    <n v="4241"/>
    <s v="."/>
    <n v="0"/>
    <n v="0"/>
    <n v="0"/>
    <n v="940.05899999999997"/>
    <n v="3291.7049999999999"/>
    <n v="-378"/>
    <s v="."/>
    <n v="1070"/>
    <n v="589"/>
    <n v="1024"/>
    <n v="788"/>
    <n v="943"/>
    <n v="707"/>
    <s v="."/>
    <n v="3853.7640000000001"/>
    <n v="642.29399999999998"/>
    <n v="1370.1581832686327"/>
    <n v="2.1332258798441721"/>
    <n v="18958823.223839998"/>
    <n v="5121"/>
    <n v="853.5"/>
    <n v="189.56028064971838"/>
    <n v="0.22209757545368292"/>
    <n v="21718161"/>
    <n v="1.1628226166722053E-3"/>
    <n v="0.93387351141618791"/>
    <n v="30000"/>
    <n v="0.35"/>
    <n v="394.68445759424083"/>
    <n v="21.291513812154697"/>
    <n v="2647.6490119979144"/>
    <n v="20117.738700584319"/>
    <n v="21395.229529313601"/>
    <n v="126008.29715235672"/>
    <n v="1926.8820000000001"/>
    <n v="9.7641645771668557"/>
    <n v="5918.2403968111612"/>
    <s v="."/>
    <s v="Local"/>
  </r>
  <r>
    <n v="40746"/>
    <s v="NOS.NORMAL RAP.12X20+6INV.RAPG"/>
    <x v="19"/>
    <s v="LA CASA DE LA TOALLA"/>
    <n v="60"/>
    <n v="91.898148148148152"/>
    <n v="0.6"/>
    <n v="5070.924"/>
    <n v="5291.92"/>
    <n v="4562"/>
    <s v="."/>
    <n v="0"/>
    <n v="1690.308"/>
    <n v="1284.7139999999999"/>
    <n v="272.72699999999998"/>
    <n v="169"/>
    <n v="301.69799999999998"/>
    <s v="."/>
    <n v="903"/>
    <n v="593"/>
    <n v="730"/>
    <n v="953"/>
    <n v="717"/>
    <n v="749"/>
    <s v="."/>
    <n v="3718.4469999999997"/>
    <n v="619.74116666666657"/>
    <n v="692.40439259508366"/>
    <n v="1.1172476992600682"/>
    <n v="19677724.048239999"/>
    <n v="4645"/>
    <n v="774.16666666666663"/>
    <n v="132.1005929837815"/>
    <n v="0.17063585746021293"/>
    <n v="21190490"/>
    <n v="1.1219924911065936E-3"/>
    <n v="0.94069005746245116"/>
    <n v="30000"/>
    <n v="0.35"/>
    <n v="373.80470239590005"/>
    <n v="20.543906077348066"/>
    <n v="1925.0387572359675"/>
    <n v="10242.214174126932"/>
    <n v="11474.848538767816"/>
    <n v="74214.75987358595"/>
    <n v="1859.2234999999998"/>
    <n v="9.9475661385922258"/>
    <n v="3612.4950919346325"/>
    <s v="."/>
    <s v="Local"/>
  </r>
  <r>
    <n v="40507"/>
    <s v="NOS.PLUS 24X10 + 15 DIARIOS"/>
    <x v="19"/>
    <s v="LA CASA DE LA TOALLA"/>
    <n v="60"/>
    <n v="91.898148148148152"/>
    <n v="0.6"/>
    <n v="8544.4470000000001"/>
    <n v="5113.28"/>
    <n v="4408"/>
    <s v="."/>
    <n v="0"/>
    <n v="0"/>
    <n v="0"/>
    <n v="0"/>
    <n v="2848.1489999999999"/>
    <n v="502.49700000000001"/>
    <s v="."/>
    <n v="817"/>
    <n v="980"/>
    <n v="994"/>
    <n v="963"/>
    <n v="929"/>
    <n v="783"/>
    <s v="."/>
    <n v="3350.6459999999997"/>
    <n v="558.44099999999992"/>
    <n v="1139.5892118060788"/>
    <n v="2.0406617920354684"/>
    <n v="17132791.178879999"/>
    <n v="5466"/>
    <n v="911"/>
    <n v="89.328606840138278"/>
    <n v="9.8055550867330712E-2"/>
    <n v="24094128"/>
    <n v="1.0110133753032768E-3"/>
    <n v="0.9458367847649084"/>
    <n v="30000"/>
    <n v="0.35"/>
    <n v="360.98161478402454"/>
    <n v="18.51185635359116"/>
    <n v="2250.3005930215486"/>
    <n v="16738.565968777784"/>
    <n v="17849.277349993255"/>
    <n v="106772.81556418397"/>
    <n v="1675.3229999999999"/>
    <n v="9.282040588146554"/>
    <n v="5767.8070488846924"/>
    <s v="."/>
    <s v="Local"/>
  </r>
  <r>
    <n v="40461"/>
    <s v="NOS.INVISIBLE RAP 8X3X10"/>
    <x v="19"/>
    <s v="LA CASA DE LA TOALLA"/>
    <n v="60"/>
    <n v="91.898148148148152"/>
    <n v="0.6"/>
    <n v="2490.5070000000001"/>
    <n v="4738.5999999999995"/>
    <n v="4085"/>
    <s v="."/>
    <n v="529.47"/>
    <n v="763.23599999999999"/>
    <n v="244.755"/>
    <n v="830.16899999999998"/>
    <n v="188"/>
    <n v="724.27499999999998"/>
    <s v="."/>
    <n v="543"/>
    <n v="693"/>
    <n v="498"/>
    <n v="834"/>
    <n v="1016"/>
    <n v="443"/>
    <s v="."/>
    <n v="3279.9050000000002"/>
    <n v="546.65083333333337"/>
    <n v="275.28484349954073"/>
    <n v="0.50358442119428592"/>
    <n v="15542157.832999999"/>
    <n v="4027"/>
    <n v="671.16666666666663"/>
    <n v="221.07683430578314"/>
    <n v="0.32939185642778718"/>
    <n v="16450295"/>
    <n v="9.8966820867501214E-4"/>
    <n v="0.94682645297358337"/>
    <n v="30000"/>
    <n v="0.35"/>
    <n v="371.00196087709014"/>
    <n v="18.121022099447515"/>
    <n v="1362.5461694663918"/>
    <n v="4149.1776235220905"/>
    <n v="5236.4389494889419"/>
    <n v="42926.385886119948"/>
    <n v="1639.9525000000001"/>
    <n v="8.8406675594003268"/>
    <n v="2368.8722220270738"/>
    <s v="."/>
    <s v="Local"/>
  </r>
  <r>
    <n v="40506"/>
    <s v="NOS.PLUS (DISTRIB) 24X10"/>
    <x v="19"/>
    <s v="FABRITOALLAS"/>
    <n v="8"/>
    <n v="96.546474358974365"/>
    <n v="3.6"/>
    <n v="5073.9210000000003"/>
    <n v="4814"/>
    <n v="4150"/>
    <s v="."/>
    <n v="0"/>
    <n v="0"/>
    <n v="0"/>
    <n v="1139.8589999999999"/>
    <n v="446"/>
    <n v="1691.307"/>
    <s v="."/>
    <n v="805"/>
    <n v="726"/>
    <n v="973"/>
    <n v="445"/>
    <n v="663"/>
    <n v="579"/>
    <s v="."/>
    <n v="3277.1660000000002"/>
    <n v="546.19433333333336"/>
    <n v="716.76277938203964"/>
    <n v="1.3122852721809752"/>
    <n v="15776277.124000002"/>
    <n v="4191"/>
    <n v="698.5"/>
    <n v="182.89423172970766"/>
    <n v="0.26183855652069815"/>
    <n v="17392650"/>
    <n v="9.888417514381223E-4"/>
    <n v="0.94781529472502146"/>
    <n v="30000"/>
    <n v="0.35"/>
    <n v="367.9313338616015"/>
    <n v="18.10588950276243"/>
    <n v="861.60989540413902"/>
    <n v="1105.4130583378383"/>
    <n v="1006.4570114262385"/>
    <n v="9539.1628013532682"/>
    <n v="1638.5830000000001"/>
    <n v="8.9070043738996052"/>
    <n v="526.85413770463299"/>
    <s v="."/>
    <s v="Local"/>
  </r>
  <r>
    <n v="40373"/>
    <s v="INVIS NORMAL 30X16+10 INV RAP"/>
    <x v="19"/>
    <s v="LA CASA DE LA TOALLA"/>
    <n v="60"/>
    <n v="91.898148148148152"/>
    <n v="0.6"/>
    <n v="2829.1680000000001"/>
    <n v="5018.16"/>
    <n v="4326"/>
    <s v="."/>
    <n v="943.05600000000004"/>
    <n v="576.423"/>
    <n v="190"/>
    <n v="227.77199999999999"/>
    <n v="330.66899999999998"/>
    <n v="353.64600000000002"/>
    <s v="."/>
    <n v="563"/>
    <n v="737"/>
    <n v="530"/>
    <n v="506"/>
    <n v="469"/>
    <n v="751"/>
    <s v="."/>
    <n v="2621.5660000000003"/>
    <n v="436.92766666666671"/>
    <n v="282.33701264033141"/>
    <n v="0.6461870789604337"/>
    <n v="13155437.638560001"/>
    <n v="3556"/>
    <n v="592.66666666666663"/>
    <n v="121.25455317911447"/>
    <n v="0.20459148455418641"/>
    <n v="15383256"/>
    <n v="7.910230714436293E-4"/>
    <n v="0.96015653496331654"/>
    <n v="30000"/>
    <n v="0.35"/>
    <n v="322.31368348354243"/>
    <n v="14.483790055248621"/>
    <n v="1151.3644159552487"/>
    <n v="4223.7003757299617"/>
    <n v="5092.7277790448788"/>
    <n v="40502.742143162388"/>
    <n v="1310.7830000000001"/>
    <n v="8.1335858027071914"/>
    <n v="2796.4187542531417"/>
    <s v="."/>
    <s v="Local"/>
  </r>
  <r>
    <n v="41208"/>
    <s v="NOS.PLUS(DISTR)12DISP(P33 LL42"/>
    <x v="19"/>
    <s v="FABRITOALLAS"/>
    <n v="8"/>
    <n v="96.546474358974365"/>
    <n v="3.6"/>
    <n v="4408.5869999999995"/>
    <n v="4877.7999999999993"/>
    <n v="4205"/>
    <s v="."/>
    <n v="0"/>
    <n v="0"/>
    <n v="0"/>
    <n v="467.53199999999998"/>
    <n v="1469.529"/>
    <n v="620.37900000000002"/>
    <s v="."/>
    <n v="713"/>
    <n v="438"/>
    <n v="513"/>
    <n v="755"/>
    <n v="761"/>
    <n v="678"/>
    <s v="."/>
    <n v="2557.44"/>
    <n v="426.24"/>
    <n v="578.42692380386302"/>
    <n v="1.3570451478131171"/>
    <n v="12474680.831999999"/>
    <n v="3858"/>
    <n v="643"/>
    <n v="135.29079791323576"/>
    <n v="0.21040559551047552"/>
    <n v="16222890"/>
    <n v="7.7167389408956135E-4"/>
    <n v="0.96326839434306488"/>
    <n v="30000"/>
    <n v="0.35"/>
    <n v="322.89500718240595"/>
    <n v="14.12950276243094"/>
    <n v="691.46294590331058"/>
    <n v="890.70423737701481"/>
    <n v="804.49896800275815"/>
    <n v="7902.0383937934621"/>
    <n v="1278.72"/>
    <n v="7.9203454470117647"/>
    <n v="559.25806637755591"/>
    <s v="."/>
    <s v="Local"/>
  </r>
  <r>
    <n v="44170"/>
    <s v="NOS.PLUS 48X10+3INV.RAPIG"/>
    <x v="19"/>
    <s v="FABRITOALLAS"/>
    <n v="8"/>
    <n v="96.546474358974365"/>
    <n v="3.6"/>
    <n v="3920.076"/>
    <n v="4873.16"/>
    <n v="4201"/>
    <s v="."/>
    <n v="0"/>
    <n v="0"/>
    <n v="0"/>
    <n v="7"/>
    <n v="1306.692"/>
    <n v="1215.7829999999999"/>
    <s v="."/>
    <n v="783"/>
    <n v="355"/>
    <n v="350"/>
    <n v="551"/>
    <n v="492"/>
    <n v="777"/>
    <s v="."/>
    <n v="2529.4749999999999"/>
    <n v="421.57916666666665"/>
    <n v="651.03722218454345"/>
    <n v="1.5442822455676617"/>
    <n v="12326536.390999999"/>
    <n v="3308"/>
    <n v="551.33333333333337"/>
    <n v="193.49280779053947"/>
    <n v="0.35095430675430372"/>
    <n v="13896908"/>
    <n v="7.6323582303091883E-4"/>
    <n v="0.96403163016609583"/>
    <n v="30000"/>
    <n v="0.35"/>
    <n v="321.27760819398441"/>
    <n v="13.975"/>
    <n v="762.83722218454341"/>
    <n v="997.06116506033902"/>
    <n v="874.63722218454336"/>
    <n v="8541.3558652127667"/>
    <n v="1264.7375"/>
    <n v="7.8731755201337483"/>
    <n v="611.18825511361479"/>
    <s v="."/>
    <s v="Local"/>
  </r>
  <r>
    <n v="40830"/>
    <s v="T.H. PLUS NORMAL DISP IND 6X60"/>
    <x v="19"/>
    <s v="FABRITOALLAS"/>
    <n v="8"/>
    <n v="96.546474358974365"/>
    <n v="3.6"/>
    <n v="3839.1570000000002"/>
    <n v="4295.4799999999996"/>
    <n v="3703"/>
    <s v="."/>
    <n v="1279.7190000000001"/>
    <n v="1153.845"/>
    <n v="7"/>
    <n v="46"/>
    <n v="36"/>
    <n v="0"/>
    <s v="."/>
    <n v="444"/>
    <n v="418"/>
    <n v="600"/>
    <n v="769"/>
    <n v="709"/>
    <n v="661"/>
    <s v="."/>
    <n v="2522.5640000000003"/>
    <n v="420.42733333333337"/>
    <n v="618.37612297101725"/>
    <n v="1.4708275936016304"/>
    <n v="10835623.210720001"/>
    <n v="3601"/>
    <n v="600.16666666666663"/>
    <n v="142.56425451938048"/>
    <n v="0.2375411072247384"/>
    <n v="13334503"/>
    <n v="7.6115051964860978E-4"/>
    <n v="0.96479278068574448"/>
    <n v="30000"/>
    <n v="0.35"/>
    <n v="341.7321537926544"/>
    <n v="13.936817679558013"/>
    <n v="729.8706644074814"/>
    <n v="948.91580890094178"/>
    <n v="841.36520584394555"/>
    <n v="8410.7368785168546"/>
    <n v="1261.2820000000002"/>
    <n v="7.3816992987161614"/>
    <n v="603.49048627172613"/>
    <s v="."/>
    <s v="Local"/>
  </r>
  <r>
    <n v="40890"/>
    <s v="T.H. INVISIBLE RAP 6X8X10"/>
    <x v="19"/>
    <s v="FABRITOALLAS"/>
    <n v="8"/>
    <n v="96.546474358974365"/>
    <n v="3.6"/>
    <n v="4882.1130000000003"/>
    <n v="5230.4399999999996"/>
    <n v="4509"/>
    <s v="."/>
    <n v="403.596"/>
    <n v="1627.3710000000001"/>
    <n v="127"/>
    <n v="97"/>
    <n v="156"/>
    <n v="27"/>
    <s v="."/>
    <n v="490"/>
    <n v="368"/>
    <n v="586"/>
    <n v="451"/>
    <n v="426"/>
    <n v="572"/>
    <s v="."/>
    <n v="2437.9670000000001"/>
    <n v="406.32783333333333"/>
    <n v="611.75407706182614"/>
    <n v="1.5055677383537007"/>
    <n v="12751640.11548"/>
    <n v="2893"/>
    <n v="482.16666666666669"/>
    <n v="84.93860527855783"/>
    <n v="0.17616025982417799"/>
    <n v="13044537"/>
    <n v="7.3562448720276754E-4"/>
    <n v="0.96552840517294725"/>
    <n v="30000"/>
    <n v="0.35"/>
    <n v="304.44959225606391"/>
    <n v="13.46943093922652"/>
    <n v="719.50952457563835"/>
    <n v="937.85425294598883"/>
    <n v="827.26497208945057"/>
    <n v="8049.1388791187583"/>
    <n v="1218.9835"/>
    <n v="8.0077854003151216"/>
    <n v="597.58566753384889"/>
    <s v="."/>
    <s v="Local"/>
  </r>
  <r>
    <n v="41180"/>
    <s v="NOS.PLUS 24X16+6 INV.RAPIG"/>
    <x v="19"/>
    <s v="FABRITOALLAS"/>
    <n v="8"/>
    <n v="96.546474358974365"/>
    <n v="3.6"/>
    <n v="3812.1840000000002"/>
    <n v="5011.2"/>
    <n v="4320"/>
    <s v="."/>
    <n v="0"/>
    <n v="0"/>
    <n v="0"/>
    <n v="15"/>
    <n v="1270.7280000000001"/>
    <n v="1148.8499999999999"/>
    <s v="."/>
    <n v="486"/>
    <n v="404"/>
    <n v="333"/>
    <n v="748"/>
    <n v="605"/>
    <n v="565"/>
    <s v="."/>
    <n v="2434.578"/>
    <n v="405.76299999999998"/>
    <n v="624.01431064840176"/>
    <n v="1.5378787879831375"/>
    <n v="12200157.273599999"/>
    <n v="3141"/>
    <n v="523.5"/>
    <n v="148.82304929008814"/>
    <n v="0.2842847168865103"/>
    <n v="13569120"/>
    <n v="7.3460190101225296E-4"/>
    <n v="0.96626300707395951"/>
    <n v="30000"/>
    <n v="0.35"/>
    <n v="310.82187518776425"/>
    <n v="13.450707182320443"/>
    <n v="731.6199681069653"/>
    <n v="955.83342632471579"/>
    <n v="839.22562556552884"/>
    <n v="8210.3094547962937"/>
    <n v="1217.289"/>
    <n v="7.8327112547316586"/>
    <n v="610.39983574900009"/>
    <s v="."/>
    <s v="Local"/>
  </r>
  <r>
    <n v="45080"/>
    <s v="INVIS RAP 30X(PAG.10 LLEVE 16)"/>
    <x v="19"/>
    <s v="FABRITOALLAS"/>
    <n v="8"/>
    <n v="96.546474358974365"/>
    <n v="3.6"/>
    <n v="3815.1810000000005"/>
    <n v="4776.88"/>
    <n v="4118"/>
    <s v="."/>
    <n v="50"/>
    <n v="359.64"/>
    <n v="193"/>
    <n v="1271.7270000000001"/>
    <n v="280.71899999999999"/>
    <n v="262.73700000000002"/>
    <s v="."/>
    <n v="326"/>
    <n v="654"/>
    <n v="562"/>
    <n v="334"/>
    <n v="460"/>
    <n v="361"/>
    <s v="."/>
    <n v="2417.8230000000003"/>
    <n v="402.97050000000007"/>
    <n v="438.1556885486026"/>
    <n v="1.0873145516820772"/>
    <n v="11549650.332240002"/>
    <n v="2697"/>
    <n v="449.5"/>
    <n v="134.91589973016522"/>
    <n v="0.3001466067411907"/>
    <n v="11106246"/>
    <n v="7.2954630006150903E-4"/>
    <n v="0.96699255337402101"/>
    <n v="30000"/>
    <n v="0.35"/>
    <n v="317.25661353049065"/>
    <n v="13.358138121546963"/>
    <n v="545.02079352097826"/>
    <n v="682.21406606249946"/>
    <n v="651.88589849335392"/>
    <n v="6588.3192101537243"/>
    <n v="1208.9115000000002"/>
    <n v="7.6210326180249357"/>
    <n v="493.2063997396931"/>
    <s v="."/>
    <s v="Local"/>
  </r>
  <r>
    <n v="40997"/>
    <s v="NOS.PLUS RAPISEC 24X16+6INV.RG"/>
    <x v="19"/>
    <s v="FABRITOALLAS"/>
    <n v="8"/>
    <n v="96.546474358974365"/>
    <n v="3.6"/>
    <n v="4906.0889999999999"/>
    <n v="4341.88"/>
    <n v="3743"/>
    <s v="."/>
    <n v="0"/>
    <n v="0"/>
    <n v="0"/>
    <n v="416.58300000000003"/>
    <n v="1635.3630000000001"/>
    <n v="284.71499999999997"/>
    <s v="."/>
    <n v="615"/>
    <n v="352"/>
    <n v="594"/>
    <n v="441"/>
    <n v="601"/>
    <n v="415"/>
    <s v="."/>
    <n v="2336.6610000000001"/>
    <n v="389.44350000000003"/>
    <n v="635.45554222612623"/>
    <n v="1.6317014977169375"/>
    <n v="10145501.66268"/>
    <n v="3018"/>
    <n v="503"/>
    <n v="113.8578060565019"/>
    <n v="0.22635746730914891"/>
    <n v="11296374"/>
    <n v="7.0505673370136097E-4"/>
    <n v="0.96841649367014326"/>
    <n v="30000"/>
    <n v="0.35"/>
    <n v="327.13690795085074"/>
    <n v="12.909729281767957"/>
    <n v="738.73337648026984"/>
    <n v="971.13086841907284"/>
    <n v="842.01121073441345"/>
    <n v="8439.4729778960864"/>
    <n v="1168.3305"/>
    <n v="7.1427617710168656"/>
    <n v="653.72966339541415"/>
    <s v="."/>
    <s v="Local"/>
  </r>
  <r>
    <n v="40893"/>
    <s v="NOS.INV.RAPIGEL 6DIS(P7 L8)X10"/>
    <x v="19"/>
    <s v="FABRITOALLAS"/>
    <n v="8"/>
    <n v="96.546474358974365"/>
    <n v="3.6"/>
    <n v="2214.7829999999999"/>
    <n v="5046"/>
    <n v="4350"/>
    <s v="."/>
    <n v="0"/>
    <n v="0"/>
    <n v="527.47199999999998"/>
    <n v="334.66500000000002"/>
    <n v="602.39700000000005"/>
    <n v="738.26099999999997"/>
    <s v="."/>
    <n v="459"/>
    <n v="489"/>
    <n v="306"/>
    <n v="459"/>
    <n v="491"/>
    <n v="619"/>
    <s v="."/>
    <n v="2202.7950000000001"/>
    <n v="367.13249999999999"/>
    <n v="312.86456731355821"/>
    <n v="0.85218434029555601"/>
    <n v="11115303.57"/>
    <n v="2823"/>
    <n v="470.5"/>
    <n v="100.13940283424901"/>
    <n v="0.2128361377986164"/>
    <n v="12280050"/>
    <n v="6.6466442830761044E-4"/>
    <n v="0.9718304952639607"/>
    <n v="30000"/>
    <n v="0.35"/>
    <n v="294.63478269276658"/>
    <n v="12.170138121546962"/>
    <n v="410.22567228593391"/>
    <n v="494.57795562694821"/>
    <n v="507.58677725830961"/>
    <n v="5270.2204723365321"/>
    <n v="1101.3975"/>
    <n v="7.4763576108289529"/>
    <n v="433.04524728488684"/>
    <s v="."/>
    <s v="Local"/>
  </r>
  <r>
    <n v="40521"/>
    <s v="NOS.INVISIBLE 8X3X10"/>
    <x v="19"/>
    <s v="FABRITOALLAS"/>
    <n v="8"/>
    <n v="96.546474358974365"/>
    <n v="3.6"/>
    <n v="1498.5"/>
    <n v="4710.7599999999993"/>
    <n v="4061"/>
    <s v="."/>
    <n v="257.74200000000002"/>
    <n v="496.50299999999999"/>
    <n v="330.66899999999998"/>
    <n v="411.58800000000002"/>
    <n v="25"/>
    <n v="499.5"/>
    <s v="."/>
    <n v="401"/>
    <n v="563"/>
    <n v="440"/>
    <n v="471"/>
    <n v="632"/>
    <n v="554"/>
    <s v="."/>
    <n v="2021.002"/>
    <n v="336.83366666666666"/>
    <n v="179.48625177284933"/>
    <n v="0.53286315928291805"/>
    <n v="9520455.3815199975"/>
    <n v="3061"/>
    <n v="510.16666666666669"/>
    <n v="87.09860312695406"/>
    <n v="0.17072578201951139"/>
    <n v="12430721"/>
    <n v="6.0981078082097398E-4"/>
    <n v="0.97497369816265633"/>
    <n v="30000"/>
    <n v="0.35"/>
    <n v="292.08447912993461"/>
    <n v="11.165756906077348"/>
    <n v="268.81230702146809"/>
    <n v="295.56669687881379"/>
    <n v="358.13836227008687"/>
    <n v="4041.3781542437391"/>
    <n v="1010.501"/>
    <n v="6.9192379068555416"/>
    <n v="361.94394954488757"/>
    <s v="."/>
    <s v="Local"/>
  </r>
  <r>
    <n v="40493"/>
    <s v="NOS.NORMAL RAP.24X10+3INV.RAPG"/>
    <x v="19"/>
    <s v="FABRITOALLAS"/>
    <n v="8"/>
    <n v="96.546474358974365"/>
    <n v="3.6"/>
    <n v="2310.6869999999999"/>
    <n v="4759.4799999999996"/>
    <n v="4103"/>
    <s v="."/>
    <n v="0"/>
    <n v="92"/>
    <n v="627.37199999999996"/>
    <n v="770.22900000000004"/>
    <n v="193"/>
    <n v="162"/>
    <s v="."/>
    <n v="267"/>
    <n v="449"/>
    <n v="385"/>
    <n v="529"/>
    <n v="419"/>
    <n v="279"/>
    <s v="."/>
    <n v="1844.6010000000001"/>
    <n v="307.43350000000004"/>
    <n v="313.59630013490272"/>
    <n v="1.0200459615978827"/>
    <n v="8779341.5674799997"/>
    <n v="2328"/>
    <n v="388"/>
    <n v="101.08808040515953"/>
    <n v="0.26053628970401943"/>
    <n v="9551784"/>
    <n v="5.5658409843886822E-4"/>
    <n v="0.97846510046993818"/>
    <n v="30000"/>
    <n v="0.35"/>
    <n v="277.61444791803973"/>
    <n v="10.191165745856354"/>
    <n v="395.12562610175354"/>
    <n v="490.05679601959957"/>
    <n v="476.65495206860436"/>
    <n v="5124.811610525293"/>
    <n v="922.30050000000006"/>
    <n v="6.644470465545016"/>
    <n v="502.86804653422496"/>
    <s v="."/>
    <s v="Local"/>
  </r>
  <r>
    <n v="41230"/>
    <s v="NOS.INV.RAP.8X3X10 (PAGUE 2X3)"/>
    <x v="19"/>
    <s v="FABRITOALLAS"/>
    <n v="8"/>
    <n v="96.546474358974365"/>
    <n v="3.6"/>
    <n v="1960.038"/>
    <n v="5114.4399999999996"/>
    <n v="4409"/>
    <s v="."/>
    <n v="0"/>
    <n v="0"/>
    <n v="0"/>
    <n v="599.4"/>
    <n v="653.346"/>
    <n v="529.47"/>
    <s v="."/>
    <n v="448"/>
    <n v="522"/>
    <n v="290"/>
    <n v="553"/>
    <n v="458"/>
    <n v="362"/>
    <s v="."/>
    <n v="1782.2160000000001"/>
    <n v="297.036"/>
    <n v="327.74914945427389"/>
    <n v="1.1033987444426732"/>
    <n v="9115036.799039999"/>
    <n v="2633"/>
    <n v="438.83333333333331"/>
    <n v="98.444739151803589"/>
    <n v="0.22433286551873208"/>
    <n v="11608897"/>
    <n v="5.3776024494366309E-4"/>
    <n v="0.97955730840778521"/>
    <n v="30000"/>
    <n v="0.35"/>
    <n v="263.23990338771466"/>
    <n v="9.8464972375690607"/>
    <n v="406.52112735482638"/>
    <n v="509.89768377353863"/>
    <n v="485.29310525537886"/>
    <n v="5134.4335500907346"/>
    <n v="891.10800000000006"/>
    <n v="6.7703109485458643"/>
    <n v="521.44772158168416"/>
    <s v="."/>
    <s v="Local"/>
  </r>
  <r>
    <n v="40985"/>
    <s v="NOS.PLUS 24X16+PRX10"/>
    <x v="19"/>
    <s v="FABRITOALLAS"/>
    <n v="8"/>
    <n v="96.546474358974365"/>
    <n v="3.6"/>
    <n v="1486.5120000000002"/>
    <n v="4397.5599999999995"/>
    <n v="3791"/>
    <s v="."/>
    <n v="343.65600000000001"/>
    <n v="126"/>
    <n v="279.72000000000003"/>
    <n v="15"/>
    <n v="471.52800000000002"/>
    <n v="495.50400000000002"/>
    <s v="."/>
    <n v="486"/>
    <n v="290"/>
    <n v="542"/>
    <n v="345"/>
    <n v="315"/>
    <n v="286"/>
    <s v="."/>
    <n v="1731.4079999999999"/>
    <n v="288.56799999999998"/>
    <n v="190.09347689597348"/>
    <n v="0.65874759812582651"/>
    <n v="7613970.5644799983"/>
    <n v="2264"/>
    <n v="377.33333333333331"/>
    <n v="109.38311874629775"/>
    <n v="0.28988459031704356"/>
    <n v="8582824"/>
    <n v="5.224295989809416E-4"/>
    <n v="0.98060902282864637"/>
    <n v="30000"/>
    <n v="0.35"/>
    <n v="279.81076621625948"/>
    <n v="9.5657900552486179"/>
    <n v="266.61979733796244"/>
    <n v="306.64222413263258"/>
    <n v="343.1461177799514"/>
    <n v="4025.8537422358263"/>
    <n v="865.70399999999995"/>
    <n v="6.1877819192340633"/>
    <n v="420.85951280384785"/>
    <s v="."/>
    <s v="Local"/>
  </r>
  <r>
    <n v="41060"/>
    <s v="DISP. PLUS RAPISEC 6X6X10"/>
    <x v="19"/>
    <s v="FABRITOALLAS"/>
    <n v="8"/>
    <n v="96.546474358974365"/>
    <n v="3.6"/>
    <n v="2844.1530000000002"/>
    <n v="4282.7199999999993"/>
    <n v="3692"/>
    <s v="."/>
    <n v="113"/>
    <n v="948.05100000000004"/>
    <n v="348.65100000000001"/>
    <n v="4"/>
    <n v="51"/>
    <n v="0"/>
    <s v="."/>
    <n v="337"/>
    <n v="268"/>
    <n v="399"/>
    <n v="210"/>
    <n v="326"/>
    <n v="366"/>
    <s v="."/>
    <n v="1464.702"/>
    <n v="244.11699999999999"/>
    <n v="368.28944059475839"/>
    <n v="1.5086595386423658"/>
    <n v="6272908.5494399993"/>
    <n v="1906"/>
    <n v="317.66666666666669"/>
    <n v="68.488441847268462"/>
    <n v="0.21559845282455967"/>
    <n v="7036952"/>
    <n v="4.4195457020331609E-4"/>
    <n v="0.98342599698587763"/>
    <n v="30000"/>
    <n v="0.35"/>
    <n v="260.78667316917608"/>
    <n v="8.0922762430939219"/>
    <n v="433.02765053950975"/>
    <n v="564.56193226553012"/>
    <n v="497.76586048426111"/>
    <n v="5465.6365606509853"/>
    <n v="732.351"/>
    <n v="5.6164756511534879"/>
    <n v="675.41398692555094"/>
    <s v="."/>
    <s v="Local"/>
  </r>
  <r>
    <n v="41207"/>
    <s v="NOS.PLUS(DISTR)12DIS(P26 LL42)"/>
    <x v="19"/>
    <s v="FABRITOALLAS"/>
    <n v="8"/>
    <n v="96.546474358974365"/>
    <n v="3.6"/>
    <n v="3461.5349999999999"/>
    <n v="5232.7599999999993"/>
    <n v="4511"/>
    <s v="."/>
    <n v="0"/>
    <n v="0"/>
    <n v="1153.845"/>
    <n v="225.774"/>
    <n v="3"/>
    <n v="0"/>
    <s v="."/>
    <n v="303"/>
    <n v="392"/>
    <n v="418"/>
    <n v="307"/>
    <n v="228"/>
    <n v="300"/>
    <s v="."/>
    <n v="1382.6190000000001"/>
    <n v="230.43650000000002"/>
    <n v="461.24511919531466"/>
    <n v="2.0016148448501632"/>
    <n v="7234913.3984399997"/>
    <n v="1948"/>
    <n v="324.66666666666669"/>
    <n v="69.252196114395346"/>
    <n v="0.21330245209772691"/>
    <n v="8787428"/>
    <n v="4.1718710420272432E-4"/>
    <n v="0.98384318409008031"/>
    <n v="30000"/>
    <n v="0.35"/>
    <n v="229.22208038711815"/>
    <n v="7.6387790055248628"/>
    <n v="522.35535123951354"/>
    <n v="699.99679700935349"/>
    <n v="583.46558328371248"/>
    <n v="6046.0929478989765"/>
    <n v="691.30950000000007"/>
    <n v="6.0317880269866908"/>
    <n v="791.49991687494139"/>
    <s v="."/>
    <s v="Local"/>
  </r>
  <r>
    <n v="40471"/>
    <s v="TH PLUS RAPISEC 8X3X10 MK"/>
    <x v="19"/>
    <s v="FABRITOALLAS"/>
    <n v="8"/>
    <n v="96.546474358974365"/>
    <n v="3.6"/>
    <n v="1210.788"/>
    <n v="5166.6399999999994"/>
    <n v="4454"/>
    <s v="."/>
    <n v="173"/>
    <n v="403.596"/>
    <n v="246.75299999999999"/>
    <n v="270.72899999999998"/>
    <n v="7"/>
    <n v="223.77600000000001"/>
    <s v="."/>
    <n v="192"/>
    <n v="397"/>
    <n v="226"/>
    <n v="307"/>
    <n v="317"/>
    <n v="258"/>
    <s v="."/>
    <n v="1324.854"/>
    <n v="220.809"/>
    <n v="130.06535046352653"/>
    <n v="0.58904007745846654"/>
    <n v="6845043.6705599995"/>
    <n v="1697"/>
    <n v="282.83333333333331"/>
    <n v="73.325075292608204"/>
    <n v="0.25925188671517341"/>
    <n v="7558438"/>
    <n v="3.9975727496251395E-4"/>
    <n v="0.98424294136504287"/>
    <n v="30000"/>
    <n v="0.35"/>
    <n v="225.81381465481729"/>
    <n v="7.3196353591160221"/>
    <n v="188.62243333645472"/>
    <n v="212.00084511811718"/>
    <n v="247.17951620938288"/>
    <n v="3035.6557542832056"/>
    <n v="662.42700000000002"/>
    <n v="5.8670192610899097"/>
    <n v="414.72772964059453"/>
    <s v="."/>
    <s v="Local"/>
  </r>
  <r>
    <n v="40272"/>
    <s v="NOS.BUENAS N.6X3X10"/>
    <x v="19"/>
    <s v="FABRITOALLAS"/>
    <n v="8"/>
    <n v="96.546474358974365"/>
    <n v="3.6"/>
    <n v="920.07899999999995"/>
    <n v="4699.16"/>
    <n v="4051"/>
    <s v="."/>
    <n v="193"/>
    <n v="164"/>
    <n v="198"/>
    <n v="297.702"/>
    <n v="100"/>
    <n v="306.69299999999998"/>
    <s v="."/>
    <n v="176"/>
    <n v="264"/>
    <n v="376"/>
    <n v="379"/>
    <n v="307"/>
    <n v="356"/>
    <s v="."/>
    <n v="1259.395"/>
    <n v="209.89916666666667"/>
    <n v="79.611702718674849"/>
    <n v="0.37928546350592868"/>
    <n v="5918098.6081999997"/>
    <n v="1858"/>
    <n v="309.66666666666669"/>
    <n v="79.137011989755294"/>
    <n v="0.25555547467089973"/>
    <n v="7526758"/>
    <n v="3.8000588238508941E-4"/>
    <n v="0.98501536225095199"/>
    <n v="30000"/>
    <n v="0.35"/>
    <n v="230.85615806318944"/>
    <n v="6.9579834254143647"/>
    <n v="135.27557012198977"/>
    <n v="136.77161675067597"/>
    <n v="190.9394375253047"/>
    <n v="2619.0184563769039"/>
    <n v="629.69749999999999"/>
    <n v="5.4553233951648847"/>
    <n v="376.40481390208765"/>
    <s v="."/>
    <s v="Local"/>
  </r>
  <r>
    <n v="41020"/>
    <s v="INVIS RAPISEC DISP IND 8X60"/>
    <x v="19"/>
    <s v="FABRITOALLAS"/>
    <n v="8"/>
    <n v="96.546474358974365"/>
    <n v="3.6"/>
    <n v="1015.9829999999999"/>
    <n v="4597.08"/>
    <n v="3963"/>
    <s v="."/>
    <n v="338.661"/>
    <n v="260.73899999999998"/>
    <n v="302.697"/>
    <n v="107"/>
    <n v="48"/>
    <n v="127"/>
    <s v="."/>
    <n v="314"/>
    <n v="174"/>
    <n v="191"/>
    <n v="356"/>
    <n v="362"/>
    <n v="259"/>
    <s v="."/>
    <n v="1184.097"/>
    <n v="197.34950000000001"/>
    <n v="118.7456289296579"/>
    <n v="0.60170220309480338"/>
    <n v="5443388.6367600001"/>
    <n v="1656"/>
    <n v="276"/>
    <n v="81.434636365615333"/>
    <n v="0.29505303031020047"/>
    <n v="6562728"/>
    <n v="3.5728570092348884E-4"/>
    <n v="0.98648118287982178"/>
    <n v="30000"/>
    <n v="0.35"/>
    <n v="226.32014216179377"/>
    <n v="6.5419723756906079"/>
    <n v="171.08140793518277"/>
    <n v="193.15243817778256"/>
    <n v="223.41718694070764"/>
    <n v="2931.6075766667959"/>
    <n v="592.04849999999999"/>
    <n v="5.2319558864252667"/>
    <n v="448.12289143261916"/>
    <s v="."/>
    <s v="Local"/>
  </r>
  <r>
    <n v="41310"/>
    <s v="NOS.INV.RAPIG.30X16+10 DIARIOS"/>
    <x v="19"/>
    <s v="FABRITOALLAS"/>
    <n v="8"/>
    <n v="96.546474358974365"/>
    <n v="3.6"/>
    <n v="1294.704"/>
    <n v="4384.7999999999993"/>
    <n v="3780"/>
    <s v="."/>
    <n v="0"/>
    <n v="268.73099999999999"/>
    <n v="430.56900000000002"/>
    <n v="0"/>
    <n v="431.56799999999998"/>
    <n v="0"/>
    <s v="."/>
    <n v="350"/>
    <n v="269"/>
    <n v="337"/>
    <n v="349"/>
    <n v="240"/>
    <n v="247"/>
    <s v="."/>
    <n v="1130.8679999999999"/>
    <n v="188.47799999999998"/>
    <n v="214.80838616869684"/>
    <n v="1.1397000507682429"/>
    <n v="4958630.0063999984"/>
    <n v="1792"/>
    <n v="298.66666666666669"/>
    <n v="52.209833045765187"/>
    <n v="0.17480970885858879"/>
    <n v="6773760"/>
    <n v="3.4122455004272789E-4"/>
    <n v="0.9871755212808675"/>
    <n v="30000"/>
    <n v="0.35"/>
    <n v="226.46529670623906"/>
    <n v="6.2478895027624306"/>
    <n v="264.79150219079628"/>
    <n v="333.60803049452846"/>
    <n v="314.77461821289575"/>
    <n v="3794.9809651902833"/>
    <n v="565.43399999999997"/>
    <n v="4.9935597923725714"/>
    <n v="607.40206169017188"/>
    <s v="."/>
    <s v="Local"/>
  </r>
  <r>
    <n v="41200"/>
    <s v="NOS.PLUS(DISTR)12DISP.BOLSAX42"/>
    <x v="19"/>
    <s v="FABRITOALLAS"/>
    <n v="8"/>
    <n v="96.546474358974365"/>
    <n v="3.6"/>
    <n v="1744.2539999999999"/>
    <n v="4961.32"/>
    <n v="4277"/>
    <s v="."/>
    <n v="0"/>
    <n v="0"/>
    <n v="0"/>
    <n v="581.41800000000001"/>
    <n v="195"/>
    <n v="239.76"/>
    <s v="."/>
    <n v="145"/>
    <n v="136"/>
    <n v="279"/>
    <n v="170"/>
    <n v="270"/>
    <n v="214"/>
    <s v="."/>
    <n v="1016.178"/>
    <n v="169.363"/>
    <n v="228.67172702806963"/>
    <n v="1.3501870362952335"/>
    <n v="5041584.23496"/>
    <n v="1214"/>
    <n v="202.33333333333334"/>
    <n v="62.169660339000309"/>
    <n v="0.30726356015980383"/>
    <n v="5192278"/>
    <n v="3.0661835051776085E-4"/>
    <n v="0.98845796081005854"/>
    <n v="30000"/>
    <n v="0.35"/>
    <n v="201.8165938164253"/>
    <n v="5.614243093922652"/>
    <n v="273.58567177945082"/>
    <n v="352.20576145391908"/>
    <n v="318.49961653083204"/>
    <n v="3717.4922385354103"/>
    <n v="508.089"/>
    <n v="5.0351558352249626"/>
    <n v="662.1537714602257"/>
    <s v="."/>
    <s v="Local"/>
  </r>
  <r>
    <n v="40221"/>
    <s v="NOS.PLUS 16X3X10"/>
    <x v="19"/>
    <s v="FABRITOALLAS"/>
    <n v="8"/>
    <n v="96.546474358974365"/>
    <n v="3.6"/>
    <n v="845.154"/>
    <n v="4379"/>
    <n v="3775"/>
    <s v="."/>
    <n v="105"/>
    <n v="281.71800000000002"/>
    <n v="56"/>
    <n v="205.79400000000001"/>
    <n v="18"/>
    <n v="267.73200000000003"/>
    <s v="."/>
    <n v="213"/>
    <n v="132"/>
    <n v="184"/>
    <n v="212"/>
    <n v="230"/>
    <n v="125"/>
    <s v="."/>
    <n v="934.24400000000014"/>
    <n v="155.70733333333337"/>
    <n v="111.72554216591058"/>
    <n v="0.71753551855346498"/>
    <n v="4091054.4760000007"/>
    <n v="1096"/>
    <n v="182.66666666666666"/>
    <n v="44.531636694227494"/>
    <n v="0.24378633226766877"/>
    <n v="4137400"/>
    <n v="2.8189584330807696E-4"/>
    <n v="0.98931817968502522"/>
    <n v="30000"/>
    <n v="0.35"/>
    <n v="205.97441767835531"/>
    <n v="5.1615690607734814"/>
    <n v="153.01809465209843"/>
    <n v="178.92305001204102"/>
    <n v="194.31064713828627"/>
    <n v="2694.6177734062258"/>
    <n v="467.12200000000007"/>
    <n v="4.5357283226254488"/>
    <n v="522.05399979719084"/>
    <s v="."/>
    <s v="Local"/>
  </r>
  <r>
    <n v="42062"/>
    <s v="NOS.BASICA 8X3X10"/>
    <x v="19"/>
    <s v="FABRITOALLAS"/>
    <n v="8"/>
    <n v="96.546474358974365"/>
    <n v="3.6"/>
    <n v="812.1869999999999"/>
    <n v="4325.6399999999994"/>
    <n v="3729"/>
    <s v="."/>
    <n v="132"/>
    <n v="173"/>
    <n v="270.72899999999998"/>
    <n v="105"/>
    <n v="4"/>
    <n v="155"/>
    <s v="."/>
    <n v="115"/>
    <n v="199"/>
    <n v="242"/>
    <n v="229"/>
    <n v="181"/>
    <n v="132"/>
    <s v="."/>
    <n v="839.72900000000004"/>
    <n v="139.95483333333334"/>
    <n v="87.394575576328876"/>
    <n v="0.62444842735927097"/>
    <n v="3632365.3515599999"/>
    <n v="1098"/>
    <n v="183"/>
    <n v="51.150757570147483"/>
    <n v="0.27951233644889334"/>
    <n v="4094442"/>
    <n v="2.5337718476677197E-4"/>
    <n v="0.99012692429282789"/>
    <n v="30000"/>
    <n v="0.35"/>
    <n v="196.47847889147931"/>
    <n v="4.6393867403314921"/>
    <n v="124.50966949898081"/>
    <n v="141.66054511874157"/>
    <n v="161.62476342163274"/>
    <n v="2395.4941052414461"/>
    <n v="419.86450000000002"/>
    <n v="4.2738981120869042"/>
    <n v="516.33852474870071"/>
    <s v="."/>
    <s v="Local"/>
  </r>
  <r>
    <n v="41022"/>
    <s v="NOS.INV.RAPIG 8DISPX(P50 LL60)"/>
    <x v="19"/>
    <s v="FABRITOALLAS"/>
    <n v="8"/>
    <n v="96.546474358974365"/>
    <n v="3.6"/>
    <n v="1039.9590000000001"/>
    <n v="4750.2"/>
    <n v="4095"/>
    <s v="."/>
    <n v="0"/>
    <n v="0"/>
    <n v="48"/>
    <n v="346.65300000000002"/>
    <n v="253.74600000000001"/>
    <n v="90"/>
    <s v="."/>
    <n v="203"/>
    <n v="168"/>
    <n v="201"/>
    <n v="149"/>
    <n v="210"/>
    <n v="223"/>
    <s v="."/>
    <n v="738.399"/>
    <n v="123.0665"/>
    <n v="144.28246906086687"/>
    <n v="1.172394348265912"/>
    <n v="3507542.9298"/>
    <n v="1154"/>
    <n v="192.33333333333334"/>
    <n v="27.969030492075849"/>
    <n v="0.14541956928289002"/>
    <n v="4725630"/>
    <n v="2.228021895809239E-4"/>
    <n v="0.99178336288406288"/>
    <n v="30000"/>
    <n v="0.35"/>
    <n v="175.81673061159833"/>
    <n v="4.0795524861878452"/>
    <n v="176.91888895036965"/>
    <n v="223.74679044965603"/>
    <n v="209.5553088398724"/>
    <n v="2737.7124863300915"/>
    <n v="369.1995"/>
    <n v="4.1998221524845549"/>
    <n v="671.08156975530369"/>
    <s v="."/>
    <s v="Local"/>
  </r>
  <r>
    <n v="45840"/>
    <s v="NOS.PLUS RAP 8X3X10 PAGUE 2X3"/>
    <x v="19"/>
    <s v="FABRITOALLAS"/>
    <n v="8"/>
    <n v="96.546474358974365"/>
    <n v="3.6"/>
    <n v="839.16000000000008"/>
    <n v="5084.28"/>
    <n v="4383"/>
    <s v="."/>
    <n v="0"/>
    <n v="0"/>
    <n v="0"/>
    <n v="239.76"/>
    <n v="279.72000000000003"/>
    <n v="70"/>
    <s v="."/>
    <n v="79"/>
    <n v="135"/>
    <n v="89"/>
    <n v="141"/>
    <n v="114"/>
    <n v="177"/>
    <s v="."/>
    <n v="589.48"/>
    <n v="98.24666666666667"/>
    <n v="128.61857636697223"/>
    <n v="1.3091393400994662"/>
    <n v="2997081.3744000001"/>
    <n v="735"/>
    <n v="122.5"/>
    <n v="36.20911487457267"/>
    <n v="0.29558461122100138"/>
    <n v="3221505"/>
    <n v="1.7786783935807473E-4"/>
    <n v="0.99361059661793827"/>
    <n v="30000"/>
    <n v="0.35"/>
    <n v="151.84147193695287"/>
    <n v="3.2567955801104973"/>
    <n v="154.67294100785622"/>
    <n v="198.38150943268147"/>
    <n v="180.72730564874021"/>
    <n v="2398.3533274392566"/>
    <n v="294.74"/>
    <n v="3.8822068337480422"/>
    <n v="736.4150645764156"/>
    <s v="."/>
    <s v="Local"/>
  </r>
  <r>
    <n v="44130"/>
    <s v="NOS.DIARIOS RAPISEC ALAS 12X75"/>
    <x v="19"/>
    <s v="FABRITOALLAS"/>
    <n v="8"/>
    <n v="96.546474358974365"/>
    <n v="3.6"/>
    <n v="635.36400000000003"/>
    <n v="4866.2"/>
    <n v="4195"/>
    <s v="."/>
    <n v="129"/>
    <n v="0"/>
    <n v="0"/>
    <n v="0"/>
    <n v="211.78800000000001"/>
    <n v="204.79499999999999"/>
    <s v="."/>
    <n v="140"/>
    <n v="101"/>
    <n v="86"/>
    <n v="94"/>
    <n v="73"/>
    <n v="89"/>
    <s v="."/>
    <n v="545.58299999999997"/>
    <n v="90.930499999999995"/>
    <n v="103.75549526410639"/>
    <n v="1.1410417325771485"/>
    <n v="2654915.9945999999"/>
    <n v="583"/>
    <n v="97.166666666666671"/>
    <n v="22.955754543614269"/>
    <n v="0.23625133321043842"/>
    <n v="2445685"/>
    <n v="1.6462249677766247E-4"/>
    <n v="0.99394095411526584"/>
    <n v="30000"/>
    <n v="0.35"/>
    <n v="149.31589274073167"/>
    <n v="3.0142707182320438"/>
    <n v="127.86966100996274"/>
    <n v="161.12737077694186"/>
    <n v="151.98382675581908"/>
    <n v="2152.4407650486673"/>
    <n v="272.79149999999998"/>
    <n v="3.6538843252763216"/>
    <n v="714.08342722153884"/>
    <s v="."/>
    <s v="Local"/>
  </r>
  <r>
    <n v="40936"/>
    <s v="NOS.INVISIBLE RAP 30X16+NDAX16"/>
    <x v="19"/>
    <s v="FABRITOALLAS"/>
    <n v="8"/>
    <n v="96.546474358974365"/>
    <n v="3.6"/>
    <n v="534"/>
    <n v="4504.28"/>
    <n v="3883"/>
    <s v="."/>
    <n v="126"/>
    <n v="178"/>
    <n v="8"/>
    <n v="117"/>
    <n v="1"/>
    <n v="0"/>
    <s v="."/>
    <n v="131"/>
    <n v="87"/>
    <n v="110"/>
    <n v="66"/>
    <n v="96"/>
    <n v="109"/>
    <s v="."/>
    <n v="430"/>
    <n v="71.666666666666671"/>
    <n v="78.099082367635191"/>
    <n v="1.0897546376879328"/>
    <n v="1936840.4"/>
    <n v="599"/>
    <n v="99.833333333333329"/>
    <n v="22.283775861973375"/>
    <n v="0.22320977491125252"/>
    <n v="2325917"/>
    <n v="1.297468462441001E-4"/>
    <n v="0.99553810553082667"/>
    <n v="30000"/>
    <n v="0.35"/>
    <n v="137.78188927496103"/>
    <n v="2.3756906077348066"/>
    <n v="97.104607229513647"/>
    <n v="121.58620050785316"/>
    <n v="116.1101320913921"/>
    <n v="1824.1523803702835"/>
    <n v="215"/>
    <n v="3.1208746103189302"/>
    <n v="767.84088569074731"/>
    <s v="."/>
    <s v="Local"/>
  </r>
  <r>
    <n v="40011"/>
    <s v="T.H. TUYAS NORMAL 16X3X10"/>
    <x v="19"/>
    <s v="FABRITOALLAS"/>
    <n v="8"/>
    <n v="96.546474358974365"/>
    <n v="3.6"/>
    <n v="486"/>
    <n v="4669"/>
    <n v="4025"/>
    <s v="."/>
    <n v="35"/>
    <n v="117"/>
    <n v="24"/>
    <n v="162"/>
    <n v="2"/>
    <n v="86"/>
    <s v="."/>
    <n v="120"/>
    <n v="73"/>
    <n v="99"/>
    <n v="115"/>
    <n v="111"/>
    <n v="129"/>
    <s v="."/>
    <n v="426"/>
    <n v="71"/>
    <n v="61.462183495219236"/>
    <n v="0.8656645562706935"/>
    <n v="1988994"/>
    <n v="647"/>
    <n v="107.83333333333333"/>
    <n v="19.742509127936746"/>
    <n v="0.1830835467814845"/>
    <n v="2604175"/>
    <n v="1.2853989883717824E-4"/>
    <n v="0.99566664542966388"/>
    <n v="30000"/>
    <n v="0.35"/>
    <n v="134.69871734468543"/>
    <n v="2.3535911602209945"/>
    <n v="80.290912776987199"/>
    <n v="97.054440689014882"/>
    <n v="99.119642058755147"/>
    <n v="1649.5781194962246"/>
    <n v="213"/>
    <n v="3.1626136343220934"/>
    <n v="700.87708833055558"/>
    <s v="."/>
    <s v="Local"/>
  </r>
  <r>
    <n v="41212"/>
    <s v="NOS.INV.RAPG. 16DI.BOLX P35L40"/>
    <x v="19"/>
    <s v="FABRITOALLAS"/>
    <n v="8"/>
    <n v="96.546474358974365"/>
    <n v="3.6"/>
    <n v="626.37300000000005"/>
    <n v="4801.24"/>
    <n v="4139"/>
    <s v="."/>
    <n v="1"/>
    <n v="9"/>
    <n v="0"/>
    <n v="0"/>
    <n v="140"/>
    <n v="208.791"/>
    <s v="."/>
    <n v="56"/>
    <n v="107"/>
    <n v="90"/>
    <n v="71"/>
    <n v="107"/>
    <n v="71"/>
    <s v="."/>
    <n v="358.791"/>
    <n v="59.798499999999997"/>
    <n v="91.455473392793721"/>
    <n v="1.5293941050827984"/>
    <n v="1722641.7008399998"/>
    <n v="502"/>
    <n v="83.666666666666671"/>
    <n v="21.049148834731231"/>
    <n v="0.25158345220794298"/>
    <n v="2077778"/>
    <n v="1.082604667692254E-4"/>
    <n v="0.9963694840957682"/>
    <n v="30000"/>
    <n v="0.35"/>
    <n v="121.90307479791845"/>
    <n v="1.9822707182320443"/>
    <n v="107.31363913865007"/>
    <n v="140.1177819263919"/>
    <n v="123.17180488450643"/>
    <n v="1814.1820246643474"/>
    <n v="179.3955"/>
    <n v="2.9432481551000755"/>
    <n v="915.20396683374702"/>
    <s v="."/>
    <s v="Local"/>
  </r>
  <r>
    <n v="44180"/>
    <s v="NOS.DIARIOS RAPISEC 12X40"/>
    <x v="19"/>
    <s v="FABRITOALLAS"/>
    <n v="8"/>
    <n v="96.546474358974365"/>
    <n v="3.6"/>
    <n v="689.31000000000006"/>
    <n v="4789.6399999999994"/>
    <n v="4129"/>
    <s v="."/>
    <n v="229.77"/>
    <n v="0"/>
    <n v="0"/>
    <n v="0"/>
    <n v="0"/>
    <n v="125"/>
    <s v="."/>
    <n v="106"/>
    <n v="81"/>
    <n v="87"/>
    <n v="52"/>
    <n v="82"/>
    <n v="56"/>
    <s v="."/>
    <n v="354.77"/>
    <n v="59.12833333333333"/>
    <n v="97.408720434397807"/>
    <n v="1.6474119080147331"/>
    <n v="1699220.5827999997"/>
    <n v="464"/>
    <n v="77.333333333333329"/>
    <n v="20.23528271773506"/>
    <n v="0.26166313859140167"/>
    <n v="1915856"/>
    <n v="1.070471828884172E-4"/>
    <n v="0.99658479084021534"/>
    <n v="30000"/>
    <n v="0.35"/>
    <n v="121.36476116257948"/>
    <n v="1.9600552486187843"/>
    <n v="113.08916242334809"/>
    <n v="148.8108763041985"/>
    <n v="128.76960441229835"/>
    <n v="1863.2770151991665"/>
    <n v="177.38499999999999"/>
    <n v="2.9231714099016952"/>
    <n v="950.62474208937954"/>
    <s v="."/>
    <s v="Local"/>
  </r>
  <r>
    <n v="41220"/>
    <s v="NOS.NORMA RAPISEC 12X(20+10)"/>
    <x v="19"/>
    <s v="FABRITOALLAS"/>
    <n v="8"/>
    <n v="96.546474358974365"/>
    <n v="3.6"/>
    <n v="222"/>
    <n v="5023.96"/>
    <n v="4331"/>
    <s v="."/>
    <n v="51"/>
    <n v="42"/>
    <n v="74"/>
    <n v="72"/>
    <n v="39"/>
    <n v="15"/>
    <s v="."/>
    <n v="60"/>
    <n v="79"/>
    <n v="61"/>
    <n v="85"/>
    <n v="63"/>
    <n v="55"/>
    <s v="."/>
    <n v="293"/>
    <n v="48.833333333333336"/>
    <n v="22.193842990042683"/>
    <n v="0.45448142641725625"/>
    <n v="1472020.28"/>
    <n v="403"/>
    <n v="67.166666666666671"/>
    <n v="11.940128419186555"/>
    <n v="0.17776866132783953"/>
    <n v="1745393"/>
    <n v="8.8408897557026354E-5"/>
    <n v="0.99696020157208542"/>
    <n v="30000"/>
    <n v="0.35"/>
    <n v="107.69147400747393"/>
    <n v="1.6187845303867403"/>
    <n v="35.144119233136607"/>
    <n v="37.220921182870683"/>
    <n v="48.094395476230531"/>
    <n v="1074.2266552132694"/>
    <n v="146.5"/>
    <n v="2.7207353479038221"/>
    <n v="663.60076653106398"/>
    <s v="."/>
    <s v="Local"/>
  </r>
  <r>
    <n v="41420"/>
    <s v="P 4(2NR10+4PR10+6IRG10+ND3X15)"/>
    <x v="19"/>
    <s v="FABRITOALLAS"/>
    <n v="8"/>
    <n v="96.546474358974365"/>
    <n v="3.6"/>
    <n v="597"/>
    <n v="5518.12"/>
    <n v="4757"/>
    <s v="."/>
    <n v="0"/>
    <n v="0"/>
    <n v="0"/>
    <n v="0"/>
    <n v="88"/>
    <n v="199"/>
    <s v="."/>
    <n v="45"/>
    <n v="79"/>
    <n v="70"/>
    <n v="58"/>
    <n v="52"/>
    <n v="49"/>
    <s v="."/>
    <n v="287"/>
    <n v="47.833333333333336"/>
    <n v="81.996138120442396"/>
    <n v="1.7142049781277156"/>
    <n v="1583700.44"/>
    <n v="353"/>
    <n v="58.833333333333336"/>
    <n v="13.166877635440622"/>
    <n v="0.22379961986584626"/>
    <n v="1679221"/>
    <n v="8.6598476446643558E-5"/>
    <n v="0.99713401105078769"/>
    <n v="30000"/>
    <n v="0.35"/>
    <n v="101.6988344698232"/>
    <n v="1.5856353591160222"/>
    <n v="94.681220993370573"/>
    <n v="125.08330667551351"/>
    <n v="107.36630386629875"/>
    <n v="1564.2410017154953"/>
    <n v="143.5"/>
    <n v="2.8220579075088681"/>
    <n v="986.5073913258002"/>
    <s v="."/>
    <s v="Local"/>
  </r>
  <r>
    <n v="45070"/>
    <s v="PLUS RAP 24X(PAG.10 LLEVE 16)"/>
    <x v="19"/>
    <s v="FABRITOALLAS"/>
    <n v="8"/>
    <n v="96.546474358974365"/>
    <n v="3.6"/>
    <n v="611.38799999999992"/>
    <n v="2883.7599999999998"/>
    <n v="2486"/>
    <s v="."/>
    <n v="0"/>
    <n v="0"/>
    <n v="16"/>
    <n v="0"/>
    <n v="50"/>
    <n v="203.79599999999999"/>
    <s v="."/>
    <n v="41"/>
    <n v="72"/>
    <n v="37"/>
    <n v="73"/>
    <n v="54"/>
    <n v="68"/>
    <s v="."/>
    <n v="269.79599999999999"/>
    <n v="44.966000000000001"/>
    <n v="80.196212728532259"/>
    <n v="1.7834855830745955"/>
    <n v="778026.91295999987"/>
    <n v="345"/>
    <n v="57.5"/>
    <n v="15.909116883095679"/>
    <n v="0.27668029361905527"/>
    <n v="857670"/>
    <n v="8.1407395649472632E-5"/>
    <n v="0.99746930888558871"/>
    <n v="30000"/>
    <n v="0.35"/>
    <n v="136.39824868164655"/>
    <n v="1.490585635359116"/>
    <n v="92.120897811405186"/>
    <n v="122.16716740212087"/>
    <n v="104.04558289427811"/>
    <n v="1824.8765890928357"/>
    <n v="134.898"/>
    <n v="1.9780019362983445"/>
    <n v="1224.2681975485305"/>
    <s v="."/>
    <s v="Local"/>
  </r>
  <r>
    <n v="40012"/>
    <s v="NOS.NORMAL 48X10+4 DISP PR3X15"/>
    <x v="19"/>
    <s v="FABRITOALLAS"/>
    <n v="8"/>
    <n v="96.546474358974365"/>
    <n v="3.6"/>
    <n v="390"/>
    <n v="4635.3599999999997"/>
    <n v="3996"/>
    <s v="."/>
    <n v="64"/>
    <n v="130"/>
    <n v="53"/>
    <n v="6"/>
    <n v="15"/>
    <n v="0"/>
    <s v="."/>
    <n v="77"/>
    <n v="78"/>
    <n v="44"/>
    <n v="46"/>
    <n v="40"/>
    <n v="70"/>
    <s v="."/>
    <n v="268"/>
    <n v="44.666666666666664"/>
    <n v="49.184008241161749"/>
    <n v="1.1011345128618302"/>
    <n v="1242276.48"/>
    <n v="355"/>
    <n v="59.166666666666664"/>
    <n v="17.668238923748635"/>
    <n v="0.2986181226549065"/>
    <n v="1418580"/>
    <n v="8.0865476263764719E-5"/>
    <n v="0.99763134157496791"/>
    <n v="30000"/>
    <n v="0.35"/>
    <n v="107.22505069810644"/>
    <n v="1.4806629834254144"/>
    <n v="61.029312108565065"/>
    <n v="76.526906511709939"/>
    <n v="72.874615975968382"/>
    <n v="1312.3017836227107"/>
    <n v="134"/>
    <n v="2.499415931772861"/>
    <n v="886.29336878996503"/>
    <s v="."/>
    <s v="Local"/>
  </r>
  <r>
    <n v="40993"/>
    <s v="NOS.PLUS RAP 24X16+NDAX16"/>
    <x v="19"/>
    <s v="FABRITOALLAS"/>
    <n v="8"/>
    <n v="96.546474358974365"/>
    <n v="3.6"/>
    <n v="489"/>
    <n v="4805.88"/>
    <n v="4143"/>
    <s v="."/>
    <n v="21"/>
    <n v="163"/>
    <n v="0"/>
    <n v="0"/>
    <n v="67"/>
    <n v="0"/>
    <s v="."/>
    <n v="67"/>
    <n v="66"/>
    <n v="62"/>
    <n v="75"/>
    <n v="51"/>
    <n v="68"/>
    <s v="."/>
    <n v="251"/>
    <n v="41.833333333333336"/>
    <n v="64.805606753325492"/>
    <n v="1.549138010039653"/>
    <n v="1206275.8800000001"/>
    <n v="389"/>
    <n v="64.833333333333329"/>
    <n v="7.9854033502802118"/>
    <n v="0.12316817506858939"/>
    <n v="1611627"/>
    <n v="7.5735949784346812E-5"/>
    <n v="0.99778703779046085"/>
    <n v="30000"/>
    <n v="0.35"/>
    <n v="101.91098451018777"/>
    <n v="1.3867403314917126"/>
    <n v="75.899529405259187"/>
    <n v="99.237220676475857"/>
    <n v="86.993452057192883"/>
    <n v="1409.6322595133654"/>
    <n v="125.5"/>
    <n v="2.4629337181499622"/>
    <n v="1016.5077249877257"/>
    <s v="."/>
    <s v="Local"/>
  </r>
  <r>
    <n v="40984"/>
    <s v="NOS.PLUS 24X16+B.NOCHES X6"/>
    <x v="19"/>
    <s v="FABRITOALLAS"/>
    <n v="8"/>
    <n v="96.546474358974365"/>
    <n v="3.6"/>
    <n v="246"/>
    <n v="4889.3999999999996"/>
    <n v="4215"/>
    <s v="."/>
    <n v="51"/>
    <n v="77"/>
    <n v="24"/>
    <n v="82"/>
    <n v="0"/>
    <n v="0"/>
    <s v="."/>
    <n v="46"/>
    <n v="64"/>
    <n v="48"/>
    <n v="61"/>
    <n v="71"/>
    <n v="59"/>
    <s v="."/>
    <n v="234"/>
    <n v="39"/>
    <n v="36.616935972306585"/>
    <n v="0.93889579416170732"/>
    <n v="1144119.5999999999"/>
    <n v="349"/>
    <n v="58.166666666666664"/>
    <n v="9.5794919837466548"/>
    <n v="0.1646904065973637"/>
    <n v="1471035"/>
    <n v="7.0606423304928891E-5"/>
    <n v="0.9980021248704799"/>
    <n v="30000"/>
    <n v="0.35"/>
    <n v="97.555271573057155"/>
    <n v="1.2928176795580111"/>
    <n v="46.959477408770674"/>
    <n v="57.512174755379874"/>
    <n v="57.302018845234763"/>
    <n v="1120.3371377716805"/>
    <n v="117"/>
    <n v="2.3986402398025426"/>
    <n v="866.58556383194093"/>
    <s v="."/>
    <s v="Local"/>
  </r>
  <r>
    <n v="40375"/>
    <s v="NOS.INVISIBLE 30X16+IRX6"/>
    <x v="19"/>
    <s v="FABRITOALLAS"/>
    <n v="8"/>
    <n v="96.546474358974365"/>
    <n v="3.6"/>
    <n v="441"/>
    <n v="4588.96"/>
    <n v="3956"/>
    <s v="."/>
    <n v="34"/>
    <n v="147"/>
    <n v="0"/>
    <n v="0"/>
    <n v="42"/>
    <n v="0"/>
    <s v="."/>
    <n v="57"/>
    <n v="61"/>
    <n v="67"/>
    <n v="63"/>
    <n v="45"/>
    <n v="69"/>
    <s v="."/>
    <n v="223"/>
    <n v="37.166666666666664"/>
    <n v="56.992689589689192"/>
    <n v="1.5334355943414133"/>
    <n v="1023338.08"/>
    <n v="362"/>
    <n v="60.333333333333336"/>
    <n v="8.6409875978771336"/>
    <n v="0.1432207889150906"/>
    <n v="1432072"/>
    <n v="6.728731793589378E-5"/>
    <n v="0.99813723659794784"/>
    <n v="30000"/>
    <n v="0.35"/>
    <n v="98.302801104021057"/>
    <n v="1.2320441988950277"/>
    <n v="66.849043180849407"/>
    <n v="87.308575187853592"/>
    <n v="76.705396772009635"/>
    <n v="1309.2129687305312"/>
    <n v="111.5"/>
    <n v="2.2685009734771255"/>
    <n v="1062.6347414359916"/>
    <s v="."/>
    <s v="Local"/>
  </r>
  <r>
    <n v="42011"/>
    <s v="NOS. MATERNIDAD 12X2X10"/>
    <x v="19"/>
    <s v="FABRITOALLAS"/>
    <n v="8"/>
    <n v="96.546474358974365"/>
    <n v="3.6"/>
    <n v="201"/>
    <n v="4459.04"/>
    <n v="3844"/>
    <s v="."/>
    <n v="39"/>
    <n v="31"/>
    <n v="28"/>
    <n v="32"/>
    <n v="4"/>
    <n v="67"/>
    <s v="."/>
    <n v="57"/>
    <n v="60"/>
    <n v="49"/>
    <n v="63"/>
    <n v="36"/>
    <n v="54"/>
    <s v="."/>
    <n v="201"/>
    <n v="33.5"/>
    <n v="20.305171754998774"/>
    <n v="0.60612452999996336"/>
    <n v="896267.04"/>
    <n v="319"/>
    <n v="53.166666666666664"/>
    <n v="9.7039510853397459"/>
    <n v="0.18251945615059084"/>
    <n v="1226236"/>
    <n v="6.0649107197823536E-5"/>
    <n v="0.99826033919871682"/>
    <n v="30000"/>
    <n v="0.35"/>
    <n v="94.677753004224513"/>
    <n v="1.1104972375690607"/>
    <n v="29.189149655551262"/>
    <n v="33.005443762219791"/>
    <n v="38.073127556103749"/>
    <n v="949.05254772933768"/>
    <n v="100.5"/>
    <n v="2.1229908148647274"/>
    <n v="854.61945840303542"/>
    <s v="."/>
    <s v="Local"/>
  </r>
  <r>
    <n v="40472"/>
    <s v="NOS.PLUS RAP 24X10+NDAX10"/>
    <x v="19"/>
    <s v="FABRITOALLAS"/>
    <n v="8"/>
    <n v="96.546474358974365"/>
    <n v="3.6"/>
    <n v="495"/>
    <n v="4846.4799999999996"/>
    <n v="4178"/>
    <s v="."/>
    <n v="165"/>
    <n v="6"/>
    <n v="1"/>
    <n v="4"/>
    <n v="19"/>
    <n v="0"/>
    <s v="."/>
    <n v="60"/>
    <n v="55"/>
    <n v="37"/>
    <n v="58"/>
    <n v="34"/>
    <n v="50"/>
    <s v="."/>
    <n v="195"/>
    <n v="32.5"/>
    <n v="65.270973640662049"/>
    <n v="2.0083376504819093"/>
    <n v="945063.59999999986"/>
    <n v="294"/>
    <n v="49"/>
    <n v="11.027239001672177"/>
    <n v="0.22504569391167709"/>
    <n v="1228332"/>
    <n v="5.8838686087440747E-5"/>
    <n v="0.99831917788480429"/>
    <n v="30000"/>
    <n v="0.35"/>
    <n v="89.448835468795536"/>
    <n v="1.0773480662983426"/>
    <n v="73.889758171048783"/>
    <n v="99.04658049150899"/>
    <n v="82.508542701435516"/>
    <n v="1311.6482310467093"/>
    <n v="97.5"/>
    <n v="2.1800172017669954"/>
    <n v="1217.4786144587404"/>
    <s v="."/>
    <s v="Local"/>
  </r>
  <r>
    <n v="45120"/>
    <s v="NOS.PLUS RAP.24X16+INV.RAP.X10"/>
    <x v="19"/>
    <s v="FABRITOALLAS"/>
    <n v="8"/>
    <n v="96.546474358974365"/>
    <n v="3.6"/>
    <n v="300"/>
    <n v="5068.04"/>
    <n v="4369"/>
    <s v="."/>
    <n v="0"/>
    <n v="0"/>
    <n v="3"/>
    <n v="0"/>
    <n v="67"/>
    <n v="100"/>
    <s v="."/>
    <n v="36"/>
    <n v="23"/>
    <n v="45"/>
    <n v="35"/>
    <n v="34"/>
    <n v="40"/>
    <s v="."/>
    <n v="170"/>
    <n v="28.333333333333332"/>
    <n v="44.003030198688208"/>
    <n v="1.553048124659584"/>
    <n v="861566.8"/>
    <n v="213"/>
    <n v="35.5"/>
    <n v="7.341661937191061"/>
    <n v="0.20680737851242426"/>
    <n v="930597"/>
    <n v="5.1295264794179113E-5"/>
    <n v="0.99864750077054087"/>
    <n v="30000"/>
    <n v="0.35"/>
    <n v="81.672348007923063"/>
    <n v="0.93922651933701662"/>
    <n v="51.516842353384341"/>
    <n v="67.375403139771421"/>
    <n v="59.030654508080474"/>
    <n v="1056.9198680062746"/>
    <n v="85"/>
    <n v="2.0814878492719253"/>
    <n v="1125.3088006419746"/>
    <s v="."/>
    <s v="Local"/>
  </r>
  <r>
    <n v="42061"/>
    <s v="T.H. TUYAS BASICA 4X6X10"/>
    <x v="19"/>
    <s v="FABRITOALLAS"/>
    <n v="8"/>
    <n v="96.546474358974365"/>
    <n v="3.6"/>
    <n v="246"/>
    <n v="4435.84"/>
    <n v="3824"/>
    <s v="."/>
    <n v="15"/>
    <n v="0"/>
    <n v="0"/>
    <n v="0"/>
    <n v="82"/>
    <n v="0"/>
    <s v="."/>
    <n v="13"/>
    <n v="14"/>
    <n v="15"/>
    <n v="26"/>
    <n v="16"/>
    <n v="25"/>
    <s v="."/>
    <n v="97"/>
    <n v="16.166666666666668"/>
    <n v="32.804979296848622"/>
    <n v="2.0291739771246569"/>
    <n v="430276.48000000004"/>
    <n v="109"/>
    <n v="18.166666666666668"/>
    <n v="5.7763887219149863"/>
    <n v="0.31796635166504511"/>
    <n v="416816"/>
    <n v="2.9268474617855141E-5"/>
    <n v="0.99924451730537478"/>
    <n v="30000"/>
    <n v="0.35"/>
    <n v="65.942973787890679"/>
    <n v="0.53591160220994472"/>
    <n v="37.092272114528178"/>
    <n v="49.764763412527607"/>
    <n v="41.379564932207735"/>
    <n v="827.07589679244256"/>
    <n v="48.5"/>
    <n v="1.4709679352952145"/>
    <n v="1543.3065703034238"/>
    <s v="."/>
    <s v="Local"/>
  </r>
  <r>
    <n v="40372"/>
    <s v="INVIS NOR 30X(PAG.16 LLEVE 20)"/>
    <x v="19"/>
    <s v="FABRITOALLAS"/>
    <n v="8"/>
    <n v="96.546474358974365"/>
    <n v="3.6"/>
    <n v="216"/>
    <n v="5278"/>
    <n v="4550"/>
    <s v="."/>
    <n v="21"/>
    <n v="0"/>
    <n v="72"/>
    <n v="0"/>
    <n v="0"/>
    <n v="0"/>
    <s v="."/>
    <n v="16"/>
    <n v="24"/>
    <n v="21"/>
    <n v="27"/>
    <n v="23"/>
    <n v="29"/>
    <s v="."/>
    <n v="93"/>
    <n v="15.5"/>
    <n v="28.925767059837842"/>
    <n v="1.8661785199895382"/>
    <n v="490854"/>
    <n v="140"/>
    <n v="23.333333333333332"/>
    <n v="4.5898438608156047"/>
    <n v="0.1967075940349545"/>
    <n v="637000"/>
    <n v="2.806152721093328E-5"/>
    <n v="0.99927257883258569"/>
    <n v="30000"/>
    <n v="0.35"/>
    <n v="59.193957857046435"/>
    <n v="0.51381215469613262"/>
    <n v="33.036264297406902"/>
    <n v="43.99678079655714"/>
    <n v="37.146761534975965"/>
    <n v="737.99406363248113"/>
    <n v="46.5"/>
    <n v="1.5711062981224408"/>
    <n v="1436.3110270696677"/>
    <s v="."/>
    <s v="Local"/>
  </r>
  <r>
    <n v="40224"/>
    <s v="NOS.PLUS 48X10+B.NOCHES X3"/>
    <x v="19"/>
    <s v="FABRITOALLAS"/>
    <n v="8"/>
    <n v="96.546474358974365"/>
    <n v="3.6"/>
    <n v="105"/>
    <n v="4441.6399999999994"/>
    <n v="3829"/>
    <s v="."/>
    <n v="10"/>
    <n v="35"/>
    <n v="0"/>
    <n v="2"/>
    <n v="24"/>
    <n v="0"/>
    <s v="."/>
    <n v="17"/>
    <n v="18"/>
    <n v="10"/>
    <n v="19"/>
    <n v="18"/>
    <n v="11"/>
    <s v="."/>
    <n v="71"/>
    <n v="11.833333333333334"/>
    <n v="14.593377493461434"/>
    <n v="1.2332431684615295"/>
    <n v="315356.43999999994"/>
    <n v="93"/>
    <n v="15.5"/>
    <n v="3.9370039370059056"/>
    <n v="0.25400025400038101"/>
    <n v="356097"/>
    <n v="2.142331647286304E-5"/>
    <n v="0.99955961506489976"/>
    <n v="30000"/>
    <n v="0.35"/>
    <n v="56.380392403205697"/>
    <n v="0.39226519337016574"/>
    <n v="17.731499040422761"/>
    <n v="22.573171979988771"/>
    <n v="20.869620587384087"/>
    <n v="585.52165821375979"/>
    <n v="35.5"/>
    <n v="1.2593030479859353"/>
    <n v="1492.6678892491623"/>
    <s v="."/>
    <s v="Local"/>
  </r>
  <r>
    <n v="40523"/>
    <s v="TH INVISIBLE NORMAL 24X(10+2)"/>
    <x v="19"/>
    <s v="FABRITOALLAS"/>
    <n v="8"/>
    <n v="96.546474358974365"/>
    <n v="3.6"/>
    <n v="162"/>
    <n v="5121.3999999999996"/>
    <n v="4415"/>
    <s v="."/>
    <n v="3"/>
    <n v="0"/>
    <n v="0"/>
    <n v="0"/>
    <n v="54"/>
    <n v="0"/>
    <s v="."/>
    <n v="18"/>
    <n v="8"/>
    <n v="14"/>
    <n v="17"/>
    <n v="16"/>
    <n v="15"/>
    <s v="."/>
    <n v="57"/>
    <n v="9.5"/>
    <n v="21.833460559425756"/>
    <n v="2.2982590062553427"/>
    <n v="291919.8"/>
    <n v="88"/>
    <n v="14.666666666666666"/>
    <n v="3.5590260840104349"/>
    <n v="0.24266086936434783"/>
    <n v="388520"/>
    <n v="1.7199000548636527E-5"/>
    <n v="0.99971114127710159"/>
    <n v="30000"/>
    <n v="0.35"/>
    <n v="47.04502210132155"/>
    <n v="0.31491712707182318"/>
    <n v="24.352797576000341"/>
    <n v="33.002983222402179"/>
    <n v="26.872134592574927"/>
    <n v="575.38065886197887"/>
    <n v="28.5"/>
    <n v="1.211605340034452"/>
    <n v="1827.0859518248803"/>
    <s v="."/>
    <s v="Local"/>
  </r>
  <r>
    <n v="40464"/>
    <s v="NOS.INVISIBLE RAP 24X10+NDAX10"/>
    <x v="19"/>
    <s v="FABRITOALLAS"/>
    <n v="8"/>
    <n v="96.546474358974365"/>
    <n v="3.6"/>
    <n v="96"/>
    <n v="4891.7199999999993"/>
    <n v="4217"/>
    <s v="."/>
    <n v="32"/>
    <n v="1"/>
    <n v="0"/>
    <n v="0"/>
    <n v="16"/>
    <n v="3"/>
    <s v="."/>
    <n v="11"/>
    <n v="7"/>
    <n v="15"/>
    <n v="13"/>
    <n v="9"/>
    <n v="13"/>
    <s v="."/>
    <n v="52"/>
    <n v="8.6666666666666661"/>
    <n v="12.95633693088701"/>
    <n v="1.4949619535638858"/>
    <n v="254369.43999999997"/>
    <n v="68"/>
    <n v="11.333333333333334"/>
    <n v="2.9439202887759506"/>
    <n v="0.25975767253905446"/>
    <n v="286756"/>
    <n v="1.5690316289984198E-5"/>
    <n v="0.9997268315933916"/>
    <n v="30000"/>
    <n v="0.35"/>
    <n v="45.97708937116699"/>
    <n v="0.287292817679558"/>
    <n v="15.254679472323474"/>
    <n v="19.86853530085887"/>
    <n v="17.553022013759939"/>
    <n v="486.72208988875548"/>
    <n v="26"/>
    <n v="1.1309980842895653"/>
    <n v="1694.1672744204759"/>
    <s v="."/>
    <s v="Local"/>
  </r>
  <r>
    <n v="41062"/>
    <s v="NOS.PLUS RAP 6X6X10 PAG.5 X 6"/>
    <x v="19"/>
    <s v="FABRITOALLAS"/>
    <n v="8"/>
    <n v="96.546474358974365"/>
    <n v="3.6"/>
    <n v="105"/>
    <n v="5066.8799999999992"/>
    <n v="4368"/>
    <s v="."/>
    <n v="0"/>
    <n v="0"/>
    <n v="0"/>
    <n v="35"/>
    <n v="12"/>
    <n v="0"/>
    <s v="."/>
    <n v="10"/>
    <n v="8"/>
    <n v="14"/>
    <n v="14"/>
    <n v="10"/>
    <n v="8"/>
    <s v="."/>
    <n v="47"/>
    <n v="7.833333333333333"/>
    <n v="14.148026953136139"/>
    <n v="1.8061311004003582"/>
    <n v="238143.35999999996"/>
    <n v="64"/>
    <n v="10.666666666666666"/>
    <n v="2.732520204255894"/>
    <n v="0.25617376914899009"/>
    <n v="279552"/>
    <n v="1.4181632031331873E-5"/>
    <n v="0.99978717896373781"/>
    <n v="30000"/>
    <n v="0.35"/>
    <n v="42.948620320577589"/>
    <n v="0.25966850828729282"/>
    <n v="16.22537501943448"/>
    <n v="21.543118314145197"/>
    <n v="18.302723085732822"/>
    <n v="472.99855320914429"/>
    <n v="23.5"/>
    <n v="1.094330845768317"/>
    <n v="1821.547619805428"/>
    <s v="."/>
    <s v="Local"/>
  </r>
  <r>
    <n v="45750"/>
    <s v="INVISIBLE NOR 24BOL X6PQ X10U"/>
    <x v="19"/>
    <s v="FABRITOALLAS"/>
    <n v="8"/>
    <n v="96.546474358974365"/>
    <n v="3.6"/>
    <n v="96"/>
    <n v="4656.24"/>
    <n v="4014"/>
    <s v="."/>
    <n v="0"/>
    <n v="0"/>
    <n v="2"/>
    <n v="1"/>
    <n v="32"/>
    <n v="0"/>
    <s v="."/>
    <n v="9"/>
    <n v="5"/>
    <n v="10"/>
    <n v="6"/>
    <n v="7"/>
    <n v="7"/>
    <s v="."/>
    <n v="35"/>
    <n v="5.833333333333333"/>
    <n v="12.843935014888025"/>
    <n v="2.2018174311236614"/>
    <n v="162968.4"/>
    <n v="44"/>
    <n v="7.333333333333333"/>
    <n v="1.8618986725025244"/>
    <n v="0.25389527352307151"/>
    <n v="176616"/>
    <n v="1.0560789810566289E-5"/>
    <n v="0.99981041270132098"/>
    <n v="30000"/>
    <n v="0.35"/>
    <n v="38.662233651352956"/>
    <n v="0.19337016574585636"/>
    <n v="14.390896340854876"/>
    <n v="19.437563197897308"/>
    <n v="15.937857666821728"/>
    <n v="426.4402456707827"/>
    <n v="17.5"/>
    <n v="0.90527620094642935"/>
    <n v="2205.3052704689048"/>
    <s v="."/>
    <s v="Local"/>
  </r>
  <r>
    <n v="42030"/>
    <s v="T.H. TUYAS DELGADA 30X16"/>
    <x v="19"/>
    <s v="FABRITOALLAS"/>
    <n v="8"/>
    <n v="96.546474358974365"/>
    <n v="3.6"/>
    <n v="72"/>
    <n v="4500.7999999999993"/>
    <n v="3880"/>
    <s v="."/>
    <n v="0"/>
    <n v="10"/>
    <n v="0"/>
    <n v="0"/>
    <n v="24"/>
    <n v="0"/>
    <s v="."/>
    <n v="8"/>
    <n v="9"/>
    <n v="9"/>
    <n v="10"/>
    <n v="5"/>
    <n v="7"/>
    <s v="."/>
    <n v="34"/>
    <n v="5.666666666666667"/>
    <n v="9.8319208025017506"/>
    <n v="1.7350448475003089"/>
    <n v="153027.19999999998"/>
    <n v="48"/>
    <n v="8"/>
    <n v="1.7888543819998317"/>
    <n v="0.22360679774997896"/>
    <n v="186240"/>
    <n v="1.0259052958835823E-5"/>
    <n v="0.9998206717542798"/>
    <n v="30000"/>
    <n v="0.35"/>
    <n v="38.758342728696626"/>
    <n v="0.18784530386740331"/>
    <n v="11.334683233440977"/>
    <n v="14.991919925513942"/>
    <n v="12.837445664380203"/>
    <n v="400.05679148302795"/>
    <n v="17"/>
    <n v="0.87723049042616685"/>
    <n v="2129.7140958361192"/>
    <s v="."/>
    <s v="Local"/>
  </r>
  <r>
    <n v="40982"/>
    <s v="PLUS NOR 24X(PAG.16 LLEVE 20)"/>
    <x v="19"/>
    <s v="FABRITOALLAS"/>
    <n v="8"/>
    <n v="96.546474358974365"/>
    <n v="3.6"/>
    <n v="18"/>
    <n v="5019.32"/>
    <n v="4327"/>
    <s v="."/>
    <n v="6"/>
    <n v="0"/>
    <n v="1"/>
    <n v="5"/>
    <n v="1"/>
    <n v="0"/>
    <s v="."/>
    <n v="3"/>
    <n v="4"/>
    <n v="3"/>
    <n v="4"/>
    <n v="2"/>
    <n v="4"/>
    <s v="."/>
    <n v="13"/>
    <n v="2.1666666666666665"/>
    <n v="2.6394443859772205"/>
    <n v="1.2182051012202557"/>
    <n v="65251.159999999996"/>
    <n v="20"/>
    <n v="3.3333333333333335"/>
    <n v="0.81649658092772548"/>
    <n v="0.24494897427831763"/>
    <n v="86540"/>
    <n v="3.9225790724960494E-6"/>
    <n v="0.99994458300981159"/>
    <n v="30000"/>
    <n v="0.35"/>
    <n v="22.694458856916601"/>
    <n v="7.18232044198895E-2"/>
    <n v="3.2140300213363364"/>
    <n v="4.085194269257058"/>
    <n v="3.7886156566954523"/>
    <n v="205.8852559644869"/>
    <n v="6.5"/>
    <n v="0.57282705359762232"/>
    <n v="2866.5562561209331"/>
    <s v="."/>
    <s v="Local"/>
  </r>
  <r>
    <n v="40503"/>
    <s v="TH PLUS NORMAL 24X(10+2)"/>
    <x v="19"/>
    <s v="FABRITOALLAS"/>
    <n v="8"/>
    <n v="96.546474358974365"/>
    <n v="3.6"/>
    <n v="27"/>
    <n v="5243.2"/>
    <n v="4520"/>
    <s v="."/>
    <n v="0"/>
    <n v="0"/>
    <n v="0"/>
    <n v="3"/>
    <n v="9"/>
    <n v="0"/>
    <s v="."/>
    <n v="3"/>
    <n v="3"/>
    <n v="3"/>
    <n v="3"/>
    <n v="2"/>
    <n v="2"/>
    <s v="."/>
    <n v="12"/>
    <n v="2"/>
    <n v="3.6331804249169899"/>
    <n v="1.8165902124584949"/>
    <n v="62918.399999999994"/>
    <n v="16"/>
    <n v="2.6666666666666665"/>
    <n v="0.51639777949432275"/>
    <n v="0.19364916731037105"/>
    <n v="72320"/>
    <n v="3.6208422207655843E-6"/>
    <n v="0.99995212643110476"/>
    <n v="30000"/>
    <n v="0.35"/>
    <n v="21.333544036043339"/>
    <n v="6.6298342541436461E-2"/>
    <n v="4.163567165248482"/>
    <n v="5.531136783094607"/>
    <n v="4.6939539055799742"/>
    <n v="203.89736285293111"/>
    <n v="6"/>
    <n v="0.56249444441700924"/>
    <n v="3075.4518896983777"/>
    <s v="."/>
    <s v="Local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1">
  <r>
    <n v="60240"/>
    <s v="ANTIBACTERIAL COCINA 6X2 80H"/>
    <x v="0"/>
    <s v="TOALLAS EL PAISA"/>
    <n v="10"/>
    <n v="96.052083333333329"/>
    <n v="0.7"/>
    <n v="20007.971999999998"/>
    <n v="2958"/>
    <n v="2550"/>
    <s v="."/>
    <n v="6048.9449999999997"/>
    <n v="6669.3239999999996"/>
    <n v="4359.6360000000004"/>
    <n v="4486.509"/>
    <n v="3876.12"/>
    <n v="3992.4036000000001"/>
    <s v="."/>
    <n v="7154"/>
    <n v="6501"/>
    <n v="6779"/>
    <n v="5360"/>
    <n v="9107"/>
    <n v="4853"/>
    <s v="."/>
    <n v="29432.937599999997"/>
    <n v="4905.4895999999999"/>
    <n v="1164.9404066322011"/>
    <n v="0.23747688847045992"/>
    <n v="87062629.420799986"/>
    <n v="39754"/>
    <n v="6625.666666666667"/>
    <n v="1497.962838880414"/>
    <n v="0.22608484764507933"/>
    <n v="101372700"/>
    <n v="8.8810019286032389E-3"/>
    <n v="0.48866922548914832"/>
    <n v="30000"/>
    <n v="0.35"/>
    <n v="1406.6573430200649"/>
    <n v="162.61291491712706"/>
    <n v="2791.0695558034713"/>
    <n v="2429.8370002239408"/>
    <n v="4417.1987049747422"/>
    <n v="28507.047052326132"/>
    <n v="14716.468799999999"/>
    <n v="20.924027977423467"/>
    <n v="175.30616843597119"/>
    <s v="."/>
    <s v="International"/>
    <n v="1"/>
    <n v="7.5"/>
  </r>
  <r>
    <n v="60230"/>
    <s v="ANTIBACTERIAL COCINA 12X1 80H"/>
    <x v="0"/>
    <s v="TOALLAS EL PAISA"/>
    <n v="10"/>
    <n v="96.052083333333329"/>
    <n v="0.7"/>
    <n v="16894.089"/>
    <n v="6567.9199999999992"/>
    <n v="5662"/>
    <s v="."/>
    <n v="4938.0569999999998"/>
    <n v="4148.8469999999998"/>
    <n v="4120.875"/>
    <n v="5631.3630000000003"/>
    <n v="4814.1809999999996"/>
    <n v="4958.6064299999998"/>
    <s v="."/>
    <n v="7200"/>
    <n v="8893"/>
    <n v="7368"/>
    <n v="6892"/>
    <n v="5262"/>
    <n v="8562"/>
    <s v="."/>
    <n v="28611.92943"/>
    <n v="4768.6549050000003"/>
    <n v="568.31279742180573"/>
    <n v="0.11917675083301203"/>
    <n v="187920863.54188558"/>
    <n v="44177"/>
    <n v="7362.833333333333"/>
    <n v="1299.3180390753691"/>
    <n v="0.17646984255273593"/>
    <n v="250130174"/>
    <n v="8.6332735081424486E-3"/>
    <n v="0.50617265722761129"/>
    <n v="30000"/>
    <n v="0.35"/>
    <n v="930.74399542675542"/>
    <n v="158.07695817679559"/>
    <n v="2149.0823791897619"/>
    <n v="1434.4079223327344"/>
    <n v="3729.8519609577179"/>
    <n v="17139.650307675372"/>
    <n v="14305.964715"/>
    <n v="30.740922928953353"/>
    <n v="108.4259876034946"/>
    <s v="."/>
    <s v="International"/>
    <n v="1"/>
    <n v="7.5"/>
  </r>
  <r>
    <n v="60100"/>
    <s v="ANTIBACTERIAL COCINA 12X1"/>
    <x v="0"/>
    <s v="TOALLAS EL PAISA"/>
    <n v="10"/>
    <n v="96.052083333333329"/>
    <n v="0.7"/>
    <n v="18062.919000000002"/>
    <n v="3198.12"/>
    <n v="2757"/>
    <s v="."/>
    <n v="3858.1379999999999"/>
    <n v="6020.973"/>
    <n v="4610.3850000000002"/>
    <n v="3331.665"/>
    <n v="2915.0819999999999"/>
    <n v="3002.5344599999999"/>
    <s v="."/>
    <n v="5553"/>
    <n v="4337"/>
    <n v="4967"/>
    <n v="7034"/>
    <n v="5264"/>
    <n v="6285"/>
    <s v="."/>
    <n v="23738.777459999998"/>
    <n v="3956.4629099999997"/>
    <n v="1190.3201178843028"/>
    <n v="0.30085461306253036"/>
    <n v="75919458.970375195"/>
    <n v="33440"/>
    <n v="5573.333333333333"/>
    <n v="962.52556676000495"/>
    <n v="0.1727019557583741"/>
    <n v="92194080"/>
    <n v="7.162863974710533E-3"/>
    <n v="0.58866288153611068"/>
    <n v="30000"/>
    <n v="0.35"/>
    <n v="1214.9331846837356"/>
    <n v="131.15346662983424"/>
    <n v="2501.8547841826453"/>
    <n v="2372.0874905391161"/>
    <n v="3813.3894504809878"/>
    <n v="26554.38780986303"/>
    <n v="11869.388729999999"/>
    <n v="19.539162942676175"/>
    <n v="202.46805892527243"/>
    <s v="."/>
    <s v="International"/>
    <n v="1"/>
    <n v="7.5"/>
  </r>
  <r>
    <n v="60140"/>
    <s v="ANTIBACTERIAL COCINA 12X1 80 HOJAS"/>
    <x v="0"/>
    <s v="TOALLAS EL PAISA"/>
    <n v="10"/>
    <n v="96.052083333333329"/>
    <n v="0.7"/>
    <n v="13531.454999999998"/>
    <n v="11661.48"/>
    <n v="10053"/>
    <s v="."/>
    <n v="3918.078"/>
    <n v="4510.4849999999997"/>
    <n v="3901.0949999999998"/>
    <n v="3505.491"/>
    <n v="3369.627"/>
    <n v="3470.7158100000001"/>
    <s v="."/>
    <n v="6724"/>
    <n v="6582"/>
    <n v="4674"/>
    <n v="6397"/>
    <n v="4800"/>
    <n v="6464"/>
    <s v="."/>
    <n v="22675.49181"/>
    <n v="3779.2486349999999"/>
    <n v="425.85264621269835"/>
    <n v="0.11268182841129698"/>
    <n v="264429794.2324788"/>
    <n v="35641"/>
    <n v="5940.166666666667"/>
    <n v="939.4254449751021"/>
    <n v="0.15814799444040886"/>
    <n v="358298973"/>
    <n v="6.8420315101893519E-3"/>
    <n v="0.6024368927947692"/>
    <n v="30000"/>
    <n v="0.35"/>
    <n v="621.83064253739155"/>
    <n v="125.2789602762431"/>
    <n v="1678.6422489751294"/>
    <n v="1096.4322983845277"/>
    <n v="2931.4318517375605"/>
    <n v="12155.475136476029"/>
    <n v="11337.745905"/>
    <n v="36.465703454998987"/>
    <n v="97.027267066017444"/>
    <s v="."/>
    <s v="International"/>
    <n v="1"/>
    <n v="7.5"/>
  </r>
  <r>
    <n v="60180"/>
    <s v="ANTIBACTERIAL COCINA 6X2 80 HOJAS"/>
    <x v="0"/>
    <s v="TOALLAS EL PAISA"/>
    <n v="10"/>
    <n v="96.052083333333329"/>
    <n v="0.7"/>
    <n v="12257.73"/>
    <n v="12474.64"/>
    <n v="10754"/>
    <s v="."/>
    <n v="2931.0659999999998"/>
    <n v="4085.91"/>
    <n v="2681.3159999999998"/>
    <n v="2720.277"/>
    <n v="2349.6480000000001"/>
    <n v="2420.13744"/>
    <s v="."/>
    <n v="4004"/>
    <n v="3815"/>
    <n v="2853"/>
    <n v="3087"/>
    <n v="2980"/>
    <n v="3042"/>
    <s v="."/>
    <n v="17188.354439999999"/>
    <n v="2864.7257399999999"/>
    <n v="634.5329672953917"/>
    <n v="0.22149867906565873"/>
    <n v="214418533.83140159"/>
    <n v="19781"/>
    <n v="3296.8333333333335"/>
    <n v="484.75206721237112"/>
    <n v="0.14703566064780479"/>
    <n v="212724874"/>
    <n v="5.186359955152966E-3"/>
    <n v="0.7481365585748746"/>
    <n v="30000"/>
    <n v="0.35"/>
    <n v="523.44823201097893"/>
    <n v="94.963284198895025"/>
    <n v="1584.165809284342"/>
    <n v="1343.716374260043"/>
    <n v="2533.7986512732923"/>
    <n v="13163.977802348048"/>
    <n v="8594.1772199999996"/>
    <n v="32.836780007768731"/>
    <n v="138.6217622252498"/>
    <s v="."/>
    <s v="International"/>
    <n v="1"/>
    <n v="7.5"/>
  </r>
  <r>
    <n v="60370"/>
    <s v="ANTIBACTERIAL COCINA 4X3 80H GTS MEGA"/>
    <x v="0"/>
    <s v="TOALLAS EL PAISA"/>
    <n v="10"/>
    <n v="96.052083333333329"/>
    <n v="0.7"/>
    <n v="24950.024999999998"/>
    <n v="4825.5999999999995"/>
    <n v="4160"/>
    <s v="."/>
    <n v="0"/>
    <n v="0"/>
    <n v="8316.6749999999993"/>
    <n v="333.666"/>
    <n v="1428.57"/>
    <n v="1471.4271000000001"/>
    <s v="."/>
    <n v="2016"/>
    <n v="2391"/>
    <n v="2934"/>
    <n v="3636"/>
    <n v="1788"/>
    <n v="2101"/>
    <s v="."/>
    <n v="11550.338099999999"/>
    <n v="1925.0563499999998"/>
    <n v="3201.5394517838909"/>
    <n v="1.6630886944082914"/>
    <n v="55737311.535359986"/>
    <n v="14866"/>
    <n v="2477.6666666666665"/>
    <n v="691.10655232508623"/>
    <n v="0.27893443521798184"/>
    <n v="61842560"/>
    <n v="3.4851626547164447E-3"/>
    <n v="0.80986013721407291"/>
    <n v="30000"/>
    <n v="0.35"/>
    <n v="689.9097558042256"/>
    <n v="63.814022651933698"/>
    <n v="3839.6796783032278"/>
    <n v="5466.3591352301264"/>
    <n v="4477.8199048225651"/>
    <n v="42754.17175418439"/>
    <n v="5775.1690499999995"/>
    <n v="16.741810074182538"/>
    <n v="669.98082831076385"/>
    <s v="."/>
    <s v="International"/>
    <n v="1"/>
    <n v="7.5"/>
  </r>
  <r>
    <n v="60210"/>
    <s v="ANTIBACTERIAL COC MULTICORTE 12X1 80"/>
    <x v="0"/>
    <s v="TOALLAS EL PAISA"/>
    <n v="10"/>
    <n v="96.052083333333329"/>
    <n v="0.7"/>
    <n v="7273.7189999999991"/>
    <n v="6624.7599999999993"/>
    <n v="5711"/>
    <s v="."/>
    <n v="1685.3130000000001"/>
    <n v="2424.5729999999999"/>
    <n v="1973.0250000000001"/>
    <n v="2017.98"/>
    <n v="1500.498"/>
    <n v="1545.5129399999998"/>
    <s v="."/>
    <n v="1863"/>
    <n v="1830"/>
    <n v="1827"/>
    <n v="3473"/>
    <n v="1659"/>
    <n v="3302"/>
    <s v="."/>
    <n v="11146.90194"/>
    <n v="1857.81699"/>
    <n v="350.74371185767114"/>
    <n v="0.18879346768040436"/>
    <n v="73845550.096034393"/>
    <n v="13954"/>
    <n v="2325.6666666666665"/>
    <n v="827.34023633972163"/>
    <n v="0.35574325770663107"/>
    <n v="79691294"/>
    <n v="3.3634310979238167E-3"/>
    <n v="0.83030057775281818"/>
    <n v="30000"/>
    <n v="0.35"/>
    <n v="578.44572164154613"/>
    <n v="61.585093591160216"/>
    <n v="966.59464776927325"/>
    <n v="771.50664797777017"/>
    <n v="1582.4455836808754"/>
    <n v="10258.488982761446"/>
    <n v="5573.4509699999999"/>
    <n v="19.270437178386743"/>
    <n v="166.57422087987092"/>
    <s v="."/>
    <s v="International"/>
    <n v="1"/>
    <n v="7.5"/>
  </r>
  <r>
    <n v="60170"/>
    <s v="ANTIBACTERIAL 12X1 GRATIS 20HOJAS"/>
    <x v="0"/>
    <s v="TOALLAS EL PAISA"/>
    <n v="10"/>
    <n v="96.052083333333329"/>
    <n v="0.7"/>
    <n v="4147.848"/>
    <n v="3627.3199999999997"/>
    <n v="3127"/>
    <s v="."/>
    <n v="256.74299999999999"/>
    <n v="71"/>
    <n v="1382.616"/>
    <n v="1301.6969999999999"/>
    <n v="812.18700000000001"/>
    <n v="836.55260999999996"/>
    <s v="."/>
    <n v="1259"/>
    <n v="854"/>
    <n v="1100"/>
    <n v="656"/>
    <n v="1473"/>
    <n v="1008"/>
    <s v="."/>
    <n v="4660.7956099999992"/>
    <n v="776.7992683333332"/>
    <n v="532.15889053582521"/>
    <n v="0.68506615831088802"/>
    <n v="16906197.132065196"/>
    <n v="6350"/>
    <n v="1058.3333333333333"/>
    <n v="289.86525605299198"/>
    <n v="0.2738884309162129"/>
    <n v="19856450"/>
    <n v="1.4063337939205737E-3"/>
    <n v="0.91964164771530788"/>
    <n v="30000"/>
    <n v="0.35"/>
    <n v="505.48432358365523"/>
    <n v="25.750251988950271"/>
    <n v="789.66141042532786"/>
    <n v="956.50321563310752"/>
    <n v="1047.1639303148306"/>
    <n v="11166.093551620132"/>
    <n v="2330.3978049999996"/>
    <n v="9.2204552991021878"/>
    <n v="433.63045753539149"/>
    <s v="."/>
    <s v="International"/>
    <n v="1"/>
    <n v="7.5"/>
  </r>
  <r>
    <n v="60570"/>
    <s v="ANTIBACTERIAL COCINA 1X4 80H"/>
    <x v="0"/>
    <s v="TOALLAS EL PAISA"/>
    <n v="10"/>
    <n v="96.052083333333329"/>
    <n v="0.7"/>
    <n v="3809.1869999999999"/>
    <n v="3977.64"/>
    <n v="3429"/>
    <s v="."/>
    <n v="226.773"/>
    <n v="599.4"/>
    <n v="692.30700000000002"/>
    <n v="1269.729"/>
    <n v="193"/>
    <n v="198.79"/>
    <s v="."/>
    <n v="480"/>
    <n v="428"/>
    <n v="559"/>
    <n v="875"/>
    <n v="667"/>
    <n v="932"/>
    <s v="."/>
    <n v="3179.9989999999998"/>
    <n v="529.9998333333333"/>
    <n v="422.74687303842563"/>
    <n v="0.79763586033535039"/>
    <n v="12648891.222359998"/>
    <n v="3941"/>
    <n v="656.83333333333337"/>
    <n v="208.14554202928943"/>
    <n v="0.31689247708087709"/>
    <n v="13513689"/>
    <n v="9.595228867660281E-4"/>
    <n v="0.94975434307499051"/>
    <n v="30000"/>
    <n v="0.35"/>
    <n v="398.72305863884236"/>
    <n v="17.569055248618785"/>
    <n v="598.43742552461345"/>
    <n v="750.71658703100604"/>
    <n v="774.12797801080126"/>
    <n v="8813.1367422972926"/>
    <n v="1589.9994999999999"/>
    <n v="7.9754579804234433"/>
    <n v="501.62838112710415"/>
    <s v="."/>
    <s v="International"/>
    <n v="1"/>
    <n v="7.5"/>
  </r>
  <r>
    <n v="60220"/>
    <s v="ANTIBACTERIAL COC MULTICORTE 6X2 80H"/>
    <x v="0"/>
    <s v="TOALLAS EL PAISA"/>
    <n v="10"/>
    <n v="96.052083333333329"/>
    <n v="0.7"/>
    <n v="3278.2984200000005"/>
    <n v="8587.48"/>
    <n v="7403"/>
    <s v="."/>
    <n v="0"/>
    <n v="5"/>
    <n v="319.68"/>
    <n v="679.32"/>
    <n v="1060.9380000000001"/>
    <n v="1092.7661400000002"/>
    <s v="."/>
    <n v="592"/>
    <n v="561"/>
    <n v="872"/>
    <n v="806"/>
    <n v="826"/>
    <n v="748"/>
    <s v="."/>
    <n v="3157.7041400000003"/>
    <n v="526.28402333333338"/>
    <n v="494.28210610520313"/>
    <n v="0.9391926872006503"/>
    <n v="27116721.1481672"/>
    <n v="4405"/>
    <n v="734.16666666666663"/>
    <n v="128.826110189925"/>
    <n v="0.17547256779558457"/>
    <n v="32610215"/>
    <n v="9.5279570589985678E-4"/>
    <n v="0.95070713878089042"/>
    <n v="30000"/>
    <n v="0.35"/>
    <n v="270.41043486593259"/>
    <n v="17.445879226519338"/>
    <n v="668.74089837039651"/>
    <n v="867.95849035789729"/>
    <n v="843.19969063558983"/>
    <n v="8315.6663080817543"/>
    <n v="1578.8520700000001"/>
    <n v="11.677449287656247"/>
    <n v="476.65504272442621"/>
    <s v="."/>
    <s v="International"/>
    <n v="1"/>
    <n v="7.5"/>
  </r>
  <r>
    <n v="60300"/>
    <s v="ANTIBACTERIAL COCINA 4X3 80H PAGUE2X3"/>
    <x v="0"/>
    <s v="TOALLAS EL PAISA"/>
    <n v="10"/>
    <n v="96.052083333333329"/>
    <n v="0.7"/>
    <n v="3248.7479999999996"/>
    <n v="13179.919999999998"/>
    <n v="11362"/>
    <s v="."/>
    <n v="167"/>
    <n v="944.05499999999995"/>
    <n v="1082.9159999999999"/>
    <n v="184"/>
    <n v="360.63900000000001"/>
    <n v="371.45817"/>
    <s v="."/>
    <n v="450"/>
    <n v="787"/>
    <n v="596"/>
    <n v="690"/>
    <n v="555"/>
    <n v="651"/>
    <s v="."/>
    <n v="3110.0681699999996"/>
    <n v="518.34469499999989"/>
    <n v="395.38493381865004"/>
    <n v="0.76278379547928066"/>
    <n v="40990449.675146386"/>
    <n v="3729"/>
    <n v="621.5"/>
    <n v="116.13569649336934"/>
    <n v="0.18686355027090804"/>
    <n v="42368898"/>
    <n v="9.3842217828292961E-4"/>
    <n v="0.95258510406873886"/>
    <n v="30000"/>
    <n v="0.35"/>
    <n v="216.62030590208315"/>
    <n v="17.182697071823203"/>
    <n v="567.211904536882"/>
    <n v="704.50126965023969"/>
    <n v="739.03887525511402"/>
    <n v="6687.2643017442142"/>
    <n v="1555.0340849999998"/>
    <n v="14.357232841346899"/>
    <n v="389.18595106412181"/>
    <s v="."/>
    <s v="International"/>
    <n v="1"/>
    <n v="7.5"/>
  </r>
  <r>
    <n v="60310"/>
    <s v="ANTIBACTERIAL COCINA 4X3 80HPAGUE2X3"/>
    <x v="0"/>
    <s v="TOALLAS EL PAISA"/>
    <n v="10"/>
    <n v="96.052083333333329"/>
    <n v="0.7"/>
    <n v="2235.7620000000002"/>
    <n v="3457.9599999999996"/>
    <n v="2981"/>
    <s v="."/>
    <n v="562.43700000000001"/>
    <n v="745.25400000000002"/>
    <n v="477.52199999999999"/>
    <n v="243.756"/>
    <n v="514.48500000000001"/>
    <n v="529.91955000000007"/>
    <s v="."/>
    <n v="498"/>
    <n v="695"/>
    <n v="547"/>
    <n v="964"/>
    <n v="708"/>
    <n v="909"/>
    <s v="."/>
    <n v="3073.3735500000003"/>
    <n v="512.228925"/>
    <n v="161.50657358898349"/>
    <n v="0.3153015491832748"/>
    <n v="10627602.800958"/>
    <n v="4321"/>
    <n v="720.16666666666663"/>
    <n v="187.21048759796204"/>
    <n v="0.2599543914806231"/>
    <n v="12880901"/>
    <n v="9.2735005916868402E-4"/>
    <n v="0.95351245412790753"/>
    <n v="30000"/>
    <n v="0.35"/>
    <n v="420.40540375111613"/>
    <n v="16.979964364640885"/>
    <n v="331.30621723539235"/>
    <n v="319.27424938876618"/>
    <n v="501.10586088180122"/>
    <n v="6150.4259906363886"/>
    <n v="1536.6867750000001"/>
    <n v="7.3104996333954491"/>
    <n v="362.21666068063422"/>
    <s v="."/>
    <s v="International"/>
    <n v="1"/>
    <n v="7.5"/>
  </r>
  <r>
    <n v="60350"/>
    <s v="ANTIBACTERIAL  COCINA PG80 LL100 1X12"/>
    <x v="0"/>
    <s v="TOALLAS EL PAISA"/>
    <n v="10"/>
    <n v="96.052083333333329"/>
    <n v="0.7"/>
    <n v="3096.1707299999998"/>
    <n v="7614.24"/>
    <n v="6564"/>
    <s v="."/>
    <n v="0"/>
    <n v="0"/>
    <n v="0"/>
    <n v="594.40499999999997"/>
    <n v="1001.997"/>
    <n v="1032.05691"/>
    <s v="."/>
    <n v="686"/>
    <n v="363"/>
    <n v="497"/>
    <n v="719"/>
    <n v="652"/>
    <n v="373"/>
    <s v="."/>
    <n v="2628.4589100000003"/>
    <n v="438.07648500000005"/>
    <n v="504.18066548669168"/>
    <n v="1.1508964364674621"/>
    <n v="20013716.9708784"/>
    <n v="3290"/>
    <n v="548.33333333333337"/>
    <n v="159.09200692261899"/>
    <n v="0.29013739864307414"/>
    <n v="21595560"/>
    <n v="7.9310291640629076E-4"/>
    <n v="0.95936551189187291"/>
    <n v="30000"/>
    <n v="0.35"/>
    <n v="262.00399469441646"/>
    <n v="14.521872430939228"/>
    <n v="649.39938979608394"/>
    <n v="874.98900545401807"/>
    <n v="794.61811410547625"/>
    <n v="8311.2459916071657"/>
    <n v="1314.2294550000001"/>
    <n v="10.032132956849207"/>
    <n v="572.326057203191"/>
    <s v="."/>
    <s v="International"/>
    <n v="1"/>
    <n v="7.5"/>
  </r>
  <r>
    <n v="60250"/>
    <s v="ANTIBACTERIAL COC 12X1 90H PAGUE80X90"/>
    <x v="0"/>
    <s v="TOALLAS EL PAISA"/>
    <n v="10"/>
    <n v="96.052083333333329"/>
    <n v="0.7"/>
    <n v="2826.1710000000003"/>
    <n v="8305.5999999999985"/>
    <n v="7160"/>
    <s v="."/>
    <n v="942.05700000000002"/>
    <n v="797.202"/>
    <n v="460.53899999999999"/>
    <n v="52"/>
    <n v="17"/>
    <n v="17.510000000000002"/>
    <s v="."/>
    <n v="643"/>
    <n v="643"/>
    <n v="417"/>
    <n v="443"/>
    <n v="468"/>
    <n v="591"/>
    <s v="."/>
    <n v="2286.308"/>
    <n v="381.05133333333333"/>
    <n v="416.4606773426114"/>
    <n v="1.0929253906541325"/>
    <n v="18989159.724799998"/>
    <n v="3205"/>
    <n v="534.16666666666663"/>
    <n v="103.28294470369563"/>
    <n v="0.1933534066215831"/>
    <n v="22947800"/>
    <n v="6.8986337800617679E-4"/>
    <n v="0.96980420923518096"/>
    <n v="30000"/>
    <n v="0.35"/>
    <n v="233.96584357912576"/>
    <n v="12.63153591160221"/>
    <n v="542.77603645863348"/>
    <n v="724.76585790242279"/>
    <n v="669.09139557465562"/>
    <n v="7047.0412456760059"/>
    <n v="1143.154"/>
    <n v="9.7719734001548186"/>
    <n v="557.89266602196949"/>
    <s v="."/>
    <s v="International"/>
    <n v="1"/>
    <n v="7.5"/>
  </r>
  <r>
    <n v="60580"/>
    <s v="ANTIBACTERIAL COCINA 1X4 80H PG3 LL4"/>
    <x v="0"/>
    <s v="TOALLAS EL PAISA"/>
    <n v="10"/>
    <n v="96.052083333333329"/>
    <n v="0.7"/>
    <n v="2999.9970000000003"/>
    <n v="4471.7999999999993"/>
    <n v="3855"/>
    <s v="."/>
    <n v="0"/>
    <n v="0"/>
    <n v="999.99900000000002"/>
    <n v="22"/>
    <n v="32"/>
    <n v="32.96"/>
    <s v="."/>
    <n v="183"/>
    <n v="248"/>
    <n v="215"/>
    <n v="306"/>
    <n v="304"/>
    <n v="340"/>
    <s v="."/>
    <n v="1086.9590000000001"/>
    <n v="181.15983333333335"/>
    <n v="401.41725182678266"/>
    <n v="2.2158181780183943"/>
    <n v="4860663.2561999997"/>
    <n v="1596"/>
    <n v="266"/>
    <n v="60.554108035706385"/>
    <n v="0.22764702269062551"/>
    <n v="6152580"/>
    <n v="3.2797558662009494E-4"/>
    <n v="0.98783786802617379"/>
    <n v="30000"/>
    <n v="0.35"/>
    <n v="219.8548209643775"/>
    <n v="6.0052983425414368"/>
    <n v="461.47023525219703"/>
    <n v="679.07468087743518"/>
    <n v="521.52321867761134"/>
    <n v="6674.1909631637982"/>
    <n v="543.47950000000003"/>
    <n v="4.9439852864364395"/>
    <n v="1111.3837452310966"/>
    <s v="."/>
    <s v="International"/>
    <n v="1"/>
    <n v="7.5"/>
  </r>
  <r>
    <n v="60340"/>
    <s v="ANTIBACTERIAL COCINA PG80 LL 100 1X12"/>
    <x v="0"/>
    <s v="TOALLAS EL PAISA"/>
    <n v="10"/>
    <n v="96.052083333333329"/>
    <n v="0.7"/>
    <n v="1303.6949999999999"/>
    <n v="4379"/>
    <n v="3775"/>
    <s v="."/>
    <n v="0"/>
    <n v="0"/>
    <n v="0"/>
    <n v="434.565"/>
    <n v="297.702"/>
    <n v="306.63306"/>
    <s v="."/>
    <n v="214"/>
    <n v="249"/>
    <n v="287"/>
    <n v="233"/>
    <n v="162"/>
    <n v="315"/>
    <s v="."/>
    <n v="1038.9000599999999"/>
    <n v="173.15000999999998"/>
    <n v="195.76082229903051"/>
    <n v="1.1305851053605513"/>
    <n v="4549343.3627399998"/>
    <n v="1460"/>
    <n v="243.33333333333334"/>
    <n v="54.143020479713378"/>
    <n v="0.22250556361526044"/>
    <n v="5511500"/>
    <n v="3.1347443336699154E-4"/>
    <n v="0.98815134245954084"/>
    <n v="30000"/>
    <n v="0.35"/>
    <n v="217.20509619407503"/>
    <n v="5.7397793370165742"/>
    <n v="253.15861566919625"/>
    <n v="340.05681501980001"/>
    <n v="310.55640903936199"/>
    <n v="4382.8178006002518"/>
    <n v="519.45002999999997"/>
    <n v="4.7830372224403606"/>
    <n v="763.58646269463657"/>
    <s v="."/>
    <s v="International"/>
    <n v="1"/>
    <n v="7.5"/>
  </r>
  <r>
    <n v="60330"/>
    <s v="ANTIBACTERIAL COCINA 4X3 70H"/>
    <x v="0"/>
    <s v="TOALLAS EL PAISA"/>
    <n v="10"/>
    <n v="96.052083333333329"/>
    <n v="0.7"/>
    <n v="814.94424000000004"/>
    <n v="2842"/>
    <n v="2450"/>
    <s v="."/>
    <n v="0"/>
    <n v="0"/>
    <n v="0"/>
    <n v="9"/>
    <n v="263.73599999999999"/>
    <n v="271.64807999999999"/>
    <s v="."/>
    <n v="114"/>
    <n v="106"/>
    <n v="146"/>
    <n v="132"/>
    <n v="115"/>
    <n v="130"/>
    <s v="."/>
    <n v="544.38408000000004"/>
    <n v="90.730680000000007"/>
    <n v="137.14081763217834"/>
    <n v="1.5115153731039856"/>
    <n v="1547139.5553600001"/>
    <n v="743"/>
    <n v="123.83333333333333"/>
    <n v="14.756919281024263"/>
    <n v="0.11916758504191868"/>
    <n v="1820350"/>
    <n v="1.6426073843138581E-4"/>
    <n v="0.99410521485369718"/>
    <n v="30000"/>
    <n v="0.35"/>
    <n v="195.16919414708696"/>
    <n v="3.0076468508287295"/>
    <n v="167.21728614046563"/>
    <n v="235.02323327169242"/>
    <n v="197.29375464875292"/>
    <n v="3490.3174039331188"/>
    <n v="272.19204000000002"/>
    <n v="2.7892930663521183"/>
    <n v="1160.481125957788"/>
    <s v="."/>
    <s v="International"/>
    <n v="1"/>
    <n v="7.5"/>
  </r>
  <r>
    <n v="60560"/>
    <s v="ANTIBACTERIAL COCINA X100 PAGUE 3X4"/>
    <x v="0"/>
    <s v="TOALLAS EL PAISA"/>
    <n v="10"/>
    <n v="96.052083333333329"/>
    <n v="0.7"/>
    <n v="510"/>
    <n v="9824.0399999999991"/>
    <n v="8469"/>
    <s v="."/>
    <n v="0"/>
    <n v="170"/>
    <n v="0"/>
    <n v="99"/>
    <n v="0"/>
    <n v="0"/>
    <s v="."/>
    <n v="59"/>
    <n v="40"/>
    <n v="70"/>
    <n v="62"/>
    <n v="43"/>
    <n v="56"/>
    <s v="."/>
    <n v="269"/>
    <n v="44.833333333333336"/>
    <n v="72.994292014284696"/>
    <n v="1.6281254724375769"/>
    <n v="2642666.7599999998"/>
    <n v="330"/>
    <n v="55"/>
    <n v="11.489125293076057"/>
    <n v="0.20889318714683741"/>
    <n v="2794770"/>
    <n v="8.1167213115495185E-5"/>
    <n v="0.99755047609870418"/>
    <n v="30000"/>
    <n v="0.35"/>
    <n v="73.790707879816296"/>
    <n v="1.4861878453038675"/>
    <n v="87.856170467323366"/>
    <n v="124.73041247943961"/>
    <n v="102.71804892036204"/>
    <n v="1555.7061694083334"/>
    <n v="134.5"/>
    <n v="3.6454454460326242"/>
    <n v="1046.7762701223357"/>
    <s v="."/>
    <s v="International"/>
    <n v="1"/>
    <n v="7.5"/>
  </r>
  <r>
    <n v="60260"/>
    <s v="ANTIBACTERIAL COC 4X3X70H PAGUE 2X3"/>
    <x v="0"/>
    <s v="TOALLAS EL PAISA"/>
    <n v="10"/>
    <n v="96.052083333333329"/>
    <n v="0.7"/>
    <n v="297"/>
    <n v="2220.2399999999998"/>
    <n v="1914"/>
    <s v="."/>
    <n v="0"/>
    <n v="0"/>
    <n v="99"/>
    <n v="0"/>
    <n v="9"/>
    <n v="62"/>
    <s v="."/>
    <n v="25"/>
    <n v="46"/>
    <n v="36"/>
    <n v="30"/>
    <n v="43"/>
    <n v="23"/>
    <s v="."/>
    <n v="170"/>
    <n v="28.333333333333332"/>
    <n v="42.212162544303112"/>
    <n v="1.489841030975404"/>
    <n v="377440.8"/>
    <n v="203"/>
    <n v="33.833333333333336"/>
    <n v="9.4533944520826267"/>
    <n v="0.27941067346057025"/>
    <n v="388542"/>
    <n v="5.1295264794179113E-5"/>
    <n v="0.99869879603533507"/>
    <n v="30000"/>
    <n v="0.35"/>
    <n v="123.39429953278895"/>
    <n v="0.93922651933701662"/>
    <n v="51.604427737673277"/>
    <n v="72.383115912585154"/>
    <n v="60.996692931043441"/>
    <n v="1707.6690485085937"/>
    <n v="85"/>
    <n v="1.3776973542835886"/>
    <n v="1818.1652810591497"/>
    <s v="."/>
    <s v="International"/>
    <n v="1"/>
    <n v="7.5"/>
  </r>
  <r>
    <n v="60120"/>
    <s v="ANTIBACTERIAL COCINA 6X2"/>
    <x v="0"/>
    <s v="TOALLAS EL PAISA"/>
    <n v="10"/>
    <n v="96.052083333333329"/>
    <n v="0.7"/>
    <n v="168"/>
    <n v="7055.12"/>
    <n v="6082"/>
    <s v="."/>
    <n v="0"/>
    <n v="0"/>
    <n v="0"/>
    <n v="0"/>
    <n v="16"/>
    <n v="56"/>
    <s v="."/>
    <n v="10"/>
    <n v="18"/>
    <n v="19"/>
    <n v="14"/>
    <n v="14"/>
    <n v="17"/>
    <s v="."/>
    <n v="72"/>
    <n v="12"/>
    <n v="22.485550916088314"/>
    <n v="1.8737959096740262"/>
    <n v="507968.64"/>
    <n v="92"/>
    <n v="15.333333333333334"/>
    <n v="3.3266599866332376"/>
    <n v="0.21695608608477635"/>
    <n v="559544"/>
    <n v="2.1725053324593506E-5"/>
    <n v="0.99951663265037083"/>
    <n v="30000"/>
    <n v="0.35"/>
    <n v="45.048946931909292"/>
    <n v="0.39779005524861877"/>
    <n v="26.463451468574501"/>
    <n v="38.232811381182707"/>
    <n v="30.441352021060688"/>
    <n v="701.80842994855061"/>
    <n v="36"/>
    <n v="1.5982615555659216"/>
    <n v="1764.2684141762174"/>
    <s v="."/>
    <s v="International"/>
    <n v="1"/>
    <n v="7.5"/>
  </r>
  <r>
    <n v="60540"/>
    <s v="ANTIBACTERIAL COCINA 1X4 100H MK"/>
    <x v="0"/>
    <s v="TOALLAS EL PAISA"/>
    <n v="10"/>
    <n v="96.052083333333329"/>
    <n v="0.7"/>
    <n v="90"/>
    <n v="2926.68"/>
    <n v="2523"/>
    <s v="."/>
    <n v="19"/>
    <n v="30"/>
    <n v="0"/>
    <n v="0"/>
    <n v="2"/>
    <n v="18"/>
    <s v="."/>
    <n v="14"/>
    <n v="15"/>
    <n v="19"/>
    <n v="16"/>
    <n v="14"/>
    <n v="11"/>
    <s v="."/>
    <n v="69"/>
    <n v="11.5"/>
    <n v="12.613484847574837"/>
    <n v="1.0968247693543336"/>
    <n v="201940.91999999998"/>
    <n v="89"/>
    <n v="14.833333333333334"/>
    <n v="2.6394443859772179"/>
    <n v="0.17794007096475625"/>
    <n v="224547"/>
    <n v="2.0819842769402112E-5"/>
    <n v="0.99960125475043848"/>
    <n v="30000"/>
    <n v="0.35"/>
    <n v="68.471134399582482"/>
    <n v="0.38121546961325969"/>
    <n v="16.425639543707433"/>
    <n v="21.946926665454907"/>
    <n v="20.237794239840031"/>
    <n v="827.27183201528067"/>
    <n v="34.5"/>
    <n v="1.007723920525855"/>
    <n v="2170.0898781850119"/>
    <s v="."/>
    <s v="International"/>
    <n v="1"/>
    <n v="7.5"/>
  </r>
  <r>
    <n v="60200"/>
    <s v="ANTIBACTERIAL COCINA 6X2 100H+SOPORTE"/>
    <x v="0"/>
    <s v="TOALLAS EL PAISA"/>
    <n v="10"/>
    <n v="96.052083333333329"/>
    <n v="0.7"/>
    <n v="87"/>
    <n v="12431.72"/>
    <n v="10717"/>
    <s v="."/>
    <n v="0"/>
    <n v="0"/>
    <n v="0"/>
    <n v="0"/>
    <n v="29"/>
    <n v="20"/>
    <s v="."/>
    <n v="12"/>
    <n v="8"/>
    <n v="13"/>
    <n v="15"/>
    <n v="8"/>
    <n v="7"/>
    <s v="."/>
    <n v="49"/>
    <n v="8.1666666666666661"/>
    <n v="12.967909109284605"/>
    <n v="1.5879072378715844"/>
    <n v="609154.27999999991"/>
    <n v="63"/>
    <n v="10.5"/>
    <n v="3.271085446759225"/>
    <n v="0.3115319473104024"/>
    <n v="675171"/>
    <n v="1.4785105734792803E-5"/>
    <n v="0.99977299733170644"/>
    <n v="30000"/>
    <n v="0.35"/>
    <n v="27.996454007057771"/>
    <n v="0.27071823204419887"/>
    <n v="15.675091429726594"/>
    <n v="22.180313440593711"/>
    <n v="18.382273750168583"/>
    <n v="425.31872259315037"/>
    <n v="24.5"/>
    <n v="1.7502216526295558"/>
    <n v="1571.0752814155146"/>
    <s v="."/>
    <s v="International"/>
    <n v="1"/>
    <n v="7.5"/>
  </r>
  <r>
    <n v="60142"/>
    <s v="ANTIBACTERIAL COCINA 12X80 PAGU70X80"/>
    <x v="0"/>
    <s v="TOALLAS EL PAISA"/>
    <n v="10"/>
    <n v="96.052083333333329"/>
    <n v="0.7"/>
    <n v="57"/>
    <n v="6776.7199999999993"/>
    <n v="5842"/>
    <s v="."/>
    <n v="0"/>
    <n v="0"/>
    <n v="19"/>
    <n v="0"/>
    <n v="0"/>
    <n v="0"/>
    <s v="."/>
    <n v="3"/>
    <n v="4"/>
    <n v="6"/>
    <n v="6"/>
    <n v="5"/>
    <n v="3"/>
    <s v="."/>
    <n v="19"/>
    <n v="3.1666666666666665"/>
    <n v="7.7567175188133968"/>
    <n v="2.4494897427831779"/>
    <n v="128757.68"/>
    <n v="27"/>
    <n v="4.5"/>
    <n v="1.3784048752090221"/>
    <n v="0.30631219449089381"/>
    <n v="157734"/>
    <n v="5.7330001828788424E-6"/>
    <n v="0.99990230364214716"/>
    <n v="30000"/>
    <n v="0.35"/>
    <n v="23.612263832101409"/>
    <n v="0.10497237569060773"/>
    <n v="8.8064412757194734"/>
    <n v="13.086976952090973"/>
    <n v="9.856165032625551"/>
    <n v="322.49625478486752"/>
    <n v="9.5"/>
    <n v="0.80466659762496251"/>
    <n v="3072.2011640032119"/>
    <s v="."/>
    <s v="International"/>
    <n v="1"/>
    <n v="7.5"/>
  </r>
  <r>
    <n v="60102"/>
    <s v="ANTIBACTERIAL 12X1 GRATIS 20HOJAS"/>
    <x v="0"/>
    <s v="TOALLAS EL PAISA"/>
    <n v="10"/>
    <n v="96.052083333333329"/>
    <n v="0.7"/>
    <n v="39"/>
    <n v="12130.119999999999"/>
    <n v="10457"/>
    <s v="."/>
    <n v="0"/>
    <n v="0"/>
    <n v="13"/>
    <n v="0"/>
    <n v="0"/>
    <n v="0"/>
    <s v="."/>
    <n v="3"/>
    <n v="3"/>
    <n v="4"/>
    <n v="3"/>
    <n v="4"/>
    <n v="3"/>
    <s v="."/>
    <n v="13"/>
    <n v="2.1666666666666665"/>
    <n v="5.3072277760302189"/>
    <n v="2.4494897427831783"/>
    <n v="157691.56"/>
    <n v="20"/>
    <n v="3.3333333333333335"/>
    <n v="0.51639777949432131"/>
    <n v="0.1549193338482964"/>
    <n v="209140"/>
    <n v="3.9225790724960494E-6"/>
    <n v="0.99994850558888404"/>
    <n v="30000"/>
    <n v="0.35"/>
    <n v="14.59855011779865"/>
    <n v="7.18232044198895E-2"/>
    <n v="6.0254598202291136"/>
    <n v="8.9542473882727709"/>
    <n v="6.7436918644280084"/>
    <n v="205.08323875851781"/>
    <n v="6.5"/>
    <n v="0.8904993917272862"/>
    <n v="2855.389708868594"/>
    <s v="."/>
    <s v="International"/>
    <n v="1"/>
    <n v="7.5"/>
  </r>
  <r>
    <n v="60110"/>
    <s v="ANTIBACTERIAL COCINA 12X1"/>
    <x v="0"/>
    <s v="TOALLAS EL PAISA"/>
    <n v="10"/>
    <n v="96.052083333333329"/>
    <n v="0.7"/>
    <n v="6.18"/>
    <n v="3853.5199999999995"/>
    <n v="3322"/>
    <s v="."/>
    <n v="0"/>
    <n v="0"/>
    <n v="0"/>
    <n v="0"/>
    <n v="2"/>
    <n v="2.06"/>
    <s v="."/>
    <n v="1"/>
    <n v="1"/>
    <n v="1"/>
    <n v="1"/>
    <n v="1"/>
    <n v="1"/>
    <s v="."/>
    <n v="4.0600000000000005"/>
    <n v="0.67666666666666675"/>
    <n v="1.0484591869341728"/>
    <n v="1.5494470742869548"/>
    <n v="15645.2912"/>
    <n v="6"/>
    <n v="1"/>
    <n v="0"/>
    <n v="0"/>
    <n v="19932"/>
    <n v="1.2250516180256896E-6"/>
    <n v="0.99999697357937734"/>
    <n v="30000"/>
    <n v="0.35"/>
    <n v="14.474541165877181"/>
    <n v="2.2430939226519338E-2"/>
    <n v="1.2727685791993661"/>
    <n v="1.7950027715215404"/>
    <n v="1.4970779714645595"/>
    <n v="156.50277210731292"/>
    <n v="2.0300000000000002"/>
    <n v="0.2804924835594233"/>
    <n v="6977.0940274442446"/>
    <s v="."/>
    <s v="International"/>
    <n v="1"/>
    <n v="7.5"/>
  </r>
  <r>
    <n v="60130"/>
    <s v="ANTIBACTERIAL COCINA 12X1 70HOJAS"/>
    <x v="0"/>
    <s v="TOALLAS EL PAISA"/>
    <n v="10"/>
    <n v="96.052083333333329"/>
    <n v="0.7"/>
    <n v="3"/>
    <n v="12021.08"/>
    <n v="10363"/>
    <s v="."/>
    <n v="1"/>
    <n v="0"/>
    <n v="0"/>
    <n v="0"/>
    <n v="0"/>
    <n v="0"/>
    <s v="."/>
    <n v="1"/>
    <n v="1"/>
    <n v="1"/>
    <n v="1"/>
    <n v="1"/>
    <n v="1"/>
    <s v="."/>
    <n v="1"/>
    <n v="0.16666666666666666"/>
    <n v="0.40824829046386302"/>
    <n v="2.4494897427831783"/>
    <n v="12021.08"/>
    <n v="6"/>
    <n v="1"/>
    <n v="0"/>
    <n v="0"/>
    <n v="62178"/>
    <n v="3.0173685173046534E-7"/>
    <n v="1.0000000000000002"/>
    <n v="30000"/>
    <n v="0.35"/>
    <n v="4.0672311396043659"/>
    <n v="5.5248618784530384E-3"/>
    <n v="0.46349690924839337"/>
    <n v="0.688788260636367"/>
    <n v="0.51874552803292373"/>
    <n v="45.218291209930683"/>
    <n v="0.5"/>
    <n v="0.24586751174836688"/>
    <n v="8184.5107089974535"/>
    <s v="."/>
    <s v="International"/>
    <n v="1"/>
    <n v="7.5"/>
  </r>
  <r>
    <n v="72050"/>
    <s v="CREMA CAFETERIA 42X100"/>
    <x v="1"/>
    <s v="SERVICENTRO"/>
    <n v="20"/>
    <n v="95.813596491228068"/>
    <n v="2.2999999999999998"/>
    <n v="20994.074909999999"/>
    <n v="6797.5999999999995"/>
    <n v="5860"/>
    <s v="."/>
    <n v="5504.49"/>
    <n v="6964.0290000000005"/>
    <n v="5779.2150000000001"/>
    <n v="6266.7269999999999"/>
    <n v="6794.1989999999996"/>
    <n v="6998.0249699999995"/>
    <s v="."/>
    <n v="9267"/>
    <n v="10228"/>
    <n v="10647"/>
    <n v="8851"/>
    <n v="11189"/>
    <n v="11927"/>
    <s v="."/>
    <n v="38306.684970000002"/>
    <n v="6384.4474950000003"/>
    <n v="637.93071968182414"/>
    <n v="9.991948718842493E-2"/>
    <n v="260393521.75207201"/>
    <n v="62109"/>
    <n v="10351.5"/>
    <n v="1158.7768982854293"/>
    <n v="0.11194289699902712"/>
    <n v="363958740"/>
    <n v="1.1558538523078537E-2"/>
    <n v="0.36311476192978975"/>
    <n v="30000"/>
    <n v="0.35"/>
    <n v="1058.5955890980856"/>
    <n v="211.63914348066299"/>
    <n v="4870.7135892950846"/>
    <n v="3913.5084476645452"/>
    <n v="8146.2913172778053"/>
    <n v="37844.034623262742"/>
    <n v="19153.342485000001"/>
    <n v="36.186325887336231"/>
    <n v="178.8139660786355"/>
    <s v="."/>
    <s v="Local"/>
    <n v="2"/>
    <n v="7.5"/>
  </r>
  <r>
    <n v="72250"/>
    <s v="CREMA NORMAL 30X100"/>
    <x v="1"/>
    <s v="SERVICENTRO"/>
    <n v="20"/>
    <n v="95.813596491228068"/>
    <n v="2.2999999999999998"/>
    <n v="20808.170999999998"/>
    <n v="8573.56"/>
    <n v="7391"/>
    <s v="."/>
    <n v="5523.4709999999995"/>
    <n v="6936.0569999999998"/>
    <n v="4431.5640000000003"/>
    <n v="4496.4989999999998"/>
    <n v="4451.5439999999999"/>
    <n v="4585.0903200000002"/>
    <s v="."/>
    <n v="6623"/>
    <n v="5661"/>
    <n v="7427"/>
    <n v="9531"/>
    <n v="4654"/>
    <n v="6185"/>
    <s v="."/>
    <n v="30424.225319999994"/>
    <n v="5070.7042199999987"/>
    <n v="1004.1843301232997"/>
    <n v="0.19803646329095093"/>
    <n v="260843921.23453912"/>
    <n v="40081"/>
    <n v="6680.166666666667"/>
    <n v="1677.9464135265669"/>
    <n v="0.25118331581446074"/>
    <n v="296238671"/>
    <n v="9.1801099643951077E-3"/>
    <n v="0.47074090179295636"/>
    <n v="30000"/>
    <n v="0.35"/>
    <n v="840.03961315810386"/>
    <n v="168.08964265193367"/>
    <n v="4365.9771831619728"/>
    <n v="5422.2025366859825"/>
    <n v="8783.995389724656"/>
    <n v="42306.681402314054"/>
    <n v="15212.112659999997"/>
    <n v="36.217607888300677"/>
    <n v="251.69118533923759"/>
    <s v="."/>
    <s v="Local"/>
    <n v="2"/>
    <n v="7.5"/>
  </r>
  <r>
    <n v="72590"/>
    <s v="CREMA CANGU ECA PARTIDA 24X200"/>
    <x v="1"/>
    <s v="SERVICENTRO"/>
    <n v="20"/>
    <n v="95.813596491228068"/>
    <n v="2.2999999999999998"/>
    <n v="15906.847229999999"/>
    <n v="7295.24"/>
    <n v="6289"/>
    <s v="."/>
    <n v="1320.6780000000001"/>
    <n v="4132.8630000000003"/>
    <n v="3576.42"/>
    <n v="3493.5030000000002"/>
    <n v="5147.8469999999998"/>
    <n v="5302.2824099999998"/>
    <s v="."/>
    <n v="7003"/>
    <n v="6739"/>
    <n v="5008"/>
    <n v="4927"/>
    <n v="6792"/>
    <n v="4124"/>
    <s v="."/>
    <n v="22973.593410000001"/>
    <n v="3828.9322350000002"/>
    <n v="1447.085713655817"/>
    <n v="0.3779345323555503"/>
    <n v="167597877.58836842"/>
    <n v="34593"/>
    <n v="5765.5"/>
    <n v="1225.0895069340852"/>
    <n v="0.21248625564722665"/>
    <n v="217555377"/>
    <n v="6.9319797484691664E-3"/>
    <n v="0.59559486128457984"/>
    <n v="30000"/>
    <n v="0.35"/>
    <n v="791.34392178951566"/>
    <n v="126.92593044198895"/>
    <n v="3985.6043224955961"/>
    <n v="7298.0566291580571"/>
    <n v="9836.5752379978367"/>
    <n v="52066.649338064708"/>
    <n v="11486.796705000001"/>
    <n v="29.031111224116529"/>
    <n v="410.21286317740709"/>
    <s v="."/>
    <s v="Local"/>
    <n v="2"/>
    <n v="7.5"/>
  </r>
  <r>
    <n v="72150"/>
    <s v="CREMA CAFETERIA MINI 24X200"/>
    <x v="1"/>
    <s v="LA SUPERIOR"/>
    <n v="20"/>
    <n v="96.492063492063494"/>
    <n v="1.1000000000000001"/>
    <n v="6464.5289999999995"/>
    <n v="9046.84"/>
    <n v="7799"/>
    <s v="."/>
    <n v="1227.771"/>
    <n v="2154.8429999999998"/>
    <n v="1149.8489999999999"/>
    <n v="1334.664"/>
    <n v="1441.557"/>
    <n v="1484.8037099999999"/>
    <s v="."/>
    <n v="2050"/>
    <n v="1894"/>
    <n v="2396"/>
    <n v="2431"/>
    <n v="1195"/>
    <n v="2254"/>
    <s v="."/>
    <n v="8793.4877099999994"/>
    <n v="1465.581285"/>
    <n v="360.39098840349982"/>
    <n v="0.24590310485815178"/>
    <n v="79553276.354336396"/>
    <n v="12220"/>
    <n v="2036.6666666666667"/>
    <n v="460.60554346063446"/>
    <n v="0.2261565679839449"/>
    <n v="95303780"/>
    <n v="2.6533192973459394E-3"/>
    <n v="0.85868834105854286"/>
    <n v="30000"/>
    <n v="0.35"/>
    <n v="439.64559215155867"/>
    <n v="48.582805027624303"/>
    <n v="1332.0470889559861"/>
    <n v="1893.4551061397865"/>
    <n v="2865.1112066922724"/>
    <n v="17894.186717240955"/>
    <n v="4396.7438549999997"/>
    <n v="20.001309843608365"/>
    <n v="368.3234573851031"/>
    <s v="."/>
    <s v="Local"/>
    <n v="2"/>
    <n v="7.5"/>
  </r>
  <r>
    <n v="72950"/>
    <s v="CREMA NORMAL 18 X 200 INST"/>
    <x v="1"/>
    <s v="LA SUPERIOR"/>
    <n v="20"/>
    <n v="96.492063492063494"/>
    <n v="1.1000000000000001"/>
    <n v="4717.2780000000002"/>
    <n v="11183.56"/>
    <n v="9641"/>
    <s v="."/>
    <n v="1528.47"/>
    <n v="1572.4259999999999"/>
    <n v="1112.886"/>
    <n v="1053.9449999999999"/>
    <n v="1525.473"/>
    <n v="1571.2371900000001"/>
    <s v="."/>
    <n v="1743"/>
    <n v="2317"/>
    <n v="1458"/>
    <n v="1338"/>
    <n v="1302"/>
    <n v="2415"/>
    <s v="."/>
    <n v="8364.4371899999987"/>
    <n v="1394.0728649999999"/>
    <n v="242.189447247088"/>
    <n v="0.17372796883690009"/>
    <n v="93544185.180596381"/>
    <n v="10573"/>
    <n v="1762.1666666666667"/>
    <n v="493.67739128571242"/>
    <n v="0.28015363167637136"/>
    <n v="101934293"/>
    <n v="2.5238589442078199E-3"/>
    <n v="0.86644670818880321"/>
    <n v="30000"/>
    <n v="0.35"/>
    <n v="385.65496217230094"/>
    <n v="46.212360165745849"/>
    <n v="1166.4366505620051"/>
    <n v="1333.0962578160056"/>
    <n v="2257.3434611309226"/>
    <n v="13889.984446203785"/>
    <n v="4182.2185949999994"/>
    <n v="21.688913693435062"/>
    <n v="300.56860104928177"/>
    <s v="."/>
    <s v="Local"/>
    <n v="2"/>
    <n v="7.5"/>
  </r>
  <r>
    <n v="72050"/>
    <s v="CREMA CAFETERIA 42X100"/>
    <x v="1"/>
    <s v="SERVICENTRO"/>
    <n v="7"/>
    <n v="95.813596491228068"/>
    <n v="2.2999999999999998"/>
    <n v="13420"/>
    <n v="6797.5999999999995"/>
    <n v="5860"/>
    <s v="."/>
    <n v="782"/>
    <n v="561"/>
    <n v="690"/>
    <n v="782"/>
    <n v="554"/>
    <n v="361"/>
    <s v="."/>
    <n v="1090"/>
    <n v="946"/>
    <n v="730"/>
    <n v="732"/>
    <n v="539"/>
    <n v="766"/>
    <s v="."/>
    <n v="3730"/>
    <n v="621.66666666666663"/>
    <n v="162.65874297641273"/>
    <n v="0.26164945250897492"/>
    <n v="25355047.999999996"/>
    <n v="4803"/>
    <n v="800.5"/>
    <n v="191.94556520013688"/>
    <n v="0.23978209269223846"/>
    <n v="28145580"/>
    <n v="1.1254784569546359E-3"/>
    <n v="0.93844406467193131"/>
    <n v="30000"/>
    <n v="0.35"/>
    <n v="330.32938660790199"/>
    <n v="20.607734806629836"/>
    <n v="306.91288662282159"/>
    <n v="278.30732427541267"/>
    <n v="451.16703026923045"/>
    <n v="3757.8297937130246"/>
    <n v="1865"/>
    <n v="11.291759532213453"/>
    <n v="182.35045379679823"/>
    <s v="."/>
    <s v="Local"/>
    <n v="2"/>
    <n v="7.5"/>
  </r>
  <r>
    <n v="72300"/>
    <s v="CREMA PEQUE¥A 45X100"/>
    <x v="1"/>
    <s v="LA SUPERIOR"/>
    <n v="20"/>
    <n v="96.492063492063494"/>
    <n v="1.1000000000000001"/>
    <n v="2334.663"/>
    <n v="9121.08"/>
    <n v="7863"/>
    <s v="."/>
    <n v="367.63200000000001"/>
    <n v="778.221"/>
    <n v="431.56799999999998"/>
    <n v="450.54899999999998"/>
    <n v="454.54500000000002"/>
    <n v="468.18135000000001"/>
    <s v="."/>
    <n v="786"/>
    <n v="800"/>
    <n v="462"/>
    <n v="728"/>
    <n v="394"/>
    <n v="629"/>
    <s v="."/>
    <n v="2950.6963499999997"/>
    <n v="491.78272499999997"/>
    <n v="144.72732579044575"/>
    <n v="0.29429119493867084"/>
    <n v="26913537.464057997"/>
    <n v="3799"/>
    <n v="633.16666666666663"/>
    <n v="171.28971558930996"/>
    <n v="0.27052863741401945"/>
    <n v="29871537"/>
    <n v="8.9033382706157525E-4"/>
    <n v="0.95440278795496913"/>
    <n v="30000"/>
    <n v="0.35"/>
    <n v="253.63531637436364"/>
    <n v="16.302189779005523"/>
    <n v="470.77112137055622"/>
    <n v="746.03549748784326"/>
    <n v="1072.0792930679536"/>
    <n v="8713.2883407840309"/>
    <n v="1475.3481749999999"/>
    <n v="11.633617873801123"/>
    <n v="534.48576288844833"/>
    <s v="."/>
    <s v="Local"/>
    <n v="2"/>
    <n v="7.5"/>
  </r>
  <r>
    <n v="72500"/>
    <s v="CREMA. EXTRAFINA L.D. 24X40"/>
    <x v="1"/>
    <s v="LA SUPERIOR"/>
    <n v="20"/>
    <n v="96.492063492063494"/>
    <n v="1.1000000000000001"/>
    <n v="2988.009"/>
    <n v="11516.48"/>
    <n v="9928"/>
    <s v="."/>
    <n v="348.65100000000001"/>
    <n v="118"/>
    <n v="122"/>
    <n v="996.00300000000004"/>
    <n v="579.41999999999996"/>
    <n v="596.80259999999998"/>
    <s v="."/>
    <n v="563"/>
    <n v="844"/>
    <n v="390"/>
    <n v="743"/>
    <n v="777"/>
    <n v="706"/>
    <s v="."/>
    <n v="2760.8766000000001"/>
    <n v="460.14609999999999"/>
    <n v="335.8219097990779"/>
    <n v="0.72981583414284701"/>
    <n v="31795580.146368001"/>
    <n v="4023"/>
    <n v="670.5"/>
    <n v="166.25131578426681"/>
    <n v="0.24795125396609516"/>
    <n v="39940344"/>
    <n v="8.3305821330031135E-4"/>
    <n v="0.95777091710472639"/>
    <n v="30000"/>
    <n v="0.35"/>
    <n v="218.34045786973391"/>
    <n v="15.25346187845304"/>
    <n v="640.89114736813872"/>
    <n v="1630.1304420854906"/>
    <n v="1935.1996796545513"/>
    <n v="12713.377795461727"/>
    <n v="1380.4383"/>
    <n v="12.644823716762524"/>
    <n v="833.47491190970743"/>
    <s v="."/>
    <s v="Local"/>
    <n v="2"/>
    <n v="7.5"/>
  </r>
  <r>
    <n v="72700"/>
    <s v="CREMA ECOLOGICA PEQUE¥A 45X200"/>
    <x v="1"/>
    <s v="LA SUPERIOR"/>
    <n v="20"/>
    <n v="96.492063492063494"/>
    <n v="1.1000000000000001"/>
    <n v="642.07728000000009"/>
    <n v="12495.519999999999"/>
    <n v="10772"/>
    <s v="."/>
    <n v="121"/>
    <n v="100"/>
    <n v="128"/>
    <n v="139"/>
    <n v="207.792"/>
    <n v="214.02576000000002"/>
    <s v="."/>
    <n v="151"/>
    <n v="149"/>
    <n v="163"/>
    <n v="153"/>
    <n v="170"/>
    <n v="143"/>
    <s v="."/>
    <n v="909.81776000000002"/>
    <n v="151.63629333333333"/>
    <n v="47.684690357265318"/>
    <n v="0.31446752824828561"/>
    <n v="11368646.016435198"/>
    <n v="929"/>
    <n v="154.83333333333334"/>
    <n v="9.8877028002800866"/>
    <n v="6.3860297956599046E-2"/>
    <n v="10007188"/>
    <n v="2.7452554655086416E-4"/>
    <n v="0.98987354710806108"/>
    <n v="30000"/>
    <n v="0.35"/>
    <n v="120.3290909458086"/>
    <n v="5.0266174585635364"/>
    <n v="148.21703952853605"/>
    <n v="244.26223164820848"/>
    <n v="344.79458081947922"/>
    <n v="3604.5378577096872"/>
    <n v="454.90888000000001"/>
    <n v="7.5610789780647929"/>
    <n v="717.09014808136226"/>
    <s v="."/>
    <s v="Local"/>
    <n v="2"/>
    <n v="7.5"/>
  </r>
  <r>
    <n v="72580"/>
    <s v="CREMA. COMBO DE CANGURITOS 18X200"/>
    <x v="1"/>
    <s v="LA SUPERIOR"/>
    <n v="20"/>
    <n v="96.492063492063494"/>
    <n v="1.1000000000000001"/>
    <n v="890.10899999999992"/>
    <n v="11742.679999999998"/>
    <n v="10123"/>
    <s v="."/>
    <n v="296.70299999999997"/>
    <n v="105"/>
    <n v="71"/>
    <n v="105"/>
    <n v="103"/>
    <n v="106.09"/>
    <s v="."/>
    <n v="221"/>
    <n v="166"/>
    <n v="148"/>
    <n v="206"/>
    <n v="198"/>
    <n v="156"/>
    <s v="."/>
    <n v="786.79300000000001"/>
    <n v="131.13216666666668"/>
    <n v="82.236108250370563"/>
    <n v="0.62712384261454202"/>
    <n v="9239058.4252399988"/>
    <n v="1095"/>
    <n v="182.5"/>
    <n v="29.797650914124088"/>
    <n v="0.16327479952944707"/>
    <n v="11084685"/>
    <n v="2.3740444278356804E-4"/>
    <n v="0.99109920369942239"/>
    <n v="30000"/>
    <n v="0.35"/>
    <n v="115.42960999320258"/>
    <n v="4.3469226519337019"/>
    <n v="169.17456128904462"/>
    <n v="401.92192785126343"/>
    <n v="488.86038088993746"/>
    <n v="4355.2362927227259"/>
    <n v="393.3965"/>
    <n v="6.8162146614402728"/>
    <n v="1001.9125347871847"/>
    <s v="."/>
    <s v="Local"/>
    <n v="2"/>
    <n v="7.5"/>
  </r>
  <r>
    <n v="72550"/>
    <s v="CREMA. MACDONAL 30X200"/>
    <x v="1"/>
    <s v="LA SUPERIOR"/>
    <n v="20"/>
    <n v="96.492063492063494"/>
    <n v="1.1000000000000001"/>
    <n v="722.27699999999993"/>
    <n v="4760.6399999999994"/>
    <n v="4104"/>
    <s v="."/>
    <n v="159"/>
    <n v="180"/>
    <n v="125"/>
    <n v="240.75899999999999"/>
    <n v="15"/>
    <n v="15.450000000000001"/>
    <s v="."/>
    <n v="165"/>
    <n v="106"/>
    <n v="152"/>
    <n v="193"/>
    <n v="109"/>
    <n v="113"/>
    <s v="."/>
    <n v="735.20900000000006"/>
    <n v="122.53483333333334"/>
    <n v="91.264326328345092"/>
    <n v="0.7448031212486117"/>
    <n v="3500065.3737599999"/>
    <n v="838"/>
    <n v="139.66666666666666"/>
    <n v="35.84224695337425"/>
    <n v="0.25662706649193978"/>
    <n v="3439152"/>
    <n v="2.2183964902390373E-4"/>
    <n v="0.99200520253308677"/>
    <n v="30000"/>
    <n v="0.35"/>
    <n v="175.2440713539122"/>
    <n v="4.0619281767955808"/>
    <n v="172.5028898642567"/>
    <n v="442.63782923515259"/>
    <n v="523.87639277106427"/>
    <n v="5772.8057828802985"/>
    <n v="367.60450000000003"/>
    <n v="4.195343068212658"/>
    <n v="1421.1983894393757"/>
    <s v="."/>
    <s v="Local"/>
    <n v="2"/>
    <n v="7.5"/>
  </r>
  <r>
    <n v="72930"/>
    <s v="CREMA NATURAL CAFETERIA 30X100"/>
    <x v="1"/>
    <s v="SERVICENTRO"/>
    <n v="20"/>
    <n v="95.813596491228068"/>
    <n v="2.2999999999999998"/>
    <n v="580.92000000000007"/>
    <n v="8665.1999999999989"/>
    <n v="7470"/>
    <s v="."/>
    <n v="21"/>
    <n v="46"/>
    <n v="109"/>
    <n v="176"/>
    <n v="188"/>
    <n v="193.64000000000001"/>
    <s v="."/>
    <n v="114"/>
    <n v="101"/>
    <n v="218"/>
    <n v="166"/>
    <n v="178"/>
    <n v="175"/>
    <s v="."/>
    <n v="733.64"/>
    <n v="122.27333333333333"/>
    <n v="75.56433197393244"/>
    <n v="0.61799519088871202"/>
    <n v="6357137.3279999988"/>
    <n v="952"/>
    <n v="158.66666666666666"/>
    <n v="43.669974429425402"/>
    <n v="0.27523093127789122"/>
    <n v="7111440"/>
    <n v="2.2136622390353861E-4"/>
    <n v="0.99222656875699033"/>
    <n v="30000"/>
    <n v="0.35"/>
    <n v="129.75461195274067"/>
    <n v="4.0532596685082876"/>
    <n v="156.6295253440982"/>
    <n v="369.57805287207913"/>
    <n v="450.64324624224491"/>
    <n v="4475.9569314055407"/>
    <n v="366.82"/>
    <n v="5.6540572158406741"/>
    <n v="1104.2857594793127"/>
    <s v="."/>
    <s v="Local"/>
    <n v="2"/>
    <n v="7.5"/>
  </r>
  <r>
    <n v="72970"/>
    <s v="CREMA. LA LOCURA 18X200"/>
    <x v="1"/>
    <s v="SERVICENTRO"/>
    <n v="20"/>
    <n v="95.813596491228068"/>
    <n v="2.2999999999999998"/>
    <n v="450"/>
    <n v="4878.96"/>
    <n v="4206"/>
    <s v="."/>
    <n v="130"/>
    <n v="100"/>
    <n v="150"/>
    <n v="99"/>
    <n v="100"/>
    <n v="103"/>
    <s v="."/>
    <n v="144"/>
    <n v="163"/>
    <n v="209"/>
    <n v="174"/>
    <n v="98"/>
    <n v="201"/>
    <s v="."/>
    <n v="682"/>
    <n v="113.66666666666667"/>
    <n v="21.397819203523188"/>
    <n v="0.18825060882864975"/>
    <n v="3327450.72"/>
    <n v="989"/>
    <n v="164.83333333333334"/>
    <n v="40.612395480526246"/>
    <n v="0.24638460352189834"/>
    <n v="4159734"/>
    <n v="2.0578453288017738E-4"/>
    <n v="0.99285306784572103"/>
    <n v="30000"/>
    <n v="0.35"/>
    <n v="166.72439731080425"/>
    <n v="3.7679558011049723"/>
    <n v="96.756935225622627"/>
    <n v="116.37252549837358"/>
    <n v="191.73164152047303"/>
    <n v="3878.8168557849226"/>
    <n v="341"/>
    <n v="4.0905830880205816"/>
    <n v="1029.4220687640336"/>
    <s v="."/>
    <s v="Local"/>
    <n v="2"/>
    <n v="7.5"/>
  </r>
  <r>
    <n v="72320"/>
    <s v="CREMA PQ¥ PERS.45X200 MIMO'S"/>
    <x v="1"/>
    <s v="LA SUPERIOR"/>
    <n v="20"/>
    <n v="96.492063492063494"/>
    <n v="1.1000000000000001"/>
    <n v="330"/>
    <n v="8579.3599999999988"/>
    <n v="7396"/>
    <s v="."/>
    <n v="65"/>
    <n v="110"/>
    <n v="60"/>
    <n v="60"/>
    <n v="70"/>
    <n v="72.100000000000009"/>
    <s v="."/>
    <n v="134"/>
    <n v="61"/>
    <n v="88"/>
    <n v="60"/>
    <n v="129"/>
    <n v="97"/>
    <s v="."/>
    <n v="437.1"/>
    <n v="72.850000000000009"/>
    <n v="18.871539417864138"/>
    <n v="0.25904652598303551"/>
    <n v="3750038.2559999996"/>
    <n v="569"/>
    <n v="94.833333333333329"/>
    <n v="31.971341333554761"/>
    <n v="0.3371318945541803"/>
    <n v="4208324"/>
    <n v="1.3188917789138643E-4"/>
    <n v="0.99527700056355017"/>
    <n v="30000"/>
    <n v="0.35"/>
    <n v="100.65458324706812"/>
    <n v="2.4149171270718233"/>
    <n v="67.169881959300611"/>
    <n v="98.571771267417134"/>
    <n v="146.8701138088536"/>
    <n v="2489.0942245660626"/>
    <n v="218.55"/>
    <n v="4.3425742365560085"/>
    <n v="1030.7162082966308"/>
    <s v="."/>
    <s v="Local"/>
    <n v="2"/>
    <n v="7.5"/>
  </r>
  <r>
    <n v="72960"/>
    <s v="CREMA PARADOR PUNTO ROJO 18X200"/>
    <x v="1"/>
    <s v="SERVICENTRO"/>
    <n v="20"/>
    <n v="95.813596491228068"/>
    <n v="2.2999999999999998"/>
    <n v="300"/>
    <n v="13095.24"/>
    <n v="11289"/>
    <s v="."/>
    <n v="100"/>
    <n v="80"/>
    <n v="72"/>
    <n v="28"/>
    <n v="70"/>
    <n v="72.100000000000009"/>
    <s v="."/>
    <n v="60"/>
    <n v="119"/>
    <n v="131"/>
    <n v="61"/>
    <n v="107"/>
    <n v="124"/>
    <s v="."/>
    <n v="422.1"/>
    <n v="70.350000000000009"/>
    <n v="23.544319909481349"/>
    <n v="0.33467405699333824"/>
    <n v="5527500.8040000005"/>
    <n v="602"/>
    <n v="100.33333333333333"/>
    <n v="31.834991230824411"/>
    <n v="0.31729227140356558"/>
    <n v="6795978"/>
    <n v="1.2736312511542943E-4"/>
    <n v="0.99579400855477929"/>
    <n v="30000"/>
    <n v="0.35"/>
    <n v="80.06109811453257"/>
    <n v="2.3320441988950278"/>
    <n v="70.185203887381903"/>
    <n v="119.93435429785879"/>
    <n v="166.57523827575935"/>
    <n v="2192.042714778137"/>
    <n v="211.05"/>
    <n v="5.272223463587256"/>
    <n v="939.9661961024467"/>
    <s v="."/>
    <s v="Local"/>
    <n v="2"/>
    <n v="7.5"/>
  </r>
  <r>
    <n v="72920"/>
    <s v="CREMA NATURAL MINI-CAFET 30X100"/>
    <x v="1"/>
    <s v="SERVICENTRO"/>
    <n v="20"/>
    <n v="95.813596491228068"/>
    <n v="2.2999999999999998"/>
    <n v="296.64"/>
    <n v="5689.7999999999993"/>
    <n v="4905"/>
    <s v="."/>
    <n v="25"/>
    <n v="80"/>
    <n v="67"/>
    <n v="30"/>
    <n v="96"/>
    <n v="98.88"/>
    <s v="."/>
    <n v="58"/>
    <n v="98"/>
    <n v="69"/>
    <n v="101"/>
    <n v="93"/>
    <n v="91"/>
    <s v="."/>
    <n v="396.88"/>
    <n v="66.146666666666661"/>
    <n v="32.109080750882086"/>
    <n v="0.48542250681639926"/>
    <n v="2258167.8239999996"/>
    <n v="510"/>
    <n v="85"/>
    <n v="17.378147196982766"/>
    <n v="0.20444879055273843"/>
    <n v="2501550"/>
    <n v="1.197533217147871E-4"/>
    <n v="0.99591376187649405"/>
    <n v="30000"/>
    <n v="0.35"/>
    <n v="117.77461796937877"/>
    <n v="2.1927071823204418"/>
    <n v="75.963224397290929"/>
    <n v="159.14610611716591"/>
    <n v="203.00024976357474"/>
    <n v="3156.8200805223823"/>
    <n v="198.44"/>
    <n v="3.3698262566488495"/>
    <n v="1439.690673691169"/>
    <s v="."/>
    <s v="Local"/>
    <n v="2"/>
    <n v="7.5"/>
  </r>
  <r>
    <n v="72790"/>
    <s v="S.ECOLOG. PERS.45X100 AVIANCA"/>
    <x v="1"/>
    <s v="SERVICENTRO"/>
    <n v="20"/>
    <n v="95.813596491228068"/>
    <n v="2.2999999999999998"/>
    <n v="911.08800000000008"/>
    <n v="4867.3599999999997"/>
    <n v="4196"/>
    <s v="."/>
    <n v="303.69600000000003"/>
    <n v="0"/>
    <n v="0"/>
    <n v="0"/>
    <n v="0"/>
    <n v="0"/>
    <s v="."/>
    <n v="84"/>
    <n v="54"/>
    <n v="80"/>
    <n v="91"/>
    <n v="45"/>
    <n v="94"/>
    <s v="."/>
    <n v="303.69600000000003"/>
    <n v="50.616000000000007"/>
    <n v="123.98337282071336"/>
    <n v="2.4494897427831779"/>
    <n v="1478197.7625599999"/>
    <n v="448"/>
    <n v="74.666666666666671"/>
    <n v="20.314198646923465"/>
    <n v="0.27206516044986784"/>
    <n v="1879808"/>
    <n v="9.163627492313542E-5"/>
    <n v="0.99687179267452841"/>
    <n v="30000"/>
    <n v="0.35"/>
    <n v="111.38928062037115"/>
    <n v="1.6778784530386741"/>
    <n v="157.54094188148684"/>
    <n v="584.15301994812853"/>
    <n v="617.71058900890205"/>
    <n v="5291.6060887698186"/>
    <n v="151.84800000000001"/>
    <n v="2.7264382919846177"/>
    <n v="3153.7481628580458"/>
    <s v="."/>
    <s v="Local"/>
    <n v="2"/>
    <n v="7.5"/>
  </r>
  <r>
    <n v="72480"/>
    <s v="CREMA PQN PERS.45X200 PL.BUFFET"/>
    <x v="1"/>
    <s v="LA SUPERIOR"/>
    <n v="20"/>
    <n v="96.492063492063494"/>
    <n v="1.1000000000000001"/>
    <n v="240"/>
    <n v="8980.7199999999993"/>
    <n v="7742"/>
    <s v="."/>
    <n v="80"/>
    <n v="43"/>
    <n v="0"/>
    <n v="50"/>
    <n v="54"/>
    <n v="55.620000000000005"/>
    <s v="."/>
    <n v="79"/>
    <n v="83"/>
    <n v="84"/>
    <n v="48"/>
    <n v="40"/>
    <n v="54"/>
    <s v="."/>
    <n v="282.62"/>
    <n v="47.103333333333332"/>
    <n v="26.253534365236742"/>
    <n v="0.55736043518300349"/>
    <n v="2538131.0863999999"/>
    <n v="388"/>
    <n v="64.666666666666671"/>
    <n v="19.572088970436099"/>
    <n v="0.30266116964591905"/>
    <n v="3003896"/>
    <n v="8.5276869036064127E-5"/>
    <n v="0.99730558465941865"/>
    <n v="30000"/>
    <n v="0.35"/>
    <n v="79.107282446243971"/>
    <n v="1.5614364640883978"/>
    <n v="57.4822636470047"/>
    <n v="129.08870613231312"/>
    <n v="160.31743541408107"/>
    <n v="2236.3050423619275"/>
    <n v="141.31"/>
    <n v="3.5726167207431212"/>
    <n v="1432.2100794972362"/>
    <s v="."/>
    <s v="Local"/>
    <n v="2"/>
    <n v="7.5"/>
  </r>
  <r>
    <n v="72490"/>
    <s v="CREMA.PQN PERS. 45X200 OLIMPICA"/>
    <x v="1"/>
    <s v="LA SUPERIOR"/>
    <n v="20"/>
    <n v="96.492063492063494"/>
    <n v="1.1000000000000001"/>
    <n v="210"/>
    <n v="8280.08"/>
    <n v="7138"/>
    <s v="."/>
    <n v="0"/>
    <n v="70"/>
    <n v="70"/>
    <n v="48"/>
    <n v="23"/>
    <n v="23.69"/>
    <s v="."/>
    <n v="74"/>
    <n v="57"/>
    <n v="32"/>
    <n v="36"/>
    <n v="72"/>
    <n v="47"/>
    <s v="."/>
    <n v="234.69"/>
    <n v="39.115000000000002"/>
    <n v="28.334843391132409"/>
    <n v="0.72439839936424411"/>
    <n v="1943251.9752"/>
    <n v="318"/>
    <n v="53"/>
    <n v="17.798876369029593"/>
    <n v="0.33582785601942627"/>
    <n v="2269884"/>
    <n v="7.0814621732622922E-5"/>
    <n v="0.99793151844717498"/>
    <n v="30000"/>
    <n v="0.35"/>
    <n v="75.0759132283318"/>
    <n v="1.2966298342541436"/>
    <n v="54.26744007621528"/>
    <n v="137.58466768720919"/>
    <n v="163.51726437229206"/>
    <n v="2205.7998000764933"/>
    <n v="117.345"/>
    <n v="3.126035900305689"/>
    <n v="1701.1792739948241"/>
    <s v="."/>
    <s v="Local"/>
    <n v="2"/>
    <n v="7.5"/>
  </r>
  <r>
    <n v="72390"/>
    <s v="CREMA PEQUE¥A"/>
    <x v="1"/>
    <s v="SERVICENTRO"/>
    <n v="20"/>
    <n v="95.813596491228068"/>
    <n v="2.2999999999999998"/>
    <n v="60"/>
    <n v="7240.7199999999993"/>
    <n v="6242"/>
    <s v="."/>
    <n v="20"/>
    <n v="0"/>
    <n v="15"/>
    <n v="15"/>
    <n v="14"/>
    <n v="14.42"/>
    <s v="."/>
    <n v="20"/>
    <n v="22"/>
    <n v="15"/>
    <n v="17"/>
    <n v="15"/>
    <n v="16"/>
    <s v="."/>
    <n v="78.42"/>
    <n v="13.07"/>
    <n v="6.7673776309586842"/>
    <n v="0.51777946679102405"/>
    <n v="567817.26240000001"/>
    <n v="105"/>
    <n v="17.5"/>
    <n v="2.8809720581775866"/>
    <n v="0.16462697475300495"/>
    <n v="655410"/>
    <n v="2.3662203912703093E-5"/>
    <n v="0.99945145749039721"/>
    <n v="30000"/>
    <n v="0.35"/>
    <n v="46.408030708389113"/>
    <n v="0.43325966850828729"/>
    <n v="15.43257100112443"/>
    <n v="33.41281427883613"/>
    <n v="42.078007649001876"/>
    <n v="1096.9209810657919"/>
    <n v="39.21"/>
    <n v="1.6897937448102949"/>
    <n v="2531.7865030975304"/>
    <s v="."/>
    <s v="Local"/>
    <n v="2"/>
    <n v="7.5"/>
  </r>
  <r>
    <n v="72470"/>
    <s v="CREMA PQN PERS. 45X200 OMA"/>
    <x v="1"/>
    <s v="SERVICENTRO"/>
    <n v="20"/>
    <n v="95.813596491228068"/>
    <n v="2.2999999999999998"/>
    <n v="60"/>
    <n v="10798.439999999999"/>
    <n v="9309"/>
    <s v="."/>
    <n v="15"/>
    <n v="20"/>
    <n v="0"/>
    <n v="6"/>
    <n v="15"/>
    <n v="15.450000000000001"/>
    <s v="."/>
    <n v="10"/>
    <n v="19"/>
    <n v="16"/>
    <n v="11"/>
    <n v="17"/>
    <n v="12"/>
    <s v="."/>
    <n v="71.45"/>
    <n v="11.908333333333333"/>
    <n v="7.4007037953607284"/>
    <n v="0.62147267700719899"/>
    <n v="771548.53799999994"/>
    <n v="85"/>
    <n v="14.166666666666666"/>
    <n v="3.6560452221856683"/>
    <n v="0.25807378038957662"/>
    <n v="791265"/>
    <n v="2.1559098056141753E-5"/>
    <n v="0.99953819174842695"/>
    <n v="30000"/>
    <n v="0.35"/>
    <n v="36.273645506301627"/>
    <n v="0.39475138121546965"/>
    <n v="15.295731419670123"/>
    <n v="36.186213522175393"/>
    <n v="44.081241146484786"/>
    <n v="909.67319955542246"/>
    <n v="35.725000000000001"/>
    <n v="1.9697496351059443"/>
    <n v="2304.4205615049891"/>
    <s v="."/>
    <s v="Local"/>
    <n v="2"/>
    <n v="7.5"/>
  </r>
  <r>
    <n v="72810"/>
    <s v="S.ECOLOG PERS.45X200 DOGERS"/>
    <x v="1"/>
    <s v="SERVICENTRO"/>
    <n v="20"/>
    <n v="95.813596491228068"/>
    <n v="2.2999999999999998"/>
    <n v="141"/>
    <n v="6096.9599999999991"/>
    <n v="5256"/>
    <s v="."/>
    <n v="0"/>
    <n v="47"/>
    <n v="0"/>
    <n v="0"/>
    <n v="6"/>
    <n v="6.18"/>
    <s v="."/>
    <n v="14"/>
    <n v="15"/>
    <n v="9"/>
    <n v="14"/>
    <n v="8"/>
    <n v="18"/>
    <s v="."/>
    <n v="59.18"/>
    <n v="9.8633333333333333"/>
    <n v="18.436270410977016"/>
    <n v="1.8691723971926681"/>
    <n v="360818.09279999993"/>
    <n v="78"/>
    <n v="13"/>
    <n v="3.7947331922020551"/>
    <n v="0.29190255324631192"/>
    <n v="409968"/>
    <n v="1.785678688540894E-5"/>
    <n v="0.99967613980230086"/>
    <n v="30000"/>
    <n v="0.35"/>
    <n v="43.934066712216051"/>
    <n v="0.32696132596685085"/>
    <n v="24.975496930314034"/>
    <n v="87.209703594016901"/>
    <n v="93.748930113353921"/>
    <n v="1334.6164460578782"/>
    <n v="29.59"/>
    <n v="1.3470184853965443"/>
    <n v="4081.878620082392"/>
    <s v="."/>
    <s v="Local"/>
    <n v="2"/>
    <n v="7.5"/>
  </r>
  <r>
    <n v="72330"/>
    <s v="CREMA PQ¥ PERS.45X20 SODEXHO"/>
    <x v="1"/>
    <s v="SERVICENTRO"/>
    <n v="20"/>
    <n v="95.813596491228068"/>
    <n v="2.2999999999999998"/>
    <n v="105"/>
    <n v="5800"/>
    <n v="5000"/>
    <s v="."/>
    <n v="35"/>
    <n v="16"/>
    <n v="0"/>
    <n v="1"/>
    <n v="0"/>
    <n v="0"/>
    <s v="."/>
    <n v="15"/>
    <n v="14"/>
    <n v="12"/>
    <n v="12"/>
    <n v="7"/>
    <n v="16"/>
    <s v="."/>
    <n v="52"/>
    <n v="8.6666666666666661"/>
    <n v="14.361986863476329"/>
    <n v="1.6571523304011149"/>
    <n v="301600"/>
    <n v="76"/>
    <n v="12.666666666666666"/>
    <n v="3.2041639575194454"/>
    <n v="0.25296031243574568"/>
    <n v="380000"/>
    <n v="1.5690316289984198E-5"/>
    <n v="0.9997425219096816"/>
    <n v="30000"/>
    <n v="0.35"/>
    <n v="42.223893032939806"/>
    <n v="0.287292817679558"/>
    <n v="20.10784321706749"/>
    <n v="68.082720690437384"/>
    <n v="73.828577044028549"/>
    <n v="1199.80031861876"/>
    <n v="26"/>
    <n v="1.2315302134607444"/>
    <n v="4176.2280321152994"/>
    <s v="."/>
    <s v="Local"/>
    <n v="2"/>
    <n v="7.5"/>
  </r>
  <r>
    <n v="72610"/>
    <s v="CREMA. DISPENSER 18X150"/>
    <x v="1"/>
    <s v="SERVICENTRO"/>
    <n v="20"/>
    <n v="95.813596491228068"/>
    <n v="2.2999999999999998"/>
    <n v="48"/>
    <n v="10279.92"/>
    <n v="8862"/>
    <s v="."/>
    <n v="0"/>
    <n v="16"/>
    <n v="1"/>
    <n v="0"/>
    <n v="3"/>
    <n v="3.09"/>
    <s v="."/>
    <n v="4"/>
    <n v="5"/>
    <n v="6"/>
    <n v="4"/>
    <n v="7"/>
    <n v="6"/>
    <s v="."/>
    <n v="23.09"/>
    <n v="3.8483333333333332"/>
    <n v="6.1104841597590829"/>
    <n v="1.5878261134064313"/>
    <n v="237363.35279999999"/>
    <n v="32"/>
    <n v="5.333333333333333"/>
    <n v="1.2110601416389974"/>
    <n v="0.22707377655731203"/>
    <n v="283584"/>
    <n v="6.967103906456445E-6"/>
    <n v="0.99984517580400878"/>
    <n v="30000"/>
    <n v="0.35"/>
    <n v="21.134291664655983"/>
    <n v="0.12756906077348065"/>
    <n v="8.6618653752286967"/>
    <n v="28.990498733277157"/>
    <n v="31.541879948746768"/>
    <n v="573.88601522157842"/>
    <n v="11.545"/>
    <n v="1.0925372076043909"/>
    <n v="4498.6300890041439"/>
    <s v="."/>
    <s v="Local"/>
    <n v="2"/>
    <n v="7.5"/>
  </r>
  <r>
    <n v="72750"/>
    <s v="S.ECOLOG PERS.45X200 P.COUNTRY"/>
    <x v="1"/>
    <s v="SERVICENTRO"/>
    <n v="20"/>
    <n v="95.813596491228068"/>
    <n v="2.2999999999999998"/>
    <n v="21"/>
    <n v="4354.6399999999994"/>
    <n v="3754"/>
    <s v="."/>
    <n v="5"/>
    <n v="7"/>
    <n v="6"/>
    <n v="3"/>
    <n v="0"/>
    <n v="0"/>
    <s v="."/>
    <n v="3"/>
    <n v="4"/>
    <n v="4"/>
    <n v="3"/>
    <n v="6"/>
    <n v="3"/>
    <s v="."/>
    <n v="21"/>
    <n v="3.5"/>
    <n v="3.0166206257996713"/>
    <n v="0.86189160737133463"/>
    <n v="91447.439999999988"/>
    <n v="23"/>
    <n v="3.8333333333333335"/>
    <n v="1.1690451944500118"/>
    <n v="0.30496831159565524"/>
    <n v="86342"/>
    <n v="6.3364738863397726E-6"/>
    <n v="0.99987816469400859"/>
    <n v="30000"/>
    <n v="0.35"/>
    <n v="30.967355248758714"/>
    <n v="0.11602209944751381"/>
    <n v="5.3370626147499474"/>
    <n v="14.549233668275086"/>
    <n v="16.869675657225361"/>
    <n v="694.22875115944271"/>
    <n v="10.5"/>
    <n v="0.67813346768906779"/>
    <n v="5983.5906647551965"/>
    <s v="."/>
    <s v="Local"/>
    <n v="2"/>
    <n v="7.5"/>
  </r>
  <r>
    <n v="72410"/>
    <s v="CREMA PQN PERS. 45X200 PINKY"/>
    <x v="1"/>
    <s v="SERVICENTRO"/>
    <n v="20"/>
    <n v="95.813596491228068"/>
    <n v="2.2999999999999998"/>
    <n v="51"/>
    <n v="2289.8399999999997"/>
    <n v="1974"/>
    <s v="."/>
    <n v="0"/>
    <n v="0"/>
    <n v="17"/>
    <n v="0"/>
    <n v="0"/>
    <n v="0"/>
    <s v="."/>
    <n v="3"/>
    <n v="4"/>
    <n v="5"/>
    <n v="4"/>
    <n v="3"/>
    <n v="3"/>
    <s v="."/>
    <n v="17"/>
    <n v="2.8333333333333335"/>
    <n v="6.9402209378856714"/>
    <n v="2.4494897427831779"/>
    <n v="38927.279999999992"/>
    <n v="22"/>
    <n v="3.6666666666666665"/>
    <n v="0.81649658092772548"/>
    <n v="0.2226808857075615"/>
    <n v="43428"/>
    <n v="5.1295264794179114E-6"/>
    <n v="0.99991803016685943"/>
    <n v="30000"/>
    <n v="0.35"/>
    <n v="38.423107825071085"/>
    <n v="9.3922651933701654E-2"/>
    <n v="8.8186739765597046"/>
    <n v="32.699150924339413"/>
    <n v="34.577603963013445"/>
    <n v="939.96572618347454"/>
    <n v="8.5"/>
    <n v="0.44244208660569351"/>
    <n v="10007.870378776994"/>
    <s v="."/>
    <s v="Local"/>
    <n v="2"/>
    <n v="7.5"/>
  </r>
  <r>
    <n v="71350"/>
    <s v="DETERGENTE SUPER ECO H.S 4X400"/>
    <x v="2"/>
    <s v="FURIPANTOS"/>
    <n v="20"/>
    <n v="90.17763157894737"/>
    <n v="0.6"/>
    <n v="38851.849260000003"/>
    <n v="10988.679999999998"/>
    <n v="9473"/>
    <s v="."/>
    <n v="8255.7360000000008"/>
    <n v="10252.736999999999"/>
    <n v="11285.703"/>
    <n v="12643.343999999999"/>
    <n v="12573.414000000001"/>
    <n v="12950.61642"/>
    <s v="."/>
    <n v="9706"/>
    <n v="10414"/>
    <n v="11343"/>
    <n v="16440"/>
    <n v="15069"/>
    <n v="19986"/>
    <s v="."/>
    <n v="67961.55042"/>
    <n v="11326.925069999999"/>
    <n v="1817.1873114466023"/>
    <n v="0.16043077006481887"/>
    <n v="746807729.86924553"/>
    <n v="82958"/>
    <n v="13826.333333333334"/>
    <n v="4027.5321807114901"/>
    <n v="0.29129430656800959"/>
    <n v="785861134"/>
    <n v="2.0506504262452086E-2"/>
    <n v="7.4943167713787062E-2"/>
    <n v="30000"/>
    <n v="0.35"/>
    <n v="1108.994706958709"/>
    <n v="375.47817911602209"/>
    <n v="9326.7508937670445"/>
    <n v="10130.96652613148"/>
    <n v="17640.530108451923"/>
    <n v="68654.606894237702"/>
    <n v="33980.77521"/>
    <n v="61.282123344282475"/>
    <n v="182.84579694050223"/>
    <s v="."/>
    <s v="National"/>
    <n v="1"/>
    <n v="4"/>
  </r>
  <r>
    <n v="71100"/>
    <s v="DETERGENTE ECONOMICO H.S 4X400"/>
    <x v="2"/>
    <s v="FURIPANTOS"/>
    <n v="20"/>
    <n v="90.17763157894737"/>
    <n v="0.6"/>
    <n v="35712.461790000001"/>
    <n v="9966.7199999999993"/>
    <n v="8592"/>
    <s v="."/>
    <n v="7567.4250000000002"/>
    <n v="7992"/>
    <n v="10402.587"/>
    <n v="9059.9310000000005"/>
    <n v="11557.431"/>
    <n v="11904.15393"/>
    <s v="."/>
    <n v="16054"/>
    <n v="16832"/>
    <n v="11008"/>
    <n v="8889"/>
    <n v="10954"/>
    <n v="11932"/>
    <s v="."/>
    <n v="58483.527929999997"/>
    <n v="9747.2546549999988"/>
    <n v="1825.5631131426571"/>
    <n v="0.18728997833315122"/>
    <n v="582888947.49048948"/>
    <n v="75669"/>
    <n v="12611.5"/>
    <n v="3140.0850784652316"/>
    <n v="0.24898585247315796"/>
    <n v="650148048"/>
    <n v="1.764663559568894E-2"/>
    <n v="0.150473684177897"/>
    <n v="30000"/>
    <n v="0.35"/>
    <n v="1080.2176032776756"/>
    <n v="323.11341397790051"/>
    <n v="8287.8313927006675"/>
    <n v="9935.7402100557247"/>
    <n v="16398.008489613734"/>
    <n v="68051.354538462387"/>
    <n v="29241.763964999998"/>
    <n v="54.140506276277094"/>
    <n v="210.61135686281594"/>
    <s v="."/>
    <s v="National"/>
    <n v="1"/>
    <n v="4"/>
  </r>
  <r>
    <n v="71300"/>
    <s v="DETERGENTE EXTRAFINO H.D 4X250"/>
    <x v="2"/>
    <s v="FURIPANTOS"/>
    <n v="20"/>
    <n v="90.17763157894737"/>
    <n v="0.6"/>
    <n v="30362.607000000004"/>
    <n v="10631.4"/>
    <n v="9165"/>
    <s v="."/>
    <n v="4968.027"/>
    <n v="6725.268"/>
    <n v="8495.4959999999992"/>
    <n v="10120.869000000001"/>
    <n v="9461.5290000000005"/>
    <n v="9745.3748700000015"/>
    <s v="."/>
    <n v="8765"/>
    <n v="7764"/>
    <n v="11594"/>
    <n v="14380"/>
    <n v="14775"/>
    <n v="14397"/>
    <s v="."/>
    <n v="49516.563869999998"/>
    <n v="8252.7606450000003"/>
    <n v="2017.9433261830534"/>
    <n v="0.2445173697610678"/>
    <n v="526430397.12751794"/>
    <n v="71675"/>
    <n v="11945.833333333334"/>
    <n v="3087.6135390729642"/>
    <n v="0.25846782329177237"/>
    <n v="656901375"/>
    <n v="1.4940972090644308E-2"/>
    <n v="0.21330626339742076"/>
    <n v="30000"/>
    <n v="0.35"/>
    <n v="962.38892877158469"/>
    <n v="273.57217607734805"/>
    <n v="7489.3868477300148"/>
    <n v="10608.949545264648"/>
    <n v="16080.393066811608"/>
    <n v="70215.594644357421"/>
    <n v="24758.281934999999"/>
    <n v="51.451718104450848"/>
    <n v="256.6620467444946"/>
    <s v="."/>
    <s v="National"/>
    <n v="1"/>
    <n v="4"/>
  </r>
  <r>
    <n v="71150"/>
    <s v="DETERGENTE ECONOMICO H.D 4X250"/>
    <x v="2"/>
    <s v="FURIPANTOS"/>
    <n v="20"/>
    <n v="90.17763157894737"/>
    <n v="0.6"/>
    <n v="25016.318640000001"/>
    <n v="10600.08"/>
    <n v="9138"/>
    <s v="."/>
    <n v="5212.7820000000002"/>
    <n v="6022.9709999999995"/>
    <n v="7159.8329999999996"/>
    <n v="7305.6869999999999"/>
    <n v="8095.8959999999997"/>
    <n v="8338.7728800000004"/>
    <s v="."/>
    <n v="8777"/>
    <n v="11421"/>
    <n v="6558"/>
    <n v="8591"/>
    <n v="12626"/>
    <n v="12385"/>
    <s v="."/>
    <n v="42135.941879999998"/>
    <n v="7022.6569799999997"/>
    <n v="1204.819140851125"/>
    <n v="0.17156172432775224"/>
    <n v="446644354.80335039"/>
    <n v="60358"/>
    <n v="10059.666666666666"/>
    <n v="2445.8272765399183"/>
    <n v="0.24313203981642054"/>
    <n v="551551404"/>
    <n v="1.2713966447569065E-2"/>
    <n v="0.27943268535471849"/>
    <n v="30000"/>
    <n v="0.35"/>
    <n v="889.08314955625815"/>
    <n v="232.79525900552485"/>
    <n v="5860.7243209616217"/>
    <n v="6644.7316469869475"/>
    <n v="11300.636827097445"/>
    <n v="48522.777455134608"/>
    <n v="21067.970939999999"/>
    <n v="47.392577287096337"/>
    <n v="208.4354194428978"/>
    <s v="."/>
    <s v="National"/>
    <n v="1"/>
    <n v="4"/>
  </r>
  <r>
    <n v="71450"/>
    <s v="DETERGENTE SUPER ECO H.D 4X250"/>
    <x v="2"/>
    <s v="FURIPANTOS"/>
    <n v="20"/>
    <n v="90.17763157894737"/>
    <n v="0.6"/>
    <n v="13432.554"/>
    <n v="4111.04"/>
    <n v="3544"/>
    <s v="."/>
    <n v="3277.7190000000001"/>
    <n v="3414.5819999999999"/>
    <n v="3977.0189999999998"/>
    <n v="4477.518"/>
    <n v="4328.6670000000004"/>
    <n v="4458.5270099999998"/>
    <s v="."/>
    <n v="6293"/>
    <n v="3616"/>
    <n v="6095"/>
    <n v="5500"/>
    <n v="3888"/>
    <n v="5996"/>
    <s v="."/>
    <n v="23934.032010000003"/>
    <n v="3989.0053350000003"/>
    <n v="531.1307492901808"/>
    <n v="0.13314866857408722"/>
    <n v="98393762.954390407"/>
    <n v="31388"/>
    <n v="5231.333333333333"/>
    <n v="1178.4565612132967"/>
    <n v="0.22526887241237992"/>
    <n v="111239072"/>
    <n v="7.2217794679135831E-3"/>
    <n v="0.58150001756140013"/>
    <n v="30000"/>
    <n v="0.35"/>
    <n v="1075.9762373914916"/>
    <n v="132.23222104972376"/>
    <n v="3175.7751702846563"/>
    <n v="3061.6609477006664"/>
    <n v="5706.3053686951416"/>
    <n v="35203.800681334113"/>
    <n v="11967.016005000001"/>
    <n v="22.244015414340101"/>
    <n v="266.22709958185078"/>
    <s v="."/>
    <s v="National"/>
    <n v="1"/>
    <n v="4"/>
  </r>
  <r>
    <n v="81070"/>
    <s v="DISPENSADOR DE JABON SPRAY"/>
    <x v="3"/>
    <s v="SMITH CLO"/>
    <n v="45"/>
    <n v="94.638888888888886"/>
    <n v="0.1"/>
    <n v="3587.4090000000006"/>
    <n v="5895.12"/>
    <n v="5082"/>
    <s v="."/>
    <n v="836.16300000000001"/>
    <n v="1195.8030000000001"/>
    <n v="947.05200000000002"/>
    <n v="1084.914"/>
    <n v="792.20699999999999"/>
    <n v="815.97321000000011"/>
    <s v="."/>
    <n v="1081"/>
    <n v="1479"/>
    <n v="1199"/>
    <n v="994"/>
    <n v="1252"/>
    <n v="1190"/>
    <s v="."/>
    <n v="5672.1122100000002"/>
    <n v="945.352035"/>
    <n v="163.90280369344254"/>
    <n v="0.17337753305142303"/>
    <n v="33437782.131415199"/>
    <n v="7195"/>
    <n v="1199.1666666666667"/>
    <n v="165.6736752373979"/>
    <n v="0.13815733862743396"/>
    <n v="36564990"/>
    <n v="1.7114852809073323E-3"/>
    <n v="0.90376201234053199"/>
    <n v="30000"/>
    <n v="0.35"/>
    <n v="437.41802923390117"/>
    <n v="31.337636519337018"/>
    <n v="1574.0964470636084"/>
    <n v="1353.6924261096369"/>
    <n v="2763.8860694798027"/>
    <n v="28413.129907840099"/>
    <n v="2836.0561050000001"/>
    <n v="12.967257476638997"/>
    <n v="906.67749912497902"/>
    <s v="."/>
    <s v="National"/>
    <n v="1"/>
    <n v="6"/>
  </r>
  <r>
    <n v="81090"/>
    <s v="DISPENSADOR JABON PEQUENO"/>
    <x v="3"/>
    <s v="SMITH CLO"/>
    <n v="45"/>
    <n v="94.638888888888886"/>
    <n v="0.1"/>
    <n v="602.39700000000005"/>
    <n v="11757.759999999998"/>
    <n v="10136"/>
    <s v="."/>
    <n v="0"/>
    <n v="114"/>
    <n v="200.79900000000001"/>
    <n v="188"/>
    <n v="153"/>
    <n v="157.59"/>
    <s v="."/>
    <n v="222"/>
    <n v="173"/>
    <n v="150"/>
    <n v="218"/>
    <n v="146"/>
    <n v="162"/>
    <s v="."/>
    <n v="813.38900000000001"/>
    <n v="135.56483333333333"/>
    <n v="72.988906391085706"/>
    <n v="0.53840590215323081"/>
    <n v="9563632.6486399993"/>
    <n v="1071"/>
    <n v="178.5"/>
    <n v="33.536547228359687"/>
    <n v="0.1878798164053764"/>
    <n v="10855656"/>
    <n v="2.4542943609219152E-4"/>
    <n v="0.99062209981241311"/>
    <n v="30000"/>
    <n v="0.35"/>
    <n v="117.28904482551101"/>
    <n v="4.4938618784530391"/>
    <n v="275.21269092147247"/>
    <n v="539.35518956191754"/>
    <n v="741.57897409230429"/>
    <n v="9101.862994308769"/>
    <n v="406.69450000000001"/>
    <n v="6.9349102570497143"/>
    <n v="2025.3989197910068"/>
    <s v="."/>
    <s v="National"/>
    <n v="1"/>
    <n v="6"/>
  </r>
  <r>
    <n v="50040"/>
    <s v="DOW.SPRAY LAVE PIST.12X500 CC"/>
    <x v="3"/>
    <s v="SMITH CLO"/>
    <n v="45"/>
    <n v="94.638888888888886"/>
    <n v="0.1"/>
    <n v="57"/>
    <n v="3684.16"/>
    <n v="3176"/>
    <s v="."/>
    <n v="19"/>
    <n v="0"/>
    <n v="2"/>
    <n v="0"/>
    <n v="0"/>
    <n v="0"/>
    <s v="."/>
    <n v="4"/>
    <n v="5"/>
    <n v="5"/>
    <n v="5"/>
    <n v="5"/>
    <n v="3"/>
    <s v="."/>
    <n v="21"/>
    <n v="3.5"/>
    <n v="7.6354436675284294"/>
    <n v="2.1815553335795514"/>
    <n v="77367.360000000001"/>
    <n v="27"/>
    <n v="4.5"/>
    <n v="0.83666002653407556"/>
    <n v="0.18592445034090568"/>
    <n v="85752"/>
    <n v="6.3364738863397726E-6"/>
    <n v="0.99988450116789496"/>
    <n v="30000"/>
    <n v="0.35"/>
    <n v="33.66751044324252"/>
    <n v="0.11602209944751381"/>
    <n v="12.856438142666551"/>
    <n v="54.047217670137933"/>
    <n v="59.268212145276053"/>
    <n v="1912.6801526548306"/>
    <n v="10.5"/>
    <n v="0.62374674347847292"/>
    <n v="16485.481315739253"/>
    <s v="."/>
    <s v="National"/>
    <n v="1"/>
    <n v="6"/>
  </r>
  <r>
    <n v="13300"/>
    <s v="PH CANGURITOS ECO 220H DOBLE 48/1"/>
    <x v="4"/>
    <s v="SOMBRILLA"/>
    <n v="10"/>
    <n v="97.094696969696969"/>
    <n v="0.8"/>
    <n v="112677"/>
    <n v="1316.6"/>
    <n v="1135"/>
    <s v="."/>
    <n v="37559"/>
    <n v="8886"/>
    <n v="8742"/>
    <n v="5944"/>
    <n v="27765"/>
    <n v="13450"/>
    <s v="."/>
    <n v="21347"/>
    <n v="16937"/>
    <n v="13971"/>
    <n v="14367"/>
    <n v="18395"/>
    <n v="31718"/>
    <s v="."/>
    <n v="102346"/>
    <n v="17057.666666666668"/>
    <n v="12707.532800141287"/>
    <n v="0.7449748578434694"/>
    <n v="134748743.59999999"/>
    <n v="116735"/>
    <n v="19455.833333333332"/>
    <n v="6593.7357064616035"/>
    <n v="0.33890790455964043"/>
    <n v="132494225"/>
    <n v="3.0881559827206209E-2"/>
    <n v="3.0881559827206209E-2"/>
    <n v="30000"/>
    <n v="0.35"/>
    <n v="3931.6885625390655"/>
    <n v="565.44751381215474"/>
    <n v="18362.007938262836"/>
    <n v="22684.170527592665"/>
    <n v="24016.483076384382"/>
    <n v="184754.22156506637"/>
    <n v="51173"/>
    <n v="26.031054691144064"/>
    <n v="326.73982474426953"/>
    <s v="."/>
    <s v="National"/>
    <n v="3"/>
    <n v="7"/>
  </r>
  <r>
    <n v="13320"/>
    <s v="PH CANGURITOS ECO 220H DOBLE 48/6"/>
    <x v="4"/>
    <s v="FURIPANTOS"/>
    <n v="20"/>
    <n v="90.17763157894737"/>
    <n v="0.6"/>
    <n v="42443.513999999996"/>
    <n v="1356.04"/>
    <n v="1169"/>
    <s v="."/>
    <n v="5782"/>
    <n v="13788.198"/>
    <n v="10374.615"/>
    <n v="14147.838"/>
    <n v="11419.569"/>
    <n v="11762.156070000001"/>
    <s v="."/>
    <n v="13128"/>
    <n v="15611"/>
    <n v="12891"/>
    <n v="20197"/>
    <n v="19280"/>
    <n v="11640"/>
    <s v="."/>
    <n v="67274.376069999998"/>
    <n v="11212.396011666666"/>
    <n v="3026.1464004849627"/>
    <n v="0.2698929289811216"/>
    <n v="91226744.925962791"/>
    <n v="92747"/>
    <n v="15457.833333333334"/>
    <n v="3568.8857318029463"/>
    <n v="0.2308787819640277"/>
    <n v="108421243"/>
    <n v="2.0299158437493157E-2"/>
    <n v="9.5242326151280227E-2"/>
    <n v="30000"/>
    <n v="0.35"/>
    <n v="3140.9367195132731"/>
    <n v="371.68163574585634"/>
    <n v="10459.779115402089"/>
    <n v="15736.882454641516"/>
    <n v="23170.515169558643"/>
    <n v="139078.54485460624"/>
    <n v="33637.188034999999"/>
    <n v="21.418570979814263"/>
    <n v="374.18729223873618"/>
    <s v="."/>
    <s v="National"/>
    <n v="3"/>
    <n v="7"/>
  </r>
  <r>
    <n v="15120"/>
    <s v="P.H. CANGURITOS BLANCO 48/8"/>
    <x v="4"/>
    <s v="GRAPU"/>
    <n v="20"/>
    <n v="93.775000000000006"/>
    <n v="2.9"/>
    <n v="42614.343000000001"/>
    <n v="2036.9599999999998"/>
    <n v="1756"/>
    <s v="."/>
    <n v="6909"/>
    <n v="14204.781000000001"/>
    <n v="11929.058999999999"/>
    <n v="10922.066999999999"/>
    <n v="10785.204"/>
    <n v="11108.760120000001"/>
    <s v="."/>
    <n v="9706"/>
    <n v="20443"/>
    <n v="17096"/>
    <n v="14652"/>
    <n v="20486"/>
    <n v="16276"/>
    <s v="."/>
    <n v="65858.871120000011"/>
    <n v="10976.478520000002"/>
    <n v="2363.5047265076855"/>
    <n v="0.21532449794359776"/>
    <n v="134151886.11659521"/>
    <n v="98659"/>
    <n v="16443.166666666668"/>
    <n v="4034.7241995787831"/>
    <n v="0.24537391619084623"/>
    <n v="173245204"/>
    <n v="1.987204843027127E-2"/>
    <n v="0.11511437458155149"/>
    <n v="30000"/>
    <n v="0.35"/>
    <n v="2535.6335435094697"/>
    <n v="363.86116640883984"/>
    <n v="9640.7280546844813"/>
    <n v="12619.947650840586"/>
    <n v="19897.170979017385"/>
    <n v="110602.7130511837"/>
    <n v="32929.435560000005"/>
    <n v="25.973339597348662"/>
    <n v="303.9695446007251"/>
    <s v="."/>
    <s v="National"/>
    <n v="3"/>
    <n v="7"/>
  </r>
  <r>
    <n v="13400"/>
    <s v="PH CANGURITOS ECO 220HDOBLE 48/12"/>
    <x v="4"/>
    <s v="FURIPANTOS"/>
    <n v="20"/>
    <n v="90.17763157894737"/>
    <n v="0.6"/>
    <n v="38865.095999999998"/>
    <n v="1530.04"/>
    <n v="1319"/>
    <s v="."/>
    <n v="12955.031999999999"/>
    <n v="9133.857"/>
    <n v="7730.2619999999997"/>
    <n v="10824.165000000001"/>
    <n v="8896.0949999999993"/>
    <n v="9162.9778499999993"/>
    <s v="."/>
    <n v="8241"/>
    <n v="18341"/>
    <n v="15926"/>
    <n v="12653"/>
    <n v="17308"/>
    <n v="14495"/>
    <s v="."/>
    <n v="58702.388850000003"/>
    <n v="9783.7314750000005"/>
    <n v="1841.301508853096"/>
    <n v="0.1882003316994241"/>
    <n v="89817003.036054"/>
    <n v="86964"/>
    <n v="14494"/>
    <n v="3667.6401132063106"/>
    <n v="0.25304540590632751"/>
    <n v="114705516"/>
    <n v="1.7712674000656573E-2"/>
    <n v="0.13282704858220806"/>
    <n v="30000"/>
    <n v="0.35"/>
    <n v="2762.1489392679414"/>
    <n v="324.32259033149171"/>
    <n v="8327.7533154829307"/>
    <n v="10014.347426246446"/>
    <n v="16500.799232876281"/>
    <n v="102083.35638866719"/>
    <n v="29351.194425000002"/>
    <n v="21.25243429688409"/>
    <n v="314.75869838214874"/>
    <s v="."/>
    <s v="National"/>
    <n v="3"/>
    <n v="7"/>
  </r>
  <r>
    <n v="13330"/>
    <s v="PH CANGURITOS ECO 220H DOBLE 48/8"/>
    <x v="4"/>
    <s v="FURIPANTOS"/>
    <n v="20"/>
    <n v="90.17763157894737"/>
    <n v="0.6"/>
    <n v="37033.929000000004"/>
    <n v="2788.64"/>
    <n v="2404"/>
    <s v="."/>
    <n v="12344.643"/>
    <n v="9191.7990000000009"/>
    <n v="7057.9350000000004"/>
    <n v="8606.3850000000002"/>
    <n v="8075.9160000000002"/>
    <n v="8318.1934799999999"/>
    <s v="."/>
    <n v="8905"/>
    <n v="9464"/>
    <n v="14493"/>
    <n v="12654"/>
    <n v="7502"/>
    <n v="15698"/>
    <s v="."/>
    <n v="53594.871480000002"/>
    <n v="8932.4785800000009"/>
    <n v="1813.3620379349325"/>
    <n v="0.20300771187910671"/>
    <n v="149456802.4039872"/>
    <n v="68716"/>
    <n v="11452.666666666666"/>
    <n v="3309.4667647019323"/>
    <n v="0.28896909872826698"/>
    <n v="165193264"/>
    <n v="1.6171547789274109E-2"/>
    <n v="0.18319161130744577"/>
    <n v="30000"/>
    <n v="0.35"/>
    <n v="1954.9515032554691"/>
    <n v="296.10426232044199"/>
    <n v="7735.4472843437725"/>
    <n v="9758.2041500032046"/>
    <n v="15680.289396412045"/>
    <n v="85124.47497381123"/>
    <n v="26797.435740000001"/>
    <n v="27.414936580652522"/>
    <n v="287.48142396440784"/>
    <s v="."/>
    <s v="National"/>
    <n v="3"/>
    <n v="7"/>
  </r>
  <r>
    <n v="15460"/>
    <s v="CANGU BLANCO 48/12 PAGUE 10X12"/>
    <x v="4"/>
    <s v="FURIPANTOS"/>
    <n v="20"/>
    <n v="90.17763157894737"/>
    <n v="0.6"/>
    <n v="36644.708610000001"/>
    <n v="2469.64"/>
    <n v="2129"/>
    <s v="."/>
    <n v="2872.125"/>
    <n v="4562.433"/>
    <n v="8346.6450000000004"/>
    <n v="10432.557000000001"/>
    <n v="11859.129000000001"/>
    <n v="12214.902870000002"/>
    <s v="."/>
    <n v="14313"/>
    <n v="9965"/>
    <n v="8049"/>
    <n v="14408"/>
    <n v="12095"/>
    <n v="6733"/>
    <s v="."/>
    <n v="50287.791870000001"/>
    <n v="8381.2986450000008"/>
    <n v="3897.0608440590277"/>
    <n v="0.4649710037935329"/>
    <n v="124192742.3138268"/>
    <n v="65563"/>
    <n v="10927.166666666666"/>
    <n v="3216.9720183219924"/>
    <n v="0.29440129508918073"/>
    <n v="139583627"/>
    <n v="1.5173679999330692E-2"/>
    <n v="0.19836529130677646"/>
    <n v="30000"/>
    <n v="0.35"/>
    <n v="2012.264453168121"/>
    <n v="277.83310425414368"/>
    <n v="9453.7229291419007"/>
    <n v="19367.820771342987"/>
    <n v="24924.482856425861"/>
    <n v="137554.32671588595"/>
    <n v="25143.895935"/>
    <n v="24.990647621303754"/>
    <n v="495.09696508325442"/>
    <s v="."/>
    <s v="National"/>
    <n v="3"/>
    <n v="7"/>
  </r>
  <r>
    <n v="15100"/>
    <s v="P.H. CANGURITOS BLANCO 48/2"/>
    <x v="4"/>
    <s v="FURIPANTOS"/>
    <n v="20"/>
    <n v="90.17763157894737"/>
    <n v="0.6"/>
    <n v="28159.811999999998"/>
    <n v="1651.84"/>
    <n v="1424"/>
    <s v="."/>
    <n v="9386.6039999999994"/>
    <n v="7024.9679999999998"/>
    <n v="7010.982"/>
    <n v="6668.3249999999998"/>
    <n v="6743.25"/>
    <n v="6945.5474999999997"/>
    <s v="."/>
    <n v="9670"/>
    <n v="11111"/>
    <n v="12538"/>
    <n v="11979"/>
    <n v="7587"/>
    <n v="13855"/>
    <s v="."/>
    <n v="43779.676500000001"/>
    <n v="7296.6127500000002"/>
    <n v="1034.1800481801847"/>
    <n v="0.14173426542064804"/>
    <n v="72317020.82976"/>
    <n v="66740"/>
    <n v="11123.333333333334"/>
    <n v="2227.7088379468883"/>
    <n v="0.20027349457119162"/>
    <n v="95037760"/>
    <n v="1.3209941756888239E-2"/>
    <n v="0.25390104878653758"/>
    <n v="30000"/>
    <n v="0.35"/>
    <n v="2295.7409577179696"/>
    <n v="241.87666574585637"/>
    <n v="5871.7133630973121"/>
    <n v="5891.698862063653"/>
    <n v="10729.23217698078"/>
    <n v="72490.118980026746"/>
    <n v="21889.838250000001"/>
    <n v="19.069954888777268"/>
    <n v="299.6986863387362"/>
    <s v="."/>
    <s v="National"/>
    <n v="3"/>
    <n v="7"/>
  </r>
  <r>
    <n v="15600"/>
    <s v="PH CANGU BLANCO PAGUE 16LLEVE24"/>
    <x v="4"/>
    <s v="FURIPANTOS"/>
    <n v="20"/>
    <n v="90.17763157894737"/>
    <n v="0.6"/>
    <n v="84479.436000000002"/>
    <n v="1730.7199999999998"/>
    <n v="1492"/>
    <s v="."/>
    <n v="0"/>
    <n v="0"/>
    <n v="28159.812000000002"/>
    <n v="7970.0219999999999"/>
    <n v="2503.4940000000001"/>
    <n v="2578.5988200000002"/>
    <s v="."/>
    <n v="7660"/>
    <n v="13028"/>
    <n v="10974"/>
    <n v="5887"/>
    <n v="9939"/>
    <n v="10087"/>
    <s v="."/>
    <n v="41211.926820000001"/>
    <n v="6868.6544700000004"/>
    <n v="10829.057496096912"/>
    <n v="1.5765908073254573"/>
    <n v="71326305.985910386"/>
    <n v="57575"/>
    <n v="9595.8333333333339"/>
    <n v="2511.613618108222"/>
    <n v="0.26174002099260668"/>
    <n v="85901900"/>
    <n v="1.243515705241313E-2"/>
    <n v="0.29186784240713159"/>
    <n v="30000"/>
    <n v="0.35"/>
    <n v="2176.0489043592647"/>
    <n v="227.69020342541438"/>
    <n v="15382.861564605199"/>
    <n v="51384.439627874788"/>
    <n v="55938.243696383077"/>
    <n v="311486.56763699831"/>
    <n v="20605.96341"/>
    <n v="18.938878964273464"/>
    <n v="1368.0279737596773"/>
    <s v="."/>
    <s v="National"/>
    <n v="3"/>
    <n v="7"/>
  </r>
  <r>
    <n v="15490"/>
    <s v="PH CANGURITOS 2EN1 48/12 PAG10X12"/>
    <x v="4"/>
    <s v="GRAPU"/>
    <n v="20"/>
    <n v="93.775000000000006"/>
    <n v="2.9"/>
    <n v="20655"/>
    <n v="2408.16"/>
    <n v="2076"/>
    <s v="."/>
    <n v="6885"/>
    <n v="5602"/>
    <n v="6061"/>
    <n v="6293"/>
    <n v="4607"/>
    <n v="5392"/>
    <s v="."/>
    <n v="6326"/>
    <n v="6191"/>
    <n v="4673"/>
    <n v="7310"/>
    <n v="9578"/>
    <n v="6527"/>
    <s v="."/>
    <n v="34840"/>
    <n v="5806.666666666667"/>
    <n v="789.56257932267067"/>
    <n v="0.13597518587646451"/>
    <n v="83900294.399999991"/>
    <n v="40605"/>
    <n v="6767.5"/>
    <n v="1622.6682655428988"/>
    <n v="0.23977366317589935"/>
    <n v="84295980"/>
    <n v="1.0512511914289414E-2"/>
    <n v="0.37362727384407918"/>
    <n v="30000"/>
    <n v="0.35"/>
    <n v="1696.1607203033318"/>
    <n v="192.48618784530387"/>
    <n v="4639.286336228748"/>
    <n v="4533.0968492033544"/>
    <n v="8382.8206061094315"/>
    <n v="54247.562841723411"/>
    <n v="17420"/>
    <n v="20.540506322873348"/>
    <n v="281.82574266222554"/>
    <s v="."/>
    <s v="National"/>
    <n v="3"/>
    <n v="7"/>
  </r>
  <r>
    <n v="15240"/>
    <s v="P.H. CANGURITOS BLANCO 48/1"/>
    <x v="4"/>
    <s v="GRAPU"/>
    <n v="20"/>
    <n v="93.775000000000006"/>
    <n v="2.9"/>
    <n v="20700"/>
    <n v="1962.7199999999998"/>
    <n v="1692"/>
    <s v="."/>
    <n v="5739"/>
    <n v="6236"/>
    <n v="4783"/>
    <n v="6900"/>
    <n v="4425"/>
    <n v="6118"/>
    <s v="."/>
    <n v="8529"/>
    <n v="7590"/>
    <n v="10191"/>
    <n v="6101"/>
    <n v="8542"/>
    <n v="6500"/>
    <s v="."/>
    <n v="34201"/>
    <n v="5700.166666666667"/>
    <n v="934.88553666567577"/>
    <n v="0.16401021081237549"/>
    <n v="67126986.719999999"/>
    <n v="47453"/>
    <n v="7908.833333333333"/>
    <n v="1506.5536056399264"/>
    <n v="0.19048999291592858"/>
    <n v="80290476"/>
    <n v="1.0319702066033646E-2"/>
    <n v="0.39431393419144339"/>
    <n v="30000"/>
    <n v="0.35"/>
    <n v="1861.4905075846509"/>
    <n v="188.95580110497238"/>
    <n v="4714.0015587651233"/>
    <n v="5193.2086632522096"/>
    <n v="8972.3246853516575"/>
    <n v="61120.729548258743"/>
    <n v="17100.5"/>
    <n v="18.372911309860502"/>
    <n v="323.46574802593"/>
    <s v="."/>
    <s v="National"/>
    <n v="3"/>
    <n v="7"/>
  </r>
  <r>
    <n v="13310"/>
    <s v="PH CANGURITOS ECO 220H DOBLE 48/4"/>
    <x v="4"/>
    <s v="GRAPU"/>
    <n v="20"/>
    <n v="93.775000000000006"/>
    <n v="2.9"/>
    <n v="21873"/>
    <n v="2665.68"/>
    <n v="2298"/>
    <s v="."/>
    <n v="4244"/>
    <n v="7291"/>
    <n v="5804"/>
    <n v="3510"/>
    <n v="6497"/>
    <n v="6222"/>
    <s v="."/>
    <n v="7277"/>
    <n v="8556"/>
    <n v="4772"/>
    <n v="5234"/>
    <n v="7537"/>
    <n v="9738"/>
    <s v="."/>
    <n v="33568"/>
    <n v="5594.666666666667"/>
    <n v="1435.2181251178056"/>
    <n v="0.25653326831228651"/>
    <n v="89481546.239999995"/>
    <n v="43114"/>
    <n v="7185.666666666667"/>
    <n v="1905.7169429552393"/>
    <n v="0.26521087483720918"/>
    <n v="99075972"/>
    <n v="1.0128702638888262E-2"/>
    <n v="0.40444263683033166"/>
    <n v="30000"/>
    <n v="0.35"/>
    <n v="1582.4475492656304"/>
    <n v="185.45856353591159"/>
    <n v="5144.3893958360377"/>
    <n v="7504.6261139822054"/>
    <n v="11213.797384700438"/>
    <n v="67857.939601650927"/>
    <n v="16784"/>
    <n v="21.212709397905776"/>
    <n v="365.89272723721456"/>
    <s v="."/>
    <s v="National"/>
    <n v="3"/>
    <n v="7"/>
  </r>
  <r>
    <n v="15230"/>
    <s v="P.H. CANGURITOS BLANCO 48/6"/>
    <x v="4"/>
    <s v="GRAPU"/>
    <n v="20"/>
    <n v="93.775000000000006"/>
    <n v="2.9"/>
    <n v="21609"/>
    <n v="2766.6"/>
    <n v="2385"/>
    <s v="."/>
    <n v="7203"/>
    <n v="6561"/>
    <n v="3908"/>
    <n v="2466"/>
    <n v="6239"/>
    <n v="5591"/>
    <s v="."/>
    <n v="5172"/>
    <n v="9103"/>
    <n v="7061"/>
    <n v="5867"/>
    <n v="9693"/>
    <n v="6133"/>
    <s v="."/>
    <n v="31968"/>
    <n v="5328"/>
    <n v="1796.7998219056012"/>
    <n v="0.33723720381111133"/>
    <n v="88442668.799999997"/>
    <n v="43029"/>
    <n v="7171.5"/>
    <n v="1837.338700403385"/>
    <n v="0.25620005583258526"/>
    <n v="102624165"/>
    <n v="9.645923676119517E-3"/>
    <n v="0.43359059737545197"/>
    <n v="30000"/>
    <n v="0.35"/>
    <n v="1515.8462182597543"/>
    <n v="176.61878453038673"/>
    <n v="5329.1755125133359"/>
    <n v="9146.8176276067825"/>
    <n v="12679.193318214517"/>
    <n v="75399.738430913902"/>
    <n v="15984"/>
    <n v="21.089210511538834"/>
    <n v="426.90667717703377"/>
    <s v="."/>
    <s v="National"/>
    <n v="3"/>
    <n v="7"/>
  </r>
  <r>
    <n v="15250"/>
    <s v="PH CANGURITOS ECO 500H SCLLA 48/4"/>
    <x v="4"/>
    <s v="FURIPANTOS"/>
    <n v="20"/>
    <n v="90.17763157894737"/>
    <n v="0.6"/>
    <n v="18545.436000000002"/>
    <n v="1431.4399999999998"/>
    <n v="1234"/>
    <s v="."/>
    <n v="5418.576"/>
    <n v="6181.8119999999999"/>
    <n v="5079.915"/>
    <n v="5248.7460000000001"/>
    <n v="3968.0279999999998"/>
    <n v="4087.0688400000004"/>
    <s v="."/>
    <n v="5091"/>
    <n v="6829"/>
    <n v="6379"/>
    <n v="4476"/>
    <n v="7783"/>
    <n v="4593"/>
    <s v="."/>
    <n v="29984.145839999997"/>
    <n v="4997.3576399999993"/>
    <n v="841.25074385058178"/>
    <n v="0.16833911127693113"/>
    <n v="42920505.721209593"/>
    <n v="35151"/>
    <n v="5858.5"/>
    <n v="1343.0073343061088"/>
    <n v="0.22924081835044957"/>
    <n v="43376334"/>
    <n v="9.0473217675887292E-3"/>
    <n v="0.47978822356054507"/>
    <n v="30000"/>
    <n v="0.35"/>
    <n v="2040.9382449396473"/>
    <n v="165.65826430939225"/>
    <n v="4154.4160300384265"/>
    <n v="4653.5214867549585"/>
    <n v="7966.6867729428031"/>
    <n v="62297.301262559537"/>
    <n v="14992.072919999999"/>
    <n v="14.691353799823894"/>
    <n v="376.05912099990229"/>
    <s v="."/>
    <s v="National"/>
    <n v="3"/>
    <n v="7"/>
  </r>
  <r>
    <n v="15160"/>
    <s v="P.H. CANGURITOS BLANCO 48/4"/>
    <x v="4"/>
    <s v="GRAPU"/>
    <n v="20"/>
    <n v="93.775000000000006"/>
    <n v="2.9"/>
    <n v="21819"/>
    <n v="2720.2"/>
    <n v="2345"/>
    <s v="."/>
    <n v="4832"/>
    <n v="7273"/>
    <n v="2307"/>
    <n v="6206"/>
    <n v="5759"/>
    <n v="3020"/>
    <s v="."/>
    <n v="8650"/>
    <n v="6013"/>
    <n v="5144"/>
    <n v="8259"/>
    <n v="4108"/>
    <n v="4061"/>
    <s v="."/>
    <n v="29397"/>
    <n v="4899.5"/>
    <n v="1915.0622705280368"/>
    <n v="0.39086891938525092"/>
    <n v="79965719.399999991"/>
    <n v="36235"/>
    <n v="6039.166666666667"/>
    <n v="2009.4111990000126"/>
    <n v="0.33272987978474061"/>
    <n v="84971075"/>
    <n v="8.8701582303204896E-3"/>
    <n v="0.49753938371946882"/>
    <n v="30000"/>
    <n v="0.35"/>
    <n v="1465.9585327484692"/>
    <n v="162.41436464088397"/>
    <n v="5163.349563345716"/>
    <n v="9633.3347092541389"/>
    <n v="12881.622002071817"/>
    <n v="77253.750774784261"/>
    <n v="14698.5"/>
    <n v="20.053091095888433"/>
    <n v="475.65836276613095"/>
    <s v="."/>
    <s v="National"/>
    <n v="3"/>
    <n v="7"/>
  </r>
  <r>
    <n v="15360"/>
    <s v="P.H. CANGURITOS 2 EN 1 48/12"/>
    <x v="4"/>
    <s v="GRAPU"/>
    <n v="20"/>
    <n v="93.775000000000006"/>
    <n v="2.9"/>
    <n v="21612"/>
    <n v="2967.2799999999997"/>
    <n v="2558"/>
    <s v="."/>
    <n v="6669"/>
    <n v="2544"/>
    <n v="3174"/>
    <n v="3738"/>
    <n v="4151"/>
    <n v="7204"/>
    <s v="."/>
    <n v="5511"/>
    <n v="8541"/>
    <n v="6161"/>
    <n v="5788"/>
    <n v="4741"/>
    <n v="7978"/>
    <s v="."/>
    <n v="27480"/>
    <n v="4580"/>
    <n v="1911.2526782191831"/>
    <n v="0.41730407821379545"/>
    <n v="81540854.399999991"/>
    <n v="38720"/>
    <n v="6453.333333333333"/>
    <n v="1485.3393776058954"/>
    <n v="0.23016622586868216"/>
    <n v="99045760"/>
    <n v="8.2917286855531888E-3"/>
    <n v="0.51446438591316446"/>
    <n v="30000"/>
    <n v="0.35"/>
    <n v="1357.0620232588922"/>
    <n v="151.82320441988949"/>
    <n v="4947.7167666169735"/>
    <n v="9568.2511054968199"/>
    <n v="12604.71519389461"/>
    <n v="74934.545135058317"/>
    <n v="13740"/>
    <n v="20.249627157061436"/>
    <n v="493.56450762174507"/>
    <s v="."/>
    <s v="National"/>
    <n v="3"/>
    <n v="7"/>
  </r>
  <r>
    <n v="13290"/>
    <s v="P.H. CANGURITOS ULTRASUAVE 48/4"/>
    <x v="4"/>
    <s v="FURIPANTOS"/>
    <n v="20"/>
    <n v="90.17763157894737"/>
    <n v="0.6"/>
    <n v="19060.920000000002"/>
    <n v="1586.8799999999999"/>
    <n v="1368"/>
    <s v="."/>
    <n v="4240.7550000000001"/>
    <n v="6353.64"/>
    <n v="4539.4560000000001"/>
    <n v="4234.7610000000004"/>
    <n v="3090.9059999999999"/>
    <n v="3183.6331800000003"/>
    <s v="."/>
    <n v="6907"/>
    <n v="4595"/>
    <n v="5409"/>
    <n v="8044"/>
    <n v="4067"/>
    <n v="6324"/>
    <s v="."/>
    <n v="25643.151180000001"/>
    <n v="4273.8585300000004"/>
    <n v="1182.0850596799157"/>
    <n v="0.27658497617138383"/>
    <n v="40692603.744518399"/>
    <n v="35346"/>
    <n v="5891"/>
    <n v="1489.5683938644777"/>
    <n v="0.25285493020955319"/>
    <n v="48353328"/>
    <n v="7.7374837055015685E-3"/>
    <n v="0.52220186961866599"/>
    <n v="30000"/>
    <n v="0.35"/>
    <n v="1792.6035440569156"/>
    <n v="141.67486839779005"/>
    <n v="4015.5824276357171"/>
    <n v="6131.4921740344607"/>
    <n v="8964.9895419902623"/>
    <n v="65625.264248771084"/>
    <n v="12821.57559"/>
    <n v="14.304976281574184"/>
    <n v="463.21034203829726"/>
    <s v="."/>
    <s v="National"/>
    <n v="3"/>
    <n v="7"/>
  </r>
  <r>
    <n v="15140"/>
    <s v="P.H. CANGURITOS BLANCO 36/18"/>
    <x v="4"/>
    <s v="FURIPANTOS"/>
    <n v="20"/>
    <n v="90.17763157894737"/>
    <n v="0.6"/>
    <n v="16267.716"/>
    <n v="2904.64"/>
    <n v="2504"/>
    <s v="."/>
    <n v="5422.5720000000001"/>
    <n v="5092.902"/>
    <n v="5252.7420000000002"/>
    <n v="4337.6580000000004"/>
    <n v="2297.6999999999998"/>
    <n v="2366.6309999999999"/>
    <s v="."/>
    <n v="6304"/>
    <n v="4874"/>
    <n v="3401"/>
    <n v="6714"/>
    <n v="5183"/>
    <n v="4648"/>
    <s v="."/>
    <n v="24770.205000000002"/>
    <n v="4128.3675000000003"/>
    <n v="1440.0258060284539"/>
    <n v="0.3488124073325482"/>
    <n v="71948528.251200005"/>
    <n v="31124"/>
    <n v="5187.333333333333"/>
    <n v="1196.471423255344"/>
    <n v="0.23065250416180647"/>
    <n v="77934496"/>
    <n v="7.4740836734182329E-3"/>
    <n v="0.54471797849064052"/>
    <n v="30000"/>
    <n v="0.35"/>
    <n v="1302.23463277363"/>
    <n v="136.85196132596687"/>
    <n v="4177.0650325477909"/>
    <n v="7309.611407355851"/>
    <n v="10046.650633875188"/>
    <n v="62154.820183397525"/>
    <n v="12385.102500000001"/>
    <n v="19.021307202713487"/>
    <n v="454.17558930961417"/>
    <s v="."/>
    <s v="National"/>
    <n v="3"/>
    <n v="7"/>
  </r>
  <r>
    <n v="15590"/>
    <s v="P.H. FAM.ULTRASUAVE 48/4 P3LL4"/>
    <x v="4"/>
    <s v="FURIPANTOS"/>
    <n v="20"/>
    <n v="90.17763157894737"/>
    <n v="0.6"/>
    <n v="43882.074000000001"/>
    <n v="2959.16"/>
    <n v="2551"/>
    <s v="."/>
    <n v="0"/>
    <n v="0"/>
    <n v="14627.358"/>
    <n v="5642.3519999999999"/>
    <n v="1996.002"/>
    <n v="2055.8820599999999"/>
    <s v="."/>
    <n v="4892"/>
    <n v="5205"/>
    <n v="7284"/>
    <n v="6186"/>
    <n v="4628"/>
    <n v="7062"/>
    <s v="."/>
    <n v="24321.594059999999"/>
    <n v="4053.5990099999999"/>
    <n v="5575.2385344030617"/>
    <n v="1.3753798835674824"/>
    <n v="71971488.278589591"/>
    <n v="35257"/>
    <n v="5876.166666666667"/>
    <n v="1136.7639010219618"/>
    <n v="0.19345331157307119"/>
    <n v="89940607"/>
    <n v="7.3387212207307873E-3"/>
    <n v="0.56694124886038888"/>
    <n v="30000"/>
    <n v="0.35"/>
    <n v="1278.4460083341689"/>
    <n v="134.37344784530387"/>
    <n v="8262.7074913091383"/>
    <n v="26531.490023205464"/>
    <n v="29218.958980111543"/>
    <n v="163605.18087795007"/>
    <n v="12160.79703"/>
    <n v="19.024341975686042"/>
    <n v="1217.5409911807797"/>
    <s v="."/>
    <s v="National"/>
    <n v="3"/>
    <n v="7"/>
  </r>
  <r>
    <n v="15370"/>
    <s v="PH CANGU BLANCO 36/18 GRATIS 4R"/>
    <x v="4"/>
    <s v="FURIPANTOS"/>
    <n v="20"/>
    <n v="90.17763157894737"/>
    <n v="0.6"/>
    <n v="24632.343000000001"/>
    <n v="2410.48"/>
    <n v="2078"/>
    <s v="."/>
    <n v="4258.7370000000001"/>
    <n v="4027.9679999999998"/>
    <n v="2689.308"/>
    <n v="8210.7810000000009"/>
    <n v="1707.2909999999999"/>
    <n v="1758.50973"/>
    <s v="."/>
    <n v="3534"/>
    <n v="3357"/>
    <n v="7077"/>
    <n v="4777"/>
    <n v="6173"/>
    <n v="5392"/>
    <s v="."/>
    <n v="22652.594730000004"/>
    <n v="3775.4324550000006"/>
    <n v="2428.7662254156817"/>
    <n v="0.64330808572648168"/>
    <n v="54603626.544770412"/>
    <n v="30310"/>
    <n v="5051.666666666667"/>
    <n v="1464.6391592015655"/>
    <n v="0.28993186919199576"/>
    <n v="62984180"/>
    <n v="6.8351226173563326E-3"/>
    <n v="0.6092720154121255"/>
    <n v="30000"/>
    <n v="0.35"/>
    <n v="1367.0292558639742"/>
    <n v="125.15245707182324"/>
    <n v="4931.8153668521463"/>
    <n v="11855.94247661633"/>
    <n v="14358.991618052794"/>
    <n v="87771.85210220945"/>
    <n v="11326.297365000002"/>
    <n v="16.570672963164473"/>
    <n v="701.31944794210801"/>
    <s v="."/>
    <s v="National"/>
    <n v="3"/>
    <n v="7"/>
  </r>
  <r>
    <n v="15340"/>
    <s v="P.H. CANGURITOS 2 EN 1 48/4"/>
    <x v="4"/>
    <s v="GRAPU"/>
    <n v="20"/>
    <n v="93.775000000000006"/>
    <n v="2.9"/>
    <n v="21297"/>
    <n v="1887.32"/>
    <n v="1627"/>
    <s v="."/>
    <n v="7099"/>
    <n v="2155"/>
    <n v="4098"/>
    <n v="3632"/>
    <n v="3596"/>
    <n v="1710"/>
    <s v="."/>
    <n v="4497"/>
    <n v="6946"/>
    <n v="6920"/>
    <n v="3185"/>
    <n v="4688"/>
    <n v="5933"/>
    <s v="."/>
    <n v="22290"/>
    <n v="3715"/>
    <n v="1901.2006732588752"/>
    <n v="0.51176330370360035"/>
    <n v="42068362.799999997"/>
    <n v="32169"/>
    <n v="5361.5"/>
    <n v="1496.9495315474067"/>
    <n v="0.27920349371396186"/>
    <n v="52338963"/>
    <n v="6.7257144250720729E-3"/>
    <n v="0.62280657334123879"/>
    <n v="30000"/>
    <n v="0.35"/>
    <n v="1532.5083898804598"/>
    <n v="123.14917127071823"/>
    <n v="4364.1840986732395"/>
    <n v="9393.2648407606212"/>
    <n v="11856.248266174985"/>
    <n v="78067.446103547321"/>
    <n v="11145"/>
    <n v="14.544781710290463"/>
    <n v="633.92587459587548"/>
    <s v="."/>
    <s v="National"/>
    <n v="3"/>
    <n v="7"/>
  </r>
  <r>
    <n v="15110"/>
    <s v="P.H. CANGURITOS BLANCO 48/12"/>
    <x v="4"/>
    <s v="GRAPU"/>
    <n v="20"/>
    <n v="93.775000000000006"/>
    <n v="2.9"/>
    <n v="15888"/>
    <n v="2234.16"/>
    <n v="1926"/>
    <s v="."/>
    <n v="4661"/>
    <n v="1510"/>
    <n v="1353"/>
    <n v="2256"/>
    <n v="4520"/>
    <n v="5296"/>
    <s v="."/>
    <n v="4463"/>
    <n v="5333"/>
    <n v="5539"/>
    <n v="2644"/>
    <n v="5001"/>
    <n v="5297"/>
    <s v="."/>
    <n v="19596"/>
    <n v="3266"/>
    <n v="1755.1436408453869"/>
    <n v="0.53739854281855082"/>
    <n v="43780599.359999999"/>
    <n v="28277"/>
    <n v="4712.833333333333"/>
    <n v="1080.1793215326175"/>
    <n v="0.22919955897710878"/>
    <n v="54461502"/>
    <n v="5.912835346510199E-3"/>
    <n v="0.69873597227276152"/>
    <n v="30000"/>
    <n v="0.35"/>
    <n v="1320.6787104900984"/>
    <n v="108.26519337016575"/>
    <n v="3920.447508248702"/>
    <n v="8647.3872856557646"/>
    <n v="10812.691153059081"/>
    <n v="70163.834312365478"/>
    <n v="9798"/>
    <n v="14.837825312356255"/>
    <n v="648.07379110727459"/>
    <s v="."/>
    <s v="National"/>
    <n v="3"/>
    <n v="7"/>
  </r>
  <r>
    <n v="15150"/>
    <s v="P.H. CANGURITOS BLANCO 24/1"/>
    <x v="4"/>
    <s v="FURIPANTOS"/>
    <n v="20"/>
    <n v="90.17763157894737"/>
    <n v="0.6"/>
    <n v="18008.972999999998"/>
    <n v="1961.56"/>
    <n v="1691"/>
    <s v="."/>
    <n v="1427.5709999999999"/>
    <n v="884.11500000000001"/>
    <n v="5543.451"/>
    <n v="6002.991"/>
    <n v="2339.6579999999999"/>
    <n v="2409.8477400000002"/>
    <s v="."/>
    <n v="5597"/>
    <n v="2839"/>
    <n v="3661"/>
    <n v="4713"/>
    <n v="5391"/>
    <n v="2830"/>
    <s v="."/>
    <n v="18607.633740000001"/>
    <n v="3101.2722900000003"/>
    <n v="2152.180058236951"/>
    <n v="0.69396681651482806"/>
    <n v="36499990.039034404"/>
    <n v="25031"/>
    <n v="4171.833333333333"/>
    <n v="1236.7894593125645"/>
    <n v="0.29646185753167625"/>
    <n v="42327421"/>
    <n v="5.6146088228611855E-3"/>
    <n v="0.71012366641578017"/>
    <n v="30000"/>
    <n v="0.35"/>
    <n v="1373.4579697344282"/>
    <n v="102.80460629834255"/>
    <n v="4208.2721842038027"/>
    <n v="10469.591669043935"/>
    <n v="12525.683795010787"/>
    <n v="80982.352228471515"/>
    <n v="9303.8168700000006"/>
    <n v="13.548018323122021"/>
    <n v="787.73077534539561"/>
    <s v="."/>
    <s v="National"/>
    <n v="3"/>
    <n v="7"/>
  </r>
  <r>
    <n v="15350"/>
    <s v="P.H. CANGURITOS 2 EN 1 48/8"/>
    <x v="4"/>
    <s v="GRAPU"/>
    <n v="20"/>
    <n v="93.775000000000006"/>
    <n v="2.9"/>
    <n v="15576"/>
    <n v="1969.6799999999998"/>
    <n v="1698"/>
    <s v="."/>
    <n v="3391"/>
    <n v="1263"/>
    <n v="2242"/>
    <n v="5192"/>
    <n v="1240"/>
    <n v="4707"/>
    <s v="."/>
    <n v="4892"/>
    <n v="3558"/>
    <n v="4027"/>
    <n v="2686"/>
    <n v="5688"/>
    <n v="4904"/>
    <s v="."/>
    <n v="18035"/>
    <n v="3005.8333333333335"/>
    <n v="1706.5006787770894"/>
    <n v="0.56772964084627309"/>
    <n v="35523178.799999997"/>
    <n v="25755"/>
    <n v="4292.5"/>
    <n v="1083.6582025712721"/>
    <n v="0.25245386198515368"/>
    <n v="43731990"/>
    <n v="5.441824120958943E-3"/>
    <n v="0.73764607995620812"/>
    <n v="30000"/>
    <n v="0.35"/>
    <n v="1349.3693256411761"/>
    <n v="99.640883977900558"/>
    <n v="3699.3183583351006"/>
    <n v="8382.5787443273293"/>
    <n v="10375.39642388534"/>
    <n v="69499.978832692635"/>
    <n v="9017.5"/>
    <n v="13.365503170475851"/>
    <n v="697.50463924132896"/>
    <s v="."/>
    <s v="National"/>
    <n v="3"/>
    <n v="7"/>
  </r>
  <r>
    <n v="13340"/>
    <s v="P.H. CANGURITOS ULTRASUAVE 48/12"/>
    <x v="4"/>
    <s v="FURIPANTOS"/>
    <n v="20"/>
    <n v="90.17763157894737"/>
    <n v="0.6"/>
    <n v="9782.2079999999987"/>
    <n v="1852.52"/>
    <n v="1597"/>
    <s v="."/>
    <n v="3128.8679999999999"/>
    <n v="3260.7359999999999"/>
    <n v="3204.7919999999999"/>
    <n v="2808.1889999999999"/>
    <n v="1463.5350000000001"/>
    <n v="1507.4410500000001"/>
    <s v="."/>
    <n v="3410"/>
    <n v="3340"/>
    <n v="2494"/>
    <n v="3786"/>
    <n v="3971"/>
    <n v="3058"/>
    <s v="."/>
    <n v="15373.561049999998"/>
    <n v="2562.2601749999999"/>
    <n v="848.77340146931226"/>
    <n v="0.33125964714700074"/>
    <n v="28479829.316345997"/>
    <n v="20059"/>
    <n v="3343.1666666666665"/>
    <n v="528.61268114439622"/>
    <n v="0.15811735813681527"/>
    <n v="32034223"/>
    <n v="4.6387699111131069E-3"/>
    <n v="0.76240227079292333"/>
    <n v="30000"/>
    <n v="0.35"/>
    <n v="1284.6250408821666"/>
    <n v="84.93680138121546"/>
    <n v="2547.5094290936213"/>
    <n v="4327.5121715721243"/>
    <n v="6026.2481991964332"/>
    <n v="46995.481018601706"/>
    <n v="7686.7805249999992"/>
    <n v="11.967352776684782"/>
    <n v="553.299397368114"/>
    <s v="."/>
    <s v="National"/>
    <n v="3"/>
    <n v="7"/>
  </r>
  <r>
    <n v="15530"/>
    <s v="PH BLANCO 24/1 PAGUE18LLEVE24"/>
    <x v="4"/>
    <s v="FURIPANTOS"/>
    <n v="20"/>
    <n v="90.17763157894737"/>
    <n v="0.6"/>
    <n v="15572.412"/>
    <n v="1562.52"/>
    <n v="1347"/>
    <s v="."/>
    <n v="1998"/>
    <n v="2439.558"/>
    <n v="6"/>
    <n v="5190.8040000000001"/>
    <n v="861.13800000000003"/>
    <n v="886.97213999999997"/>
    <s v="."/>
    <n v="3364"/>
    <n v="2038"/>
    <n v="3184"/>
    <n v="3212"/>
    <n v="3126"/>
    <n v="3528"/>
    <s v="."/>
    <n v="11382.472140000002"/>
    <n v="1897.0786900000003"/>
    <n v="1834.2716427861756"/>
    <n v="0.96689275592789214"/>
    <n v="17785340.368192803"/>
    <n v="18452"/>
    <n v="3075.3333333333335"/>
    <n v="528.64909596694395"/>
    <n v="0.17189977107097679"/>
    <n v="24854844"/>
    <n v="3.4345113084333335E-3"/>
    <n v="0.81329464852250621"/>
    <n v="30000"/>
    <n v="0.35"/>
    <n v="1203.583161374509"/>
    <n v="62.88658640883979"/>
    <n v="3092.0033709629715"/>
    <n v="8812.4740157039687"/>
    <n v="10070.205743880764"/>
    <n v="69569.570098917655"/>
    <n v="5691.2360700000008"/>
    <n v="9.4571546905002037"/>
    <n v="1106.2704158662752"/>
    <s v="."/>
    <s v="National"/>
    <n v="3"/>
    <n v="7"/>
  </r>
  <r>
    <n v="15270"/>
    <s v="PH CANGURITOS ECO 500H SCLLA48/12"/>
    <x v="4"/>
    <s v="FURIPANTOS"/>
    <n v="20"/>
    <n v="90.17763157894737"/>
    <n v="0.6"/>
    <n v="7456.5360000000001"/>
    <n v="2844.3199999999997"/>
    <n v="2452"/>
    <s v="."/>
    <n v="2485.5120000000002"/>
    <n v="2174.8229999999999"/>
    <n v="2009.9880000000001"/>
    <n v="1830.1679999999999"/>
    <n v="1394.604"/>
    <n v="1436.4421200000002"/>
    <s v="."/>
    <n v="2733"/>
    <n v="3262"/>
    <n v="2593"/>
    <n v="1884"/>
    <n v="3260"/>
    <n v="2705"/>
    <s v="."/>
    <n v="11331.537119999999"/>
    <n v="1888.5895199999998"/>
    <n v="425.40702449398134"/>
    <n v="0.22525118348320677"/>
    <n v="32230517.661158394"/>
    <n v="16437"/>
    <n v="2739.5"/>
    <n v="509.60798659361689"/>
    <n v="0.18602226194328048"/>
    <n v="40303524"/>
    <n v="3.4191423358557044E-3"/>
    <n v="0.82013682773590191"/>
    <n v="30000"/>
    <n v="0.35"/>
    <n v="890.07331950759965"/>
    <n v="62.605177458563531"/>
    <n v="1677.5105736652517"/>
    <n v="2258.5560368204488"/>
    <n v="3510.6595859917193"/>
    <n v="28568.16291685207"/>
    <n v="5665.7685599999995"/>
    <n v="12.731015380023699"/>
    <n v="456.32268889838178"/>
    <s v="."/>
    <s v="National"/>
    <n v="3"/>
    <n v="7"/>
  </r>
  <r>
    <n v="15540"/>
    <s v="PH BLANCO 48/2 PAGUE 1 LLEVE 2"/>
    <x v="4"/>
    <s v="FURIPANTOS"/>
    <n v="20"/>
    <n v="90.17763157894737"/>
    <n v="0.6"/>
    <n v="12409.378200000003"/>
    <n v="1833.9599999999998"/>
    <n v="1581"/>
    <s v="."/>
    <n v="0"/>
    <n v="0"/>
    <n v="0"/>
    <n v="3095.9009999999998"/>
    <n v="4015.98"/>
    <n v="4136.4594000000006"/>
    <s v="."/>
    <n v="1522"/>
    <n v="2366"/>
    <n v="2648"/>
    <n v="2652"/>
    <n v="2046"/>
    <n v="2888"/>
    <s v="."/>
    <n v="11248.340400000001"/>
    <n v="1874.7234000000001"/>
    <n v="2084.9684779873292"/>
    <n v="1.1121472522225566"/>
    <n v="20629006.359983999"/>
    <n v="14122"/>
    <n v="2353.6666666666665"/>
    <n v="499.52524127081546"/>
    <n v="0.21223278909679175"/>
    <n v="22326882"/>
    <n v="3.394038819488604E-3"/>
    <n v="0.82693714665489437"/>
    <n v="30000"/>
    <n v="0.35"/>
    <n v="1104.383459045687"/>
    <n v="62.14552707182321"/>
    <n v="3327.8790194237936"/>
    <n v="9975.1562413260999"/>
    <n v="11218.066782762564"/>
    <n v="73762.194981986424"/>
    <n v="5624.1702000000005"/>
    <n v="10.185176451048848"/>
    <n v="1186.9268547153447"/>
    <s v="."/>
    <s v="National"/>
    <n v="3"/>
    <n v="7"/>
  </r>
  <r>
    <n v="15410"/>
    <s v="PH CANGU BLANCO 36/18 GRATIS 2R"/>
    <x v="4"/>
    <s v="FURIPANTOS"/>
    <n v="20"/>
    <n v="90.17763157894737"/>
    <n v="0.6"/>
    <n v="5970.0240000000003"/>
    <n v="2313.04"/>
    <n v="1994"/>
    <s v="."/>
    <n v="1041.9570000000001"/>
    <n v="1478.52"/>
    <n v="1990.008"/>
    <n v="1331.6669999999999"/>
    <n v="1373.625"/>
    <n v="1414.83375"/>
    <s v="."/>
    <n v="2249"/>
    <n v="2679"/>
    <n v="2460"/>
    <n v="1575"/>
    <n v="1421"/>
    <n v="2214"/>
    <s v="."/>
    <n v="8630.6107499999998"/>
    <n v="1438.435125"/>
    <n v="309.57750143169955"/>
    <n v="0.21521825771023184"/>
    <n v="19962947.889180001"/>
    <n v="12598"/>
    <n v="2099.6666666666665"/>
    <n v="497.33355674704518"/>
    <n v="0.2368631005304232"/>
    <n v="25120412"/>
    <n v="2.6041733162161106E-3"/>
    <n v="0.86392284924459539"/>
    <n v="30000"/>
    <n v="0.35"/>
    <n v="861.38993118967358"/>
    <n v="47.682932320441985"/>
    <n v="1263.2361478405392"/>
    <n v="1653.096138082163"/>
    <n v="2606.7547844910027"/>
    <n v="25072.444790509628"/>
    <n v="4315.3053749999999"/>
    <n v="10.019400549621219"/>
    <n v="525.815917150735"/>
    <s v="."/>
    <s v="National"/>
    <n v="3"/>
    <n v="7"/>
  </r>
  <r>
    <n v="15400"/>
    <s v="P.H. CANGURITOS BLANCO 24/1 INDIV"/>
    <x v="4"/>
    <s v="SOMBRILLA"/>
    <n v="10"/>
    <n v="97.094696969696969"/>
    <n v="0.8"/>
    <n v="5578.04637"/>
    <n v="2425.56"/>
    <n v="2091"/>
    <s v="."/>
    <n v="1189"/>
    <n v="669.33"/>
    <n v="501.49799999999999"/>
    <n v="1207.7909999999999"/>
    <n v="1805.193"/>
    <n v="1859.34879"/>
    <s v="."/>
    <n v="2122"/>
    <n v="1983"/>
    <n v="1079"/>
    <n v="1858"/>
    <n v="1499"/>
    <n v="2143"/>
    <s v="."/>
    <n v="7232.1607899999999"/>
    <n v="1205.3601316666666"/>
    <n v="560.45060453880501"/>
    <n v="0.46496527453903996"/>
    <n v="17542039.9257924"/>
    <n v="10684"/>
    <n v="1780.6666666666667"/>
    <n v="416.26562032753367"/>
    <n v="0.23376953593833788"/>
    <n v="22340244"/>
    <n v="2.1822094279831152E-3"/>
    <n v="0.88237242913342961"/>
    <n v="30000"/>
    <n v="0.35"/>
    <n v="770.01400316800107"/>
    <n v="39.95668944751381"/>
    <n v="960.01749901394305"/>
    <n v="1047.9503681218403"/>
    <n v="1359.5843934890811"/>
    <n v="14264.663576082003"/>
    <n v="3616.080395"/>
    <n v="9.3922458036416945"/>
    <n v="357.00313948230712"/>
    <s v="."/>
    <s v="National"/>
    <n v="3"/>
    <n v="7"/>
  </r>
  <r>
    <n v="13480"/>
    <s v="PH CANGU ULTRASUAVE 2EN1 48X12"/>
    <x v="4"/>
    <s v="FURIPANTOS"/>
    <n v="20"/>
    <n v="90.17763157894737"/>
    <n v="0.6"/>
    <n v="7201.7610300000006"/>
    <n v="2180.7999999999997"/>
    <n v="1880"/>
    <s v="."/>
    <n v="0"/>
    <n v="0"/>
    <n v="265.73399999999998"/>
    <n v="2223.7739999999999"/>
    <n v="2330.6669999999999"/>
    <n v="2400.5870100000002"/>
    <s v="."/>
    <n v="1817"/>
    <n v="1499"/>
    <n v="1041"/>
    <n v="1025"/>
    <n v="1825"/>
    <n v="1848"/>
    <s v="."/>
    <n v="7220.7620099999995"/>
    <n v="1203.460335"/>
    <n v="1226.4347803117678"/>
    <n v="1.0190903220019858"/>
    <n v="15747037.791407997"/>
    <n v="9055"/>
    <n v="1509.1666666666667"/>
    <n v="390.64583277780758"/>
    <n v="0.2588487020062778"/>
    <n v="17023400"/>
    <n v="2.1787699959923469E-3"/>
    <n v="0.88455119912942193"/>
    <n v="30000"/>
    <n v="0.35"/>
    <n v="811.43585501782616"/>
    <n v="39.893712762430937"/>
    <n v="2024.3090355603865"/>
    <n v="5882.5845078173315"/>
    <n v="6680.4587630659498"/>
    <n v="46639.997214409203"/>
    <n v="3610.3810049999997"/>
    <n v="8.8987465433621598"/>
    <n v="1169.1064577557052"/>
    <s v="."/>
    <s v="National"/>
    <n v="3"/>
    <n v="7"/>
  </r>
  <r>
    <n v="15260"/>
    <s v="PH CANGURITOS ECO 500H SCLLA 48/1"/>
    <x v="4"/>
    <s v="FURIPANTOS"/>
    <n v="20"/>
    <n v="90.17763157894737"/>
    <n v="0.6"/>
    <n v="4789.2060000000001"/>
    <n v="1508"/>
    <n v="1300"/>
    <s v="."/>
    <n v="1596.402"/>
    <n v="1233.7650000000001"/>
    <n v="991.00800000000004"/>
    <n v="990.00900000000001"/>
    <n v="985.01400000000001"/>
    <n v="1014.56442"/>
    <s v="."/>
    <n v="1516"/>
    <n v="2070"/>
    <n v="1436"/>
    <n v="1224"/>
    <n v="1312"/>
    <n v="1612"/>
    <s v="."/>
    <n v="6810.76242"/>
    <n v="1135.12707"/>
    <n v="245.5210171122734"/>
    <n v="0.21629386136679252"/>
    <n v="10270629.729359999"/>
    <n v="9170"/>
    <n v="1528.3333333333333"/>
    <n v="299.49936004383511"/>
    <n v="0.19596468487055732"/>
    <n v="11921000"/>
    <n v="2.0550580104949654E-3"/>
    <n v="0.89082481444348449"/>
    <n v="30000"/>
    <n v="0.35"/>
    <n v="947.69326098853162"/>
    <n v="37.628521657458563"/>
    <n v="998.09145026144472"/>
    <n v="1310.2033677071004"/>
    <n v="2062.7738008562719"/>
    <n v="25174.488929723204"/>
    <n v="3405.38121"/>
    <n v="7.1866738958296965"/>
    <n v="669.02678661927246"/>
    <s v="."/>
    <s v="National"/>
    <n v="3"/>
    <n v="7"/>
  </r>
  <r>
    <n v="13460"/>
    <s v="PH CANGU ULTRASUAVE 2EN1 48X4"/>
    <x v="4"/>
    <s v="FURIPANTOS"/>
    <n v="20"/>
    <n v="90.17763157894737"/>
    <n v="0.6"/>
    <n v="6800.4627300000011"/>
    <n v="1854.84"/>
    <n v="1599"/>
    <s v="."/>
    <n v="0"/>
    <n v="0"/>
    <n v="225.774"/>
    <n v="1455.5429999999999"/>
    <n v="2200.797"/>
    <n v="2266.8209100000004"/>
    <s v="."/>
    <n v="1367"/>
    <n v="1879"/>
    <n v="1549"/>
    <n v="889"/>
    <n v="1919"/>
    <n v="1508"/>
    <s v="."/>
    <n v="6148.9349099999999"/>
    <n v="1024.8224849999999"/>
    <n v="1081.665109225381"/>
    <n v="1.0554658246255995"/>
    <n v="11405290.4284644"/>
    <n v="9111"/>
    <n v="1518.5"/>
    <n v="376.99429703909317"/>
    <n v="0.24826756472775316"/>
    <n v="14568489"/>
    <n v="1.8553602612389525E-3"/>
    <n v="0.89669097720920332"/>
    <n v="30000"/>
    <n v="0.35"/>
    <n v="811.92762681617705"/>
    <n v="33.972016077348066"/>
    <n v="1761.1054307723423"/>
    <n v="5182.7750378481214"/>
    <n v="5862.2153593950825"/>
    <n v="43054.629758679286"/>
    <n v="3074.467455"/>
    <n v="7.5732549391278914"/>
    <n v="1267.3557454068009"/>
    <s v="."/>
    <s v="National"/>
    <n v="3"/>
    <n v="7"/>
  </r>
  <r>
    <n v="13420"/>
    <s v="ULTRASUAVE 48/12 PAGUE 10X12"/>
    <x v="4"/>
    <s v="FURIPANTOS"/>
    <n v="20"/>
    <n v="90.17763157894737"/>
    <n v="0.6"/>
    <n v="6991.8511500000004"/>
    <n v="1686.6399999999999"/>
    <n v="1454"/>
    <s v="."/>
    <n v="2"/>
    <n v="10"/>
    <n v="1027.971"/>
    <n v="299.7"/>
    <n v="2262.7350000000001"/>
    <n v="2330.6170500000003"/>
    <s v="."/>
    <n v="1770"/>
    <n v="1638"/>
    <n v="1563"/>
    <n v="1027"/>
    <n v="1450"/>
    <n v="1849"/>
    <s v="."/>
    <n v="5933.0230499999998"/>
    <n v="988.837175"/>
    <n v="1079.9629835179373"/>
    <n v="1.0921545132219947"/>
    <n v="10006873.997051999"/>
    <n v="9297"/>
    <n v="1549.5"/>
    <n v="292.99880545831581"/>
    <n v="0.18909248496825803"/>
    <n v="13517838"/>
    <n v="1.7902116963512834E-3"/>
    <n v="0.90032601676740343"/>
    <n v="30000"/>
    <n v="0.35"/>
    <n v="836.36801826517308"/>
    <n v="32.779132872928173"/>
    <n v="1735.5456409765009"/>
    <n v="5169.5236789002838"/>
    <n v="5825.1063363588473"/>
    <n v="43496.143714562488"/>
    <n v="2966.5115249999999"/>
    <n v="7.0937947415857749"/>
    <n v="1326.9461362257493"/>
    <s v="."/>
    <s v="National"/>
    <n v="3"/>
    <n v="7"/>
  </r>
  <r>
    <n v="13390"/>
    <s v="P.H. CANGU ULTRASUAVE 24/1 INDI"/>
    <x v="4"/>
    <s v="SOMBRILLA"/>
    <n v="10"/>
    <n v="97.094696969696969"/>
    <n v="0.8"/>
    <n v="4273.7219999999998"/>
    <n v="2122.7999999999997"/>
    <n v="1830"/>
    <s v="."/>
    <n v="1424.5740000000001"/>
    <n v="951.048"/>
    <n v="697.30200000000002"/>
    <n v="1237.761"/>
    <n v="646.35299999999995"/>
    <n v="665.74358999999993"/>
    <s v="."/>
    <n v="1461"/>
    <n v="1093"/>
    <n v="1076"/>
    <n v="1123"/>
    <n v="1103"/>
    <n v="1410"/>
    <s v="."/>
    <n v="5622.7815900000005"/>
    <n v="937.13026500000012"/>
    <n v="329.81621514603108"/>
    <n v="0.35194276341724068"/>
    <n v="11936040.759251999"/>
    <n v="7266"/>
    <n v="1211"/>
    <n v="175.30430684954663"/>
    <n v="0.14475995611027798"/>
    <n v="13296780"/>
    <n v="1.6966004149346204E-3"/>
    <n v="0.90545861275546657"/>
    <n v="30000"/>
    <n v="0.35"/>
    <n v="725.7577217818598"/>
    <n v="31.065091657458566"/>
    <n v="640.46713172061675"/>
    <n v="640.58107890060705"/>
    <n v="951.11804829520247"/>
    <n v="11196.206500999526"/>
    <n v="2811.3907950000003"/>
    <n v="7.7474636800213528"/>
    <n v="360.41118514811706"/>
    <s v="."/>
    <s v="National"/>
    <n v="3"/>
    <n v="7"/>
  </r>
  <r>
    <n v="15500"/>
    <s v="PH CANGURITOS 2EN1 48/8 PAGUE 7X8"/>
    <x v="4"/>
    <s v="FURIPANTOS"/>
    <n v="20"/>
    <n v="90.17763157894737"/>
    <n v="0.6"/>
    <n v="3475.8606600000003"/>
    <n v="2571.7199999999998"/>
    <n v="2217"/>
    <s v="."/>
    <n v="360.63900000000001"/>
    <n v="1082.9159999999999"/>
    <n v="203.79599999999999"/>
    <n v="586.41300000000001"/>
    <n v="1124.874"/>
    <n v="1158.62022"/>
    <s v="."/>
    <n v="872"/>
    <n v="1263"/>
    <n v="1156"/>
    <n v="1167"/>
    <n v="1212"/>
    <n v="1175"/>
    <s v="."/>
    <n v="4517.2582199999997"/>
    <n v="752.87636999999995"/>
    <n v="423.08058962911241"/>
    <n v="0.56195227594819108"/>
    <n v="11617123.309538398"/>
    <n v="6845"/>
    <n v="1140.8333333333333"/>
    <n v="137.36290134773145"/>
    <n v="0.12040575720765358"/>
    <n v="15175365"/>
    <n v="1.3630232737563658E-3"/>
    <n v="0.92378505759173346"/>
    <n v="30000"/>
    <n v="0.35"/>
    <n v="591.01188558927515"/>
    <n v="24.957227734806629"/>
    <n v="922.22514432524497"/>
    <n v="2079.3689889024286"/>
    <n v="2578.5135435985612"/>
    <n v="22361.218493270178"/>
    <n v="2258.6291099999999"/>
    <n v="7.6432612103833"/>
    <n v="895.98166634846541"/>
    <s v="."/>
    <s v="National"/>
    <n v="3"/>
    <n v="7"/>
  </r>
  <r>
    <n v="15640"/>
    <s v="PHBLANCOX12GRATISPAQ4ROLLOSBCO"/>
    <x v="4"/>
    <s v="SOMBRILLA"/>
    <n v="10"/>
    <n v="97.094696969696969"/>
    <n v="0.8"/>
    <n v="5865.1289999999999"/>
    <n v="1910.52"/>
    <n v="1647"/>
    <s v="."/>
    <n v="0"/>
    <n v="0"/>
    <n v="0"/>
    <n v="0"/>
    <n v="1898.1"/>
    <n v="1955.0429999999999"/>
    <s v="."/>
    <n v="670"/>
    <n v="660"/>
    <n v="801"/>
    <n v="1072"/>
    <n v="884"/>
    <n v="923"/>
    <s v="."/>
    <n v="3853.143"/>
    <n v="642.19050000000004"/>
    <n v="995.04019135987664"/>
    <n v="1.5494470742869546"/>
    <n v="7361506.7643600004"/>
    <n v="5010"/>
    <n v="835"/>
    <n v="158.3161394173064"/>
    <n v="0.18960016696683402"/>
    <n v="8251470"/>
    <n v="1.1626352380872805E-3"/>
    <n v="0.93503614665427515"/>
    <n v="30000"/>
    <n v="0.35"/>
    <n v="633.28961597749105"/>
    <n v="21.288082872928175"/>
    <n v="1207.9210200891584"/>
    <n v="1703.5473803125178"/>
    <n v="1420.8018488184402"/>
    <n v="17491.219093462834"/>
    <n v="1926.5715"/>
    <n v="6.0843299855037447"/>
    <n v="821.64369604677859"/>
    <s v="."/>
    <s v="National"/>
    <n v="3"/>
    <n v="7"/>
  </r>
  <r>
    <n v="15241"/>
    <s v="PH CANGU BLANCO 46/1+1 PQ PANAL"/>
    <x v="4"/>
    <s v="SOMBRILLA"/>
    <n v="10"/>
    <n v="97.094696969696969"/>
    <n v="0.8"/>
    <n v="7042.9500000000007"/>
    <n v="1408.24"/>
    <n v="1214"/>
    <s v="."/>
    <n v="0"/>
    <n v="2347.65"/>
    <n v="848.15099999999995"/>
    <n v="0"/>
    <n v="260.73899999999998"/>
    <n v="268.56117"/>
    <s v="."/>
    <n v="599"/>
    <n v="497"/>
    <n v="1108"/>
    <n v="907"/>
    <n v="610"/>
    <n v="625"/>
    <s v="."/>
    <n v="3725.1011699999999"/>
    <n v="620.85019499999999"/>
    <n v="900.91073716151709"/>
    <n v="1.4510919774479851"/>
    <n v="5245836.4716408001"/>
    <n v="4346"/>
    <n v="724.33333333333337"/>
    <n v="232.76397201170695"/>
    <n v="0.32134924806034093"/>
    <n v="5276044"/>
    <n v="1.124000299413273E-3"/>
    <n v="0.9395680649713446"/>
    <n v="30000"/>
    <n v="0.35"/>
    <n v="725.27264202631318"/>
    <n v="20.580669447513813"/>
    <n v="1106.7174316366552"/>
    <n v="1546.5253381496627"/>
    <n v="1312.5241261117933"/>
    <n v="17368.551223514958"/>
    <n v="1862.550585"/>
    <n v="5.136139093283008"/>
    <n v="843.92547423247765"/>
    <s v="."/>
    <s v="National"/>
    <n v="3"/>
    <n v="7"/>
  </r>
  <r>
    <n v="13610"/>
    <s v="P.H. CANGU ULTRASUAVE 48/4 P3L4"/>
    <x v="4"/>
    <s v="SOMBRILLA"/>
    <n v="10"/>
    <n v="97.094696969696969"/>
    <n v="0.8"/>
    <n v="3614.7716100000002"/>
    <n v="2192.3999999999996"/>
    <n v="1890"/>
    <s v="."/>
    <n v="0"/>
    <n v="0"/>
    <n v="0"/>
    <n v="986.01300000000003"/>
    <n v="1169.829"/>
    <n v="1204.9238700000001"/>
    <s v="."/>
    <n v="616"/>
    <n v="1025"/>
    <n v="663"/>
    <n v="514"/>
    <n v="709"/>
    <n v="691"/>
    <s v="."/>
    <n v="3360.7658700000002"/>
    <n v="560.12764500000003"/>
    <n v="618.0785040342854"/>
    <n v="1.1034600944116681"/>
    <n v="7368143.0933879996"/>
    <n v="4218"/>
    <n v="703"/>
    <n v="172.48420217515573"/>
    <n v="0.24535448389069095"/>
    <n v="7972020"/>
    <n v="1.0140669130169985E-3"/>
    <n v="0.94482577138960511"/>
    <n v="30000"/>
    <n v="0.35"/>
    <n v="552.11536061639458"/>
    <n v="18.567767237569061"/>
    <n v="803.75617640997598"/>
    <n v="1075.0750752142856"/>
    <n v="989.43384878566656"/>
    <n v="12505.694822916777"/>
    <n v="1680.3829350000001"/>
    <n v="6.0870718507957502"/>
    <n v="673.5163502918864"/>
    <s v="."/>
    <s v="National"/>
    <n v="3"/>
    <n v="7"/>
  </r>
  <r>
    <n v="13380"/>
    <s v="PH CANGURITOS ECO 220H DOBLE 24/1"/>
    <x v="4"/>
    <s v="SOMBRILLA"/>
    <n v="10"/>
    <n v="97.094696969696969"/>
    <n v="0.8"/>
    <n v="3356.6400000000003"/>
    <n v="2220.2399999999998"/>
    <n v="1914"/>
    <s v="."/>
    <n v="569.42999999999995"/>
    <n v="1118.8800000000001"/>
    <n v="250.749"/>
    <n v="50"/>
    <n v="328.67099999999999"/>
    <n v="338.53113000000002"/>
    <s v="."/>
    <n v="823"/>
    <n v="687"/>
    <n v="635"/>
    <n v="784"/>
    <n v="701"/>
    <n v="790"/>
    <s v="."/>
    <n v="2656.2611299999999"/>
    <n v="442.71018833333329"/>
    <n v="370.99653027926405"/>
    <n v="0.83801218055529969"/>
    <n v="5897537.2112711994"/>
    <n v="4420"/>
    <n v="736.66666666666663"/>
    <n v="72.956608108290411"/>
    <n v="9.9036119604014136E-2"/>
    <n v="8459880"/>
    <n v="8.0149187074020833E-4"/>
    <n v="0.95857240897546658"/>
    <n v="30000"/>
    <n v="0.35"/>
    <n v="487.75981788812885"/>
    <n v="14.675475856353591"/>
    <n v="517.75128884280002"/>
    <n v="656.46883009797864"/>
    <n v="664.50604740633594"/>
    <n v="9105.3147705167285"/>
    <n v="1328.1305649999999"/>
    <n v="5.4458383667209587"/>
    <n v="620.4442608635876"/>
    <s v="."/>
    <s v="National"/>
    <n v="3"/>
    <n v="7"/>
  </r>
  <r>
    <n v="13360"/>
    <s v="P.H. CANGURITOS ULTRASUAVE 24/1"/>
    <x v="4"/>
    <s v="SOMBRILLA"/>
    <n v="10"/>
    <n v="97.094696969696969"/>
    <n v="0.8"/>
    <n v="2007.9900000000002"/>
    <n v="2527.64"/>
    <n v="2179"/>
    <s v="."/>
    <n v="561.43799999999999"/>
    <n v="259.74"/>
    <n v="669.33"/>
    <n v="604.39499999999998"/>
    <n v="250.749"/>
    <n v="258.27147000000002"/>
    <s v="."/>
    <n v="748"/>
    <n v="462"/>
    <n v="357"/>
    <n v="381"/>
    <n v="728"/>
    <n v="348"/>
    <s v="."/>
    <n v="2603.9234700000002"/>
    <n v="433.98724500000003"/>
    <n v="197.72865277941921"/>
    <n v="0.45560936423239629"/>
    <n v="6581781.1197108002"/>
    <n v="3024"/>
    <n v="504"/>
    <n v="185.76867335479361"/>
    <n v="0.36858863760871746"/>
    <n v="6589296"/>
    <n v="7.8569966998486896E-4"/>
    <n v="0.96094223463330142"/>
    <n v="30000"/>
    <n v="0.35"/>
    <n v="452.6130753174703"/>
    <n v="14.386317513812156"/>
    <n v="341.59182791754074"/>
    <n v="370.63543924498208"/>
    <n v="485.4550030556623"/>
    <n v="6845.0091088864356"/>
    <n v="1301.9617350000001"/>
    <n v="5.7530893648478125"/>
    <n v="475.79994688109809"/>
    <s v="."/>
    <s v="National"/>
    <n v="3"/>
    <n v="7"/>
  </r>
  <r>
    <n v="15420"/>
    <s v="PH CANGU BLANCO 36/18 GRATIS 3R"/>
    <x v="4"/>
    <s v="SOMBRILLA"/>
    <n v="10"/>
    <n v="97.094696969696969"/>
    <n v="0.8"/>
    <n v="2222.5752000000002"/>
    <n v="2540.3999999999996"/>
    <n v="2190"/>
    <s v="."/>
    <n v="79"/>
    <n v="23"/>
    <n v="279.72000000000003"/>
    <n v="21"/>
    <n v="719.28"/>
    <n v="740.85840000000007"/>
    <s v="."/>
    <n v="396"/>
    <n v="509"/>
    <n v="415"/>
    <n v="283"/>
    <n v="289"/>
    <n v="566"/>
    <s v="."/>
    <n v="1862.8584000000001"/>
    <n v="310.47640000000001"/>
    <n v="338.61943119342692"/>
    <n v="1.0906446712002165"/>
    <n v="4732405.4793599993"/>
    <n v="2458"/>
    <n v="409.66666666666669"/>
    <n v="114.12916659060765"/>
    <n v="0.27859031714550281"/>
    <n v="5383020"/>
    <n v="5.6209302883565202E-4"/>
    <n v="0.97790851637149934"/>
    <n v="30000"/>
    <n v="0.35"/>
    <n v="381.86465978839061"/>
    <n v="10.292035359116023"/>
    <n v="441.53978478458714"/>
    <n v="589.36677802598251"/>
    <n v="544.46013837574742"/>
    <n v="7646.3806946027626"/>
    <n v="931.42920000000004"/>
    <n v="4.8783210287966909"/>
    <n v="742.94154924663087"/>
    <s v="."/>
    <s v="National"/>
    <n v="3"/>
    <n v="7"/>
  </r>
  <r>
    <n v="15560"/>
    <s v="P.H.CANGURITOS  2 EN 1 48/4 P3LL4"/>
    <x v="4"/>
    <s v="SOMBRILLA"/>
    <n v="10"/>
    <n v="97.094696969696969"/>
    <n v="0.8"/>
    <n v="1886.1020100000001"/>
    <n v="2842"/>
    <n v="2450"/>
    <s v="."/>
    <n v="0"/>
    <n v="0"/>
    <n v="0"/>
    <n v="0"/>
    <n v="610.38900000000001"/>
    <n v="628.70067000000006"/>
    <s v="."/>
    <n v="372"/>
    <n v="199"/>
    <n v="323"/>
    <n v="231"/>
    <n v="384"/>
    <n v="183"/>
    <s v="."/>
    <n v="1239.0896700000001"/>
    <n v="206.51494500000001"/>
    <n v="319.98397732678143"/>
    <n v="1.5494470742869548"/>
    <n v="3521492.8421400003"/>
    <n v="1692"/>
    <n v="282"/>
    <n v="88.854937960700866"/>
    <n v="0.31508843248475482"/>
    <n v="4145400"/>
    <n v="3.7387901603754128E-4"/>
    <n v="0.98538924126698957"/>
    <n v="30000"/>
    <n v="0.35"/>
    <n v="294.44889511888937"/>
    <n v="6.845799281767956"/>
    <n v="388.44197014446098"/>
    <n v="547.82497335313076"/>
    <n v="456.89996296214053"/>
    <n v="6532.7706946011695"/>
    <n v="619.54483500000003"/>
    <n v="4.2081654594074598"/>
    <n v="954.27435507779808"/>
    <s v="."/>
    <s v="National"/>
    <n v="3"/>
    <n v="7"/>
  </r>
  <r>
    <n v="13490"/>
    <s v="PH ULTRASUAVE 48/4 P2L4"/>
    <x v="4"/>
    <s v="SOMBRILLA"/>
    <n v="10"/>
    <n v="97.094696969696969"/>
    <n v="0.8"/>
    <n v="899.09999999999991"/>
    <n v="2799.08"/>
    <n v="2413"/>
    <s v="."/>
    <n v="100"/>
    <n v="299.7"/>
    <n v="0"/>
    <n v="0"/>
    <n v="51"/>
    <n v="52.53"/>
    <s v="."/>
    <n v="109"/>
    <n v="84"/>
    <n v="138"/>
    <n v="103"/>
    <n v="113"/>
    <n v="141"/>
    <s v="."/>
    <n v="503.23"/>
    <n v="83.87166666666667"/>
    <n v="112.22633566443602"/>
    <n v="1.3380720823214358"/>
    <n v="1408581.0284"/>
    <n v="688"/>
    <n v="114.66666666666667"/>
    <n v="21.676408066528591"/>
    <n v="0.18903844244065632"/>
    <n v="1660144"/>
    <n v="1.518430358963221E-4"/>
    <n v="0.99457448053156117"/>
    <n v="30000"/>
    <n v="0.35"/>
    <n v="189.08026568395442"/>
    <n v="2.780276243093923"/>
    <n v="140.02909809537525"/>
    <n v="193.33523921281883"/>
    <n v="167.83186052631447"/>
    <n v="3153.0951115792795"/>
    <n v="251.61500000000001"/>
    <n v="2.6614623063897289"/>
    <n v="1134.0941819761333"/>
    <s v="."/>
    <s v="Local"/>
    <n v="3"/>
    <n v="7"/>
  </r>
  <r>
    <n v="15200"/>
    <s v="P.H. PETALO CHIC 48/2"/>
    <x v="4"/>
    <s v="SOMBRILLA"/>
    <n v="10"/>
    <n v="97.094696969696969"/>
    <n v="0.8"/>
    <n v="306"/>
    <n v="2110.04"/>
    <n v="1819"/>
    <s v="."/>
    <n v="102"/>
    <n v="59"/>
    <n v="59"/>
    <n v="57"/>
    <n v="78"/>
    <n v="80.34"/>
    <s v="."/>
    <n v="70"/>
    <n v="59"/>
    <n v="101"/>
    <n v="108"/>
    <n v="83"/>
    <n v="62"/>
    <s v="."/>
    <n v="435.34000000000003"/>
    <n v="72.556666666666672"/>
    <n v="17.701391659038144"/>
    <n v="0.24396643991875053"/>
    <n v="918584.81359999999"/>
    <n v="483"/>
    <n v="80.5"/>
    <n v="20.481699148264042"/>
    <n v="0.25443104532005023"/>
    <n v="878577"/>
    <n v="1.3135812103234079E-4"/>
    <n v="0.99540835868458255"/>
    <n v="30000"/>
    <n v="0.35"/>
    <n v="202.55340113412785"/>
    <n v="2.4051933701657462"/>
    <n v="41.753325360695605"/>
    <n v="36.713781269439188"/>
    <n v="65.805259062353059"/>
    <n v="2244.3012532923558"/>
    <n v="217.67000000000002"/>
    <n v="2.1492603805340416"/>
    <n v="933.10636938006235"/>
    <s v="."/>
    <s v="Local"/>
    <n v="3"/>
    <n v="7"/>
  </r>
  <r>
    <n v="13130"/>
    <s v="P.H. CANGURITOS VIAJERO X36"/>
    <x v="4"/>
    <s v="SOMBRILLA"/>
    <n v="10"/>
    <n v="97.094696969696969"/>
    <n v="0.8"/>
    <n v="117"/>
    <n v="2129.7599999999998"/>
    <n v="1836"/>
    <s v="."/>
    <n v="39"/>
    <n v="31"/>
    <n v="31"/>
    <n v="25"/>
    <n v="32"/>
    <n v="32.96"/>
    <s v="."/>
    <n v="52"/>
    <n v="50"/>
    <n v="59"/>
    <n v="43"/>
    <n v="28"/>
    <n v="57"/>
    <s v="."/>
    <n v="190.96"/>
    <n v="31.826666666666668"/>
    <n v="4.488682063442063"/>
    <n v="0.14103525544958304"/>
    <n v="406698.96959999995"/>
    <n v="289"/>
    <n v="48.166666666666664"/>
    <n v="11.373946837693008"/>
    <n v="0.23613730458878218"/>
    <n v="530604"/>
    <n v="5.7619669206449666E-5"/>
    <n v="0.99843507802692255"/>
    <n v="30000"/>
    <n v="0.35"/>
    <n v="133.52926780102229"/>
    <n v="1.0550276243093923"/>
    <n v="15.038958306535987"/>
    <n v="10.717408973881206"/>
    <n v="25.589234549629911"/>
    <n v="1395.2184569511794"/>
    <n v="95.48"/>
    <n v="1.4300984581489484"/>
    <n v="1322.4473225186609"/>
    <s v="."/>
    <s v="Local"/>
    <n v="3"/>
    <n v="7"/>
  </r>
  <r>
    <n v="12050"/>
    <s v="P.H. PETALO BLONDY 48/12"/>
    <x v="4"/>
    <s v="SOMBRILLA"/>
    <n v="10"/>
    <n v="97.094696969696969"/>
    <n v="0.8"/>
    <n v="138"/>
    <n v="2149.48"/>
    <n v="1853"/>
    <s v="."/>
    <n v="0"/>
    <n v="25"/>
    <n v="0"/>
    <n v="46"/>
    <n v="30"/>
    <n v="0"/>
    <s v="."/>
    <n v="31"/>
    <n v="18"/>
    <n v="18"/>
    <n v="29"/>
    <n v="24"/>
    <n v="30"/>
    <s v="."/>
    <n v="101"/>
    <n v="16.833333333333332"/>
    <n v="19.701945758393169"/>
    <n v="1.1704126193104853"/>
    <n v="217097.48"/>
    <n v="150"/>
    <n v="25"/>
    <n v="5.9329587896765306"/>
    <n v="0.23731835158706122"/>
    <n v="277950"/>
    <n v="3.0475422024777001E-5"/>
    <n v="0.99921524883075696"/>
    <n v="30000"/>
    <n v="0.35"/>
    <n v="96.663959440219486"/>
    <n v="0.55801104972375692"/>
    <n v="25.282056255630739"/>
    <n v="34.162157802148798"/>
    <n v="30.862166752868308"/>
    <n v="1188.9411082417573"/>
    <n v="50.5"/>
    <n v="1.0448568482492389"/>
    <n v="2130.6766395223572"/>
    <s v="."/>
    <s v="Local"/>
    <n v="3"/>
    <n v="7"/>
  </r>
  <r>
    <n v="12030"/>
    <s v="P.H. PETALO BLONDY 48/4"/>
    <x v="4"/>
    <s v="SOMBRILLA"/>
    <n v="10"/>
    <n v="97.094696969696969"/>
    <n v="0.8"/>
    <n v="93"/>
    <n v="1414.04"/>
    <n v="1219"/>
    <s v="."/>
    <n v="31"/>
    <n v="26"/>
    <n v="17"/>
    <n v="17"/>
    <n v="0"/>
    <n v="0"/>
    <s v="."/>
    <n v="14"/>
    <n v="15"/>
    <n v="21"/>
    <n v="24"/>
    <n v="15"/>
    <n v="27"/>
    <s v="."/>
    <n v="91"/>
    <n v="15.166666666666666"/>
    <n v="12.921558213569547"/>
    <n v="0.85197087122436577"/>
    <n v="128677.64"/>
    <n v="116"/>
    <n v="19.333333333333332"/>
    <n v="5.4650404085117881"/>
    <n v="0.28267450388854076"/>
    <n v="141404"/>
    <n v="2.7458053507472349E-5"/>
    <n v="0.99930003688609315"/>
    <n v="30000"/>
    <n v="0.35"/>
    <n v="113.12548297115436"/>
    <n v="0.50276243093922657"/>
    <n v="17.949182522961813"/>
    <n v="22.837882937865896"/>
    <n v="22.976806832354079"/>
    <n v="1278.4195943702007"/>
    <n v="45.5"/>
    <n v="0.80441645516071658"/>
    <n v="2542.7906217693003"/>
    <s v="."/>
    <s v="Local"/>
    <n v="3"/>
    <n v="7"/>
  </r>
  <r>
    <n v="13350"/>
    <s v="P.H. CANGURITOS ULTRASUAVE 48/8"/>
    <x v="4"/>
    <s v="SOMBRILLA"/>
    <n v="10"/>
    <n v="97.094696969696969"/>
    <n v="0.8"/>
    <n v="180"/>
    <n v="2324.64"/>
    <n v="2004"/>
    <s v="."/>
    <n v="0"/>
    <n v="0"/>
    <n v="0"/>
    <n v="0"/>
    <n v="60"/>
    <n v="0"/>
    <s v="."/>
    <n v="15"/>
    <n v="11"/>
    <n v="11"/>
    <n v="12"/>
    <n v="15"/>
    <n v="12"/>
    <s v="."/>
    <n v="60"/>
    <n v="10"/>
    <n v="24.494897427831781"/>
    <n v="2.4494897427831779"/>
    <n v="139478.39999999999"/>
    <n v="76"/>
    <n v="12.666666666666666"/>
    <n v="1.8618986725025275"/>
    <n v="0.14699200046072586"/>
    <n v="152304"/>
    <n v="1.8104211103827922E-5"/>
    <n v="0.99965828301541548"/>
    <n v="30000"/>
    <n v="0.35"/>
    <n v="71.642110235107282"/>
    <n v="0.33149171270718231"/>
    <n v="27.809814554903603"/>
    <n v="41.327295638182015"/>
    <n v="31.124731681975426"/>
    <n v="989.17989118429409"/>
    <n v="30"/>
    <n v="0.83749626864840421"/>
    <n v="2984.0260050726206"/>
    <s v="."/>
    <s v="Local"/>
    <n v="3"/>
    <n v="7"/>
  </r>
  <r>
    <n v="15090"/>
    <s v="P.H. ARCO IRIS DOBLE 48/1"/>
    <x v="4"/>
    <s v="SOMBRILLA"/>
    <n v="10"/>
    <n v="97.094696969696969"/>
    <n v="0.8"/>
    <n v="15"/>
    <n v="2911.6"/>
    <n v="2510"/>
    <s v="."/>
    <n v="5"/>
    <n v="0"/>
    <n v="0"/>
    <n v="0"/>
    <n v="4"/>
    <n v="0"/>
    <s v="."/>
    <n v="2"/>
    <n v="2"/>
    <n v="2"/>
    <n v="2"/>
    <n v="2"/>
    <n v="2"/>
    <s v="."/>
    <n v="9"/>
    <n v="1.5"/>
    <n v="2.3452078799117149"/>
    <n v="1.5634719199411433"/>
    <n v="26204.399999999998"/>
    <n v="12"/>
    <n v="2"/>
    <n v="0"/>
    <n v="0"/>
    <n v="30120"/>
    <n v="2.7156316655741883E-6"/>
    <n v="0.99997724300664259"/>
    <n v="30000"/>
    <n v="0.35"/>
    <n v="24.792823975098447"/>
    <n v="4.9723756906077346E-2"/>
    <n v="2.8424454489724882"/>
    <n v="4.0136635389334767"/>
    <n v="3.3396830180332615"/>
    <n v="274.22276399907412"/>
    <n v="4.5"/>
    <n v="0.36300826436873307"/>
    <n v="5514.9244759813791"/>
    <s v="."/>
    <s v="Local"/>
    <n v="3"/>
    <n v="7"/>
  </r>
  <r>
    <n v="12010"/>
    <s v="P.H. PETALO BLONDY 48/1"/>
    <x v="4"/>
    <s v="SOMBRILLA"/>
    <n v="10"/>
    <n v="97.094696969696969"/>
    <n v="0.8"/>
    <n v="0"/>
    <n v="2273.6"/>
    <n v="1960"/>
    <s v="."/>
    <n v="0"/>
    <n v="0"/>
    <n v="0"/>
    <n v="0"/>
    <n v="0"/>
    <n v="0"/>
    <s v="."/>
    <n v="0"/>
    <n v="0"/>
    <n v="0"/>
    <n v="0"/>
    <n v="0"/>
    <n v="0"/>
    <s v="."/>
    <n v="0"/>
    <n v="0"/>
    <n v="0"/>
    <n v="0"/>
    <n v="0"/>
    <n v="0"/>
    <n v="0"/>
    <n v="0"/>
    <n v="0"/>
    <n v="0"/>
    <n v="0"/>
    <n v="1.0000000000000002"/>
    <n v="30000"/>
    <n v="0.35"/>
    <n v="0"/>
    <n v="0"/>
    <n v="0"/>
    <n v="0"/>
    <n v="0"/>
    <n v="0"/>
    <n v="0"/>
    <m/>
    <m/>
    <s v="."/>
    <s v="Local"/>
    <n v="3"/>
    <n v="7"/>
  </r>
  <r>
    <n v="15210"/>
    <s v="P.H. PETALO CHIC 48/8"/>
    <x v="4"/>
    <s v="SOMBRILLA"/>
    <n v="10"/>
    <n v="97.094696969696969"/>
    <n v="0.8"/>
    <n v="0"/>
    <n v="1651.84"/>
    <n v="1424"/>
    <s v="."/>
    <n v="0"/>
    <n v="0"/>
    <n v="0"/>
    <n v="0"/>
    <n v="0"/>
    <n v="0"/>
    <s v="."/>
    <n v="0"/>
    <n v="0"/>
    <n v="0"/>
    <n v="0"/>
    <n v="0"/>
    <n v="0"/>
    <s v="."/>
    <n v="0"/>
    <n v="0"/>
    <n v="0"/>
    <n v="0"/>
    <n v="0"/>
    <n v="0"/>
    <n v="0"/>
    <n v="0"/>
    <n v="0"/>
    <n v="0"/>
    <n v="0"/>
    <n v="1.0000000000000002"/>
    <n v="30000"/>
    <n v="0.35"/>
    <n v="0"/>
    <n v="0"/>
    <n v="0"/>
    <n v="0"/>
    <n v="0"/>
    <n v="0"/>
    <n v="0"/>
    <m/>
    <m/>
    <s v="."/>
    <s v="Local"/>
    <n v="3"/>
    <n v="7"/>
  </r>
  <r>
    <n v="80080"/>
    <s v="JABON CANGURITOS SPRAY"/>
    <x v="5"/>
    <s v="CANGURO"/>
    <n v="10"/>
    <n v="96.875"/>
    <n v="0.7"/>
    <n v="24306.329340000004"/>
    <n v="5765.2"/>
    <n v="4970"/>
    <s v="."/>
    <n v="7190.8019999999997"/>
    <n v="7576.4160000000002"/>
    <n v="6787.2060000000001"/>
    <n v="7346.6459999999997"/>
    <n v="7866.1260000000002"/>
    <n v="8102.1097800000007"/>
    <s v="."/>
    <n v="13218"/>
    <n v="7364"/>
    <n v="7010"/>
    <n v="9056"/>
    <n v="9375"/>
    <n v="13528"/>
    <s v="."/>
    <n v="44869.305779999995"/>
    <n v="7478.2176299999992"/>
    <n v="474.71531452076584"/>
    <n v="6.3479740495432188E-2"/>
    <n v="258680521.68285596"/>
    <n v="59551"/>
    <n v="9925.1666666666661"/>
    <n v="2826.271920156777"/>
    <n v="0.28475813203708861"/>
    <n v="295968470"/>
    <n v="1.3538723065388772E-2"/>
    <n v="0.24069110702964935"/>
    <n v="30000"/>
    <n v="0.35"/>
    <n v="1244.0507108629536"/>
    <n v="247.89671701657457"/>
    <n v="2953.6824846865115"/>
    <n v="1564.5326999559848"/>
    <n v="5432.6496548522573"/>
    <n v="20141.342738523708"/>
    <n v="22434.652889999998"/>
    <n v="36.067103525768459"/>
    <n v="81.248928912507708"/>
    <s v="."/>
    <s v="National"/>
    <n v="1"/>
    <n v="5"/>
  </r>
  <r>
    <n v="80030"/>
    <s v="JABON 400 ML"/>
    <x v="5"/>
    <s v="CANGURO"/>
    <n v="10"/>
    <n v="96.875"/>
    <n v="0.7"/>
    <n v="1948.0500000000002"/>
    <n v="5405.5999999999995"/>
    <n v="4660"/>
    <s v="."/>
    <n v="0"/>
    <n v="179"/>
    <n v="649.35"/>
    <n v="543.45600000000002"/>
    <n v="463.536"/>
    <n v="477.44208000000003"/>
    <s v="."/>
    <n v="566"/>
    <n v="425"/>
    <n v="623"/>
    <n v="402"/>
    <n v="614"/>
    <n v="459"/>
    <s v="."/>
    <n v="2312.7840800000004"/>
    <n v="385.46401333333341"/>
    <n v="245.09686902793558"/>
    <n v="0.63584890041599262"/>
    <n v="12501985.622848"/>
    <n v="3089"/>
    <n v="514.83333333333337"/>
    <n v="98.05185702813921"/>
    <n v="0.19045359086074304"/>
    <n v="14394740"/>
    <n v="6.9785218703154086E-4"/>
    <n v="0.96911434585717482"/>
    <n v="30000"/>
    <n v="0.35"/>
    <n v="291.68640594207341"/>
    <n v="12.777812596685084"/>
    <n v="372.87499499478645"/>
    <n v="443.44045514252844"/>
    <n v="500.65312096163728"/>
    <n v="5740.707744694877"/>
    <n v="1156.3920400000002"/>
    <n v="7.9290088015253639"/>
    <n v="449.27155577349555"/>
    <s v="."/>
    <s v="National"/>
    <n v="1"/>
    <n v="5"/>
  </r>
  <r>
    <n v="44014"/>
    <s v="NOS.LACTI 12X40"/>
    <x v="6"/>
    <s v="DISTRISERVICIOS"/>
    <n v="5"/>
    <n v="95.621794871794876"/>
    <n v="2.5"/>
    <n v="4351.6440000000002"/>
    <n v="4498.4799999999996"/>
    <n v="3878"/>
    <s v="."/>
    <n v="1450.548"/>
    <n v="1385.6130000000001"/>
    <n v="1220.778"/>
    <n v="1406.5920000000001"/>
    <n v="1161.837"/>
    <n v="1291.7070000000001"/>
    <s v="."/>
    <n v="1338"/>
    <n v="2280"/>
    <n v="1106"/>
    <n v="1149"/>
    <n v="1770"/>
    <n v="2300"/>
    <s v="."/>
    <n v="7917.0750000000007"/>
    <n v="1319.5125"/>
    <n v="113.58312225106336"/>
    <n v="8.6079610652466998E-2"/>
    <n v="35614803.545999996"/>
    <n v="9943"/>
    <n v="1657.1666666666667"/>
    <n v="543.64930485255547"/>
    <n v="0.32805952218800488"/>
    <n v="38558954"/>
    <n v="2.3888732854139743E-3"/>
    <n v="0.86883558147421713"/>
    <n v="30000"/>
    <n v="0.35"/>
    <n v="591.58898647431249"/>
    <n v="43.740745856353598"/>
    <n v="332.28685153283135"/>
    <n v="229.87666399537315"/>
    <n v="550.9905808145993"/>
    <n v="3858.1473951597109"/>
    <n v="3958.5375000000004"/>
    <n v="13.382728855693072"/>
    <n v="88.204883561657255"/>
    <s v="."/>
    <s v="Local"/>
    <n v="1"/>
    <n v="5"/>
  </r>
  <r>
    <n v="44010"/>
    <s v="LACTITUYAS 12X20"/>
    <x v="6"/>
    <s v="DISTRISERVICIOS"/>
    <n v="5"/>
    <n v="95.621794871794876"/>
    <n v="2.5"/>
    <n v="15"/>
    <n v="4303.5999999999995"/>
    <n v="3710"/>
    <s v="."/>
    <n v="2"/>
    <n v="1"/>
    <n v="0"/>
    <n v="0"/>
    <n v="5"/>
    <n v="4"/>
    <s v="."/>
    <n v="2"/>
    <n v="3"/>
    <n v="2"/>
    <n v="3"/>
    <n v="3"/>
    <n v="2"/>
    <s v="."/>
    <n v="12"/>
    <n v="2"/>
    <n v="2.0976176963403033"/>
    <n v="1.0488088481701516"/>
    <n v="51643.199999999997"/>
    <n v="15"/>
    <n v="2.5"/>
    <n v="0.54772255750516607"/>
    <n v="0.21908902300206642"/>
    <n v="55650"/>
    <n v="3.6208422207655843E-6"/>
    <n v="0.99995574727332548"/>
    <n v="30000"/>
    <n v="0.35"/>
    <n v="23.547525248346691"/>
    <n v="6.6298342541436461E-2"/>
    <n v="2.4291094090474856"/>
    <n v="2.5872637958264022"/>
    <n v="2.760601121754668"/>
    <n v="130.65482413248247"/>
    <n v="6"/>
    <n v="0.5096076922496362"/>
    <n v="1970.7102639982775"/>
    <s v="."/>
    <s v="Local"/>
    <n v="1"/>
    <n v="5"/>
  </r>
  <r>
    <n v="44013"/>
    <s v="LACTITUYAS 12X30"/>
    <x v="6"/>
    <s v="DISTRISERVICIOS"/>
    <n v="5"/>
    <n v="95.621794871794876"/>
    <n v="2.5"/>
    <n v="6"/>
    <n v="4671.32"/>
    <n v="4027"/>
    <s v="."/>
    <n v="0"/>
    <n v="1"/>
    <n v="0"/>
    <n v="0"/>
    <n v="2"/>
    <n v="0"/>
    <s v="."/>
    <n v="1"/>
    <n v="1"/>
    <n v="1"/>
    <n v="1"/>
    <n v="1"/>
    <n v="1"/>
    <s v="."/>
    <n v="3"/>
    <n v="0.5"/>
    <n v="0.83666002653407556"/>
    <n v="1.6733200530681511"/>
    <n v="14013.96"/>
    <n v="6"/>
    <n v="1"/>
    <n v="0"/>
    <n v="0"/>
    <n v="24162"/>
    <n v="9.0521055519139609E-7"/>
    <n v="0.99999787878993251"/>
    <n v="30000"/>
    <n v="0.35"/>
    <n v="11.300857940336295"/>
    <n v="1.6574585635359115E-2"/>
    <n v="0.91953295471087115"/>
    <n v="1.0098928207407794"/>
    <n v="1.0024058828876667"/>
    <n v="61.607122789062721"/>
    <n v="1.5"/>
    <n v="0.26546657040011645"/>
    <n v="3716.9630749401176"/>
    <s v="."/>
    <s v="Local"/>
    <n v="1"/>
    <n v="5"/>
  </r>
  <r>
    <n v="75100"/>
    <s v="LATEX PEQUENO COFRE 36X75"/>
    <x v="7"/>
    <s v="CLARITA"/>
    <n v="10"/>
    <n v="94.135802469135797"/>
    <n v="0.7"/>
    <n v="2178.819"/>
    <n v="7484.32"/>
    <n v="6452"/>
    <s v="."/>
    <n v="575.42399999999998"/>
    <n v="408.59100000000001"/>
    <n v="452.54700000000003"/>
    <n v="726.27300000000002"/>
    <n v="205.79400000000001"/>
    <n v="211.96782000000002"/>
    <s v="."/>
    <n v="406"/>
    <n v="745"/>
    <n v="419"/>
    <n v="575"/>
    <n v="585"/>
    <n v="705"/>
    <s v="."/>
    <n v="2580.5968199999998"/>
    <n v="430.09946999999994"/>
    <n v="203.81307385978326"/>
    <n v="0.4738742734553551"/>
    <n v="19314012.391862396"/>
    <n v="3435"/>
    <n v="572.5"/>
    <n v="140.54145295961615"/>
    <n v="0.24548725407793215"/>
    <n v="22162620"/>
    <n v="7.786611600524504E-4"/>
    <n v="0.96172089579335385"/>
    <n v="30000"/>
    <n v="0.35"/>
    <n v="261.85116022748298"/>
    <n v="14.257440994475136"/>
    <n v="346.38748380453461"/>
    <n v="380.23302291285864"/>
    <n v="488.96189374928599"/>
    <n v="5003.0298246771972"/>
    <n v="1290.2984099999999"/>
    <n v="9.8552048337617002"/>
    <n v="350.9065775980352"/>
    <s v="."/>
    <s v="Local"/>
    <n v="1"/>
    <n v="2"/>
  </r>
  <r>
    <n v="75130"/>
    <s v="LATEX PEQ 36X75 INCOBRA"/>
    <x v="7"/>
    <s v="CLARITA"/>
    <n v="10"/>
    <n v="94.135802469135797"/>
    <n v="0.7"/>
    <n v="3704.2919999999995"/>
    <n v="10100.119999999999"/>
    <n v="8707"/>
    <s v="."/>
    <n v="1234.7639999999999"/>
    <n v="0"/>
    <n v="0"/>
    <n v="0"/>
    <n v="658.34100000000001"/>
    <n v="678.09123"/>
    <s v="."/>
    <n v="577"/>
    <n v="496"/>
    <n v="699"/>
    <n v="498"/>
    <n v="562"/>
    <n v="412"/>
    <s v="."/>
    <n v="2571.19623"/>
    <n v="428.53270500000002"/>
    <n v="513.03431632829609"/>
    <n v="1.1971882433764212"/>
    <n v="25969390.466547597"/>
    <n v="3244"/>
    <n v="540.66666666666663"/>
    <n v="97.17544271402447"/>
    <n v="0.17973263140695034"/>
    <n v="28245508"/>
    <n v="7.7582465562144151E-4"/>
    <n v="0.96249672044897527"/>
    <n v="30000"/>
    <n v="0.35"/>
    <n v="224.99607504493062"/>
    <n v="14.205504033149172"/>
    <n v="655.08935665978777"/>
    <n v="888.5473659163182"/>
    <n v="797.14439699127945"/>
    <n v="8035.3932703920555"/>
    <n v="1285.598115"/>
    <n v="11.427738148261229"/>
    <n v="565.65351371138331"/>
    <s v="."/>
    <s v="Local"/>
    <n v="1"/>
    <n v="2"/>
  </r>
  <r>
    <n v="75150"/>
    <s v="LATEX INSTITUCIONAL X 120"/>
    <x v="7"/>
    <s v="CLARITA"/>
    <n v="10"/>
    <n v="94.135802469135797"/>
    <n v="0.7"/>
    <n v="963.11591999999996"/>
    <n v="9991.08"/>
    <n v="8613"/>
    <s v="."/>
    <n v="205.79400000000001"/>
    <n v="113"/>
    <n v="194"/>
    <n v="155"/>
    <n v="311.68799999999999"/>
    <n v="321.03863999999999"/>
    <s v="."/>
    <n v="192"/>
    <n v="294"/>
    <n v="296"/>
    <n v="341"/>
    <n v="181"/>
    <n v="207"/>
    <s v="."/>
    <n v="1300.52064"/>
    <n v="216.75343999999998"/>
    <n v="83.79029256667873"/>
    <n v="0.38656960907600235"/>
    <n v="12993605.7558912"/>
    <n v="1511"/>
    <n v="251.83333333333334"/>
    <n v="66.76351298925681"/>
    <n v="0.26510991259797539"/>
    <n v="13014243"/>
    <n v="3.9241500352408994E-4"/>
    <n v="0.98463535636856692"/>
    <n v="30000"/>
    <n v="0.35"/>
    <n v="160.88775955554297"/>
    <n v="7.1851969060773477"/>
    <n v="155.64226162745223"/>
    <n v="160.50503622774139"/>
    <n v="227.49423068822571"/>
    <n v="2602.4227828496691"/>
    <n v="650.26031999999998"/>
    <n v="8.0834032594693674"/>
    <n v="362.19227070151703"/>
    <s v="."/>
    <s v="Local"/>
    <n v="1"/>
    <n v="2"/>
  </r>
  <r>
    <n v="75260"/>
    <s v="LATEX MEDIANO INST 18X75"/>
    <x v="7"/>
    <s v="CLARITA"/>
    <n v="10"/>
    <n v="94.135802469135797"/>
    <n v="0.7"/>
    <n v="938.42063999999993"/>
    <n v="6320.8399999999992"/>
    <n v="5449"/>
    <s v="."/>
    <n v="91"/>
    <n v="72"/>
    <n v="231.768"/>
    <n v="159"/>
    <n v="303.69600000000003"/>
    <n v="312.80687999999998"/>
    <s v="."/>
    <n v="289"/>
    <n v="269"/>
    <n v="193"/>
    <n v="365"/>
    <n v="363"/>
    <n v="291"/>
    <s v="."/>
    <n v="1170.27088"/>
    <n v="195.04514666666668"/>
    <n v="104.1980373961097"/>
    <n v="0.53422522516894388"/>
    <n v="7397094.9891391993"/>
    <n v="1770"/>
    <n v="295"/>
    <n v="64.27441170481454"/>
    <n v="0.21787936171123573"/>
    <n v="9644730"/>
    <n v="3.5311385100304126E-4"/>
    <n v="0.98683429673082479"/>
    <n v="30000"/>
    <n v="0.35"/>
    <n v="191.87853694115486"/>
    <n v="6.4655849723756909"/>
    <n v="168.85388711986661"/>
    <n v="191.78760038143972"/>
    <n v="233.50973684362353"/>
    <n v="3129.619630492512"/>
    <n v="585.13544000000002"/>
    <n v="6.0990191954553916"/>
    <n v="484.04276548276124"/>
    <s v="."/>
    <s v="Local"/>
    <n v="1"/>
    <n v="2"/>
  </r>
  <r>
    <n v="75110"/>
    <s v="LATEX PEQ. AUTOMOVIL 36X75"/>
    <x v="7"/>
    <s v="CLARITA"/>
    <n v="10"/>
    <n v="94.135802469135797"/>
    <n v="0.7"/>
    <n v="525"/>
    <n v="2995.12"/>
    <n v="2582"/>
    <s v="."/>
    <n v="0"/>
    <n v="12"/>
    <n v="100"/>
    <n v="175"/>
    <n v="1"/>
    <n v="1.03"/>
    <s v="."/>
    <n v="49"/>
    <n v="76"/>
    <n v="49"/>
    <n v="62"/>
    <n v="61"/>
    <n v="40"/>
    <s v="."/>
    <n v="289.02999999999997"/>
    <n v="48.17166666666666"/>
    <n v="73.277560116768811"/>
    <n v="1.5211755205363213"/>
    <n v="865679.53359999985"/>
    <n v="337"/>
    <n v="56.166666666666664"/>
    <n v="12.765839833973573"/>
    <n v="0.22728498220724463"/>
    <n v="870134"/>
    <n v="8.7211002255656398E-5"/>
    <n v="0.99704741257434104"/>
    <n v="30000"/>
    <n v="0.35"/>
    <n v="138.52716472927554"/>
    <n v="1.5968508287292815"/>
    <n v="89.246068404061631"/>
    <n v="125.54616120374176"/>
    <n v="105.21457669135445"/>
    <n v="2207.293316864505"/>
    <n v="144.51499999999999"/>
    <n v="2.0864499794307712"/>
    <n v="1382.2789688007315"/>
    <s v="."/>
    <s v="Local"/>
    <n v="1"/>
    <n v="2"/>
  </r>
  <r>
    <n v="75010"/>
    <s v="LATEX FACIAL GRANEL"/>
    <x v="7"/>
    <s v="CLARITA"/>
    <n v="10"/>
    <n v="94.135802469135797"/>
    <n v="0.7"/>
    <n v="285"/>
    <n v="1980.12"/>
    <n v="1707"/>
    <s v="."/>
    <n v="80"/>
    <n v="95"/>
    <n v="60"/>
    <n v="51"/>
    <n v="0"/>
    <n v="0"/>
    <s v="."/>
    <n v="78"/>
    <n v="45"/>
    <n v="45"/>
    <n v="58"/>
    <n v="54"/>
    <n v="81"/>
    <s v="."/>
    <n v="286"/>
    <n v="47.666666666666664"/>
    <n v="39.983329859663598"/>
    <n v="0.83881111593699864"/>
    <n v="566314.31999999995"/>
    <n v="361"/>
    <n v="60.166666666666664"/>
    <n v="15.841927492154053"/>
    <n v="0.26330073394161863"/>
    <n v="616227"/>
    <n v="8.6296739594913092E-5"/>
    <n v="0.99722030779038262"/>
    <n v="30000"/>
    <n v="0.35"/>
    <n v="169.47586492585771"/>
    <n v="1.580110497237569"/>
    <n v="55.784434832039288"/>
    <n v="70.74471133907781"/>
    <n v="71.585539804414978"/>
    <n v="2150.3763826872523"/>
    <n v="143"/>
    <n v="1.6875559249992278"/>
    <n v="1360.902535896478"/>
    <s v="."/>
    <s v="Local"/>
    <n v="1"/>
    <n v="2"/>
  </r>
  <r>
    <n v="75310"/>
    <s v="LATEX BOLSA INST. 36X75"/>
    <x v="7"/>
    <s v="CLARITA"/>
    <n v="10"/>
    <n v="94.135802469135797"/>
    <n v="0.7"/>
    <n v="255"/>
    <n v="3877.8799999999997"/>
    <n v="3343"/>
    <s v="."/>
    <n v="9"/>
    <n v="85"/>
    <n v="16"/>
    <n v="27"/>
    <n v="2"/>
    <n v="2.06"/>
    <s v="."/>
    <n v="42"/>
    <n v="39"/>
    <n v="43"/>
    <n v="33"/>
    <n v="29"/>
    <n v="24"/>
    <s v="."/>
    <n v="141.06"/>
    <n v="23.51"/>
    <n v="31.568728197379123"/>
    <n v="1.3427787408498137"/>
    <n v="547013.75280000002"/>
    <n v="210"/>
    <n v="35"/>
    <n v="7.6157731058639087"/>
    <n v="0.21759351731039739"/>
    <n v="702030"/>
    <n v="4.2563000305099444E-5"/>
    <n v="0.99897589607312187"/>
    <n v="30000"/>
    <n v="0.35"/>
    <n v="85.050202988188815"/>
    <n v="0.77933701657458565"/>
    <n v="39.362098363124979"/>
    <n v="54.375603685275884"/>
    <n v="47.155468528870834"/>
    <n v="1205.5514102188042"/>
    <n v="70.53"/>
    <n v="1.6585498334388389"/>
    <n v="1546.8935577031305"/>
    <s v="."/>
    <s v="Local"/>
    <n v="1"/>
    <n v="2"/>
  </r>
  <r>
    <n v="75400"/>
    <s v="LATEX INSTITUCIONAL 48X35"/>
    <x v="7"/>
    <s v="CLARITA"/>
    <n v="10"/>
    <n v="94.135802469135797"/>
    <n v="0.7"/>
    <n v="3"/>
    <n v="2799.08"/>
    <n v="2413"/>
    <s v="."/>
    <n v="0"/>
    <n v="0"/>
    <n v="0"/>
    <n v="1"/>
    <n v="0"/>
    <n v="0"/>
    <s v="."/>
    <n v="1"/>
    <n v="1"/>
    <n v="1"/>
    <n v="1"/>
    <n v="1"/>
    <n v="1"/>
    <s v="."/>
    <n v="1"/>
    <n v="0.16666666666666666"/>
    <n v="0.40824829046386302"/>
    <n v="2.4494897427831783"/>
    <n v="2799.08"/>
    <n v="6"/>
    <n v="1"/>
    <n v="0"/>
    <n v="0"/>
    <n v="14478"/>
    <n v="3.0173685173046534E-7"/>
    <n v="0.99999969826314838"/>
    <n v="30000"/>
    <n v="0.35"/>
    <n v="8.4287455241013536"/>
    <n v="5.5248618784530384E-3"/>
    <n v="0.46349690924839337"/>
    <n v="0.688788260636367"/>
    <n v="0.51874552803292373"/>
    <n v="88.833435054900562"/>
    <n v="0.5"/>
    <n v="0.11864161720632999"/>
    <n v="16078.851744937001"/>
    <s v="."/>
    <s v="Local"/>
    <n v="1"/>
    <n v="2"/>
  </r>
  <r>
    <n v="73450"/>
    <s v="ROLLO MULTIUSO 6X2"/>
    <x v="8"/>
    <s v="DISTRISERVICIOS"/>
    <n v="5"/>
    <n v="95.621794871794876"/>
    <n v="2.5"/>
    <n v="7430.1923700000007"/>
    <n v="8998.119999999999"/>
    <n v="7757"/>
    <s v="."/>
    <n v="1309.6890000000001"/>
    <n v="1810.1880000000001"/>
    <n v="1437.5609999999999"/>
    <n v="1850.1479999999999"/>
    <n v="2404.5929999999998"/>
    <n v="2476.7307900000001"/>
    <s v="."/>
    <n v="2804"/>
    <n v="1921"/>
    <n v="3300"/>
    <n v="2534"/>
    <n v="2899"/>
    <n v="1805"/>
    <s v="."/>
    <n v="11288.90979"/>
    <n v="1881.4849649999999"/>
    <n v="481.25751596140617"/>
    <n v="0.25578600143711816"/>
    <n v="101578964.95959479"/>
    <n v="15263"/>
    <n v="2543.8333333333335"/>
    <n v="583.01129205759571"/>
    <n v="0.229186120182505"/>
    <n v="118395091"/>
    <n v="3.406280099503829E-3"/>
    <n v="0.82354310783540574"/>
    <n v="30000"/>
    <n v="0.35"/>
    <n v="499.48299663503309"/>
    <n v="62.369667348066294"/>
    <n v="793.1058527017376"/>
    <n v="699.04756651797027"/>
    <n v="1104.954189442069"/>
    <n v="5696.8084156839341"/>
    <n v="5644.4548949999999"/>
    <n v="22.601189361904719"/>
    <n v="91.339406764698055"/>
    <s v="."/>
    <s v="Local"/>
    <n v="1"/>
    <n v="6"/>
  </r>
  <r>
    <n v="74000"/>
    <s v="LIMPION INDUSTRIAL 600M"/>
    <x v="8"/>
    <s v="DISTRISERVICIOS"/>
    <n v="5"/>
    <n v="95.621794871794876"/>
    <n v="2.5"/>
    <n v="5368.1364900000008"/>
    <n v="13255.32"/>
    <n v="11427"/>
    <s v="."/>
    <n v="1300.6980000000001"/>
    <n v="1448.55"/>
    <n v="1225.7729999999999"/>
    <n v="1451.547"/>
    <n v="1737.261"/>
    <n v="1789.3788300000001"/>
    <s v="."/>
    <n v="1499"/>
    <n v="1871"/>
    <n v="1744"/>
    <n v="1733"/>
    <n v="1396"/>
    <n v="1662"/>
    <s v="."/>
    <n v="8953.2078299999994"/>
    <n v="1492.2013049999998"/>
    <n v="227.85280421928178"/>
    <n v="0.1526957545579159"/>
    <n v="118677634.81315559"/>
    <n v="9905"/>
    <n v="1650.8333333333333"/>
    <n v="174.36905306466127"/>
    <n v="0.10562486808561006"/>
    <n v="113184435"/>
    <n v="2.7015127435127515E-3"/>
    <n v="0.85069023049082382"/>
    <n v="30000"/>
    <n v="0.35"/>
    <n v="366.49227274333128"/>
    <n v="49.465236629834251"/>
    <n v="475.17898736845302"/>
    <n v="375.54469835851978"/>
    <n v="722.50517051762426"/>
    <n v="3446.9043721815187"/>
    <n v="4476.6039149999997"/>
    <n v="24.429458670388605"/>
    <n v="69.683369716310381"/>
    <s v="."/>
    <s v="Local"/>
    <n v="1"/>
    <n v="6"/>
  </r>
  <r>
    <n v="74100"/>
    <s v="LIMPION INDUSTRIAL 1600M"/>
    <x v="8"/>
    <s v="DISTRISERVICIOS"/>
    <n v="5"/>
    <n v="95.621794871794876"/>
    <n v="2.5"/>
    <n v="1364.4142199999999"/>
    <n v="9897.119999999999"/>
    <n v="8532"/>
    <s v="."/>
    <n v="250.749"/>
    <n v="308.69099999999997"/>
    <n v="287.71199999999999"/>
    <n v="331.66800000000001"/>
    <n v="441.55799999999999"/>
    <n v="454.80473999999998"/>
    <s v="."/>
    <n v="346"/>
    <n v="408"/>
    <n v="571"/>
    <n v="523"/>
    <n v="574"/>
    <n v="312"/>
    <s v="."/>
    <n v="2075.1827399999997"/>
    <n v="345.86378999999994"/>
    <n v="83.710576561726185"/>
    <n v="0.24203336394864058"/>
    <n v="20538332.599708796"/>
    <n v="2734"/>
    <n v="455.66666666666669"/>
    <n v="115.56585424192845"/>
    <n v="0.25361928509567327"/>
    <n v="23326488"/>
    <n v="6.2615910673300074E-4"/>
    <n v="0.97374421515877452"/>
    <n v="30000"/>
    <n v="0.35"/>
    <n v="204.19464705981954"/>
    <n v="11.465098011049722"/>
    <n v="141.03606661697478"/>
    <n v="122.97165912781941"/>
    <n v="198.3615566722234"/>
    <n v="1580.5621847247032"/>
    <n v="1037.5913699999999"/>
    <n v="10.162767584167216"/>
    <n v="137.85858465417428"/>
    <s v="."/>
    <s v="Local"/>
    <n v="1"/>
    <n v="6"/>
  </r>
  <r>
    <n v="73300"/>
    <s v="ROLLO MULTIUSO 24X1X100"/>
    <x v="8"/>
    <s v="DISTRISERVICIOS"/>
    <n v="5"/>
    <n v="95.621794871794876"/>
    <n v="2.5"/>
    <n v="54"/>
    <n v="2362.9199999999996"/>
    <n v="2037"/>
    <s v="."/>
    <n v="2"/>
    <n v="1"/>
    <n v="0"/>
    <n v="0"/>
    <n v="18"/>
    <n v="1"/>
    <s v="."/>
    <n v="5"/>
    <n v="6"/>
    <n v="6"/>
    <n v="5"/>
    <n v="5"/>
    <n v="6"/>
    <s v="."/>
    <n v="22"/>
    <n v="3.6666666666666665"/>
    <n v="7.0616334276615254"/>
    <n v="1.9259000257258707"/>
    <n v="51984.239999999991"/>
    <n v="33"/>
    <n v="5.5"/>
    <n v="0.54772255750516607"/>
    <n v="9.9585919546393828E-2"/>
    <n v="67221"/>
    <n v="6.6382107380702385E-6"/>
    <n v="0.99986540122518031"/>
    <n v="30000"/>
    <n v="0.35"/>
    <n v="43.028621107099021"/>
    <n v="0.12154696132596685"/>
    <n v="7.6693682342913601"/>
    <n v="8.4827393037301295"/>
    <n v="8.2771030409211939"/>
    <n v="258.12064090809412"/>
    <n v="11"/>
    <n v="0.51128759030510418"/>
    <n v="2123.6289092893198"/>
    <s v="."/>
    <s v="Local"/>
    <n v="1"/>
    <n v="6"/>
  </r>
  <r>
    <n v="76150"/>
    <s v="P.H. MULTI HOJAS BCO HD 30X250"/>
    <x v="9"/>
    <s v="DISTRISERVICIOS"/>
    <n v="5"/>
    <n v="95.621794871794876"/>
    <n v="2.5"/>
    <n v="950.04899999999998"/>
    <n v="7098.04"/>
    <n v="6119"/>
    <s v="."/>
    <n v="303.69600000000003"/>
    <n v="316.68299999999999"/>
    <n v="251.74799999999999"/>
    <n v="273.726"/>
    <n v="268.73099999999999"/>
    <n v="276.79293000000001"/>
    <s v="."/>
    <n v="366"/>
    <n v="264"/>
    <n v="421"/>
    <n v="517"/>
    <n v="431"/>
    <n v="342"/>
    <s v="."/>
    <n v="1691.3769300000001"/>
    <n v="281.89615500000002"/>
    <n v="23.91813003259557"/>
    <n v="8.4847308515419689E-2"/>
    <n v="12005461.104217201"/>
    <n v="2341"/>
    <n v="390.16666666666669"/>
    <n v="86.63351930209619"/>
    <n v="0.22204233909123328"/>
    <n v="14324579"/>
    <n v="5.1035074994773978E-4"/>
    <n v="0.9816303121270159"/>
    <n v="30000"/>
    <n v="0.35"/>
    <n v="217.68152822312305"/>
    <n v="9.3446239226519339"/>
    <n v="70.64124964585524"/>
    <n v="48.706147931953197"/>
    <n v="117.36436925911491"/>
    <n v="1278.6395409244483"/>
    <n v="845.68846500000006"/>
    <n v="7.769960748650858"/>
    <n v="136.83156770225375"/>
    <s v="."/>
    <s v="National"/>
    <n v="1"/>
    <n v="6"/>
  </r>
  <r>
    <n v="70250"/>
    <s v="MULTIUSOS REG FINO BCO HD 48/4X35M"/>
    <x v="10"/>
    <s v="FURIPANTOS"/>
    <n v="20"/>
    <n v="90.17763157894737"/>
    <n v="0.6"/>
    <n v="22515.921540000003"/>
    <n v="8224.4"/>
    <n v="7090"/>
    <s v="."/>
    <n v="5842.152"/>
    <n v="5332.6620000000003"/>
    <n v="6069.924"/>
    <n v="6384.6090000000004"/>
    <n v="7286.7060000000001"/>
    <n v="7505.3071800000007"/>
    <s v="."/>
    <n v="5215"/>
    <n v="5428"/>
    <n v="7141"/>
    <n v="7652"/>
    <n v="5921"/>
    <n v="5488"/>
    <s v="."/>
    <n v="38421.360180000003"/>
    <n v="6403.5600300000006"/>
    <n v="844.68542022683664"/>
    <n v="0.13190872206547216"/>
    <n v="315992634.66439199"/>
    <n v="36845"/>
    <n v="6140.833333333333"/>
    <n v="1012.3018159949476"/>
    <n v="0.16484762914831552"/>
    <n v="261231050"/>
    <n v="1.1593140259915468E-2"/>
    <n v="0.35155622340671122"/>
    <n v="30000"/>
    <n v="0.35"/>
    <n v="963.83979437677272"/>
    <n v="212.27270817679559"/>
    <n v="5090.1395837627488"/>
    <n v="4877.962370501361"/>
    <n v="9123.4165340372729"/>
    <n v="41048.466662573548"/>
    <n v="19210.680090000002"/>
    <n v="39.862807495766027"/>
    <n v="193.37609160940985"/>
    <s v="."/>
    <s v="National"/>
    <n v="2"/>
    <n v="6"/>
  </r>
  <r>
    <n v="70240"/>
    <s v="MULTIUSOS REG BLANCO HD 48/1X35M"/>
    <x v="10"/>
    <s v="FURIPANTOS"/>
    <n v="20"/>
    <n v="90.17763157894737"/>
    <n v="0.6"/>
    <n v="12617.369999999999"/>
    <n v="5880.04"/>
    <n v="5069"/>
    <s v="."/>
    <n v="4205.79"/>
    <n v="2737.26"/>
    <n v="3116.88"/>
    <n v="3281.7150000000001"/>
    <n v="3942.0540000000001"/>
    <n v="4060.3156200000003"/>
    <s v="."/>
    <n v="6174"/>
    <n v="4904"/>
    <n v="3102"/>
    <n v="6590"/>
    <n v="5353"/>
    <n v="5196"/>
    <s v="."/>
    <n v="21344.014620000002"/>
    <n v="3557.3357700000001"/>
    <n v="593.96668208377127"/>
    <n v="0.16696953014468219"/>
    <n v="125503659.72618482"/>
    <n v="31319"/>
    <n v="5219.833333333333"/>
    <n v="1215.8174890445805"/>
    <n v="0.23292266465300562"/>
    <n v="158756011"/>
    <n v="6.4402757747278258E-3"/>
    <n v="0.66217793190492924"/>
    <n v="30000"/>
    <n v="0.35"/>
    <n v="849.60784181884969"/>
    <n v="117.92273270718233"/>
    <n v="2952.4213362274177"/>
    <n v="3289.9182380709785"/>
    <n v="5648.3728922146256"/>
    <n v="32161.408716123398"/>
    <n v="10672.007310000001"/>
    <n v="25.122195876048536"/>
    <n v="272.73289871923515"/>
    <s v="."/>
    <s v="National"/>
    <n v="2"/>
    <n v="6"/>
  </r>
  <r>
    <n v="70400"/>
    <s v="MULTIUSOS REG. SUPER ECO 48/1X31M"/>
    <x v="10"/>
    <s v="FURIPANTOS"/>
    <n v="20"/>
    <n v="90.17763157894737"/>
    <n v="0.6"/>
    <n v="10672.316999999999"/>
    <n v="10046.759999999998"/>
    <n v="8661"/>
    <s v="."/>
    <n v="2496.5010000000002"/>
    <n v="3557.4389999999999"/>
    <n v="2643.3539999999998"/>
    <n v="2856.1410000000001"/>
    <n v="3202.7939999999999"/>
    <n v="3298.8778200000002"/>
    <s v="."/>
    <n v="4433"/>
    <n v="2883"/>
    <n v="4980"/>
    <n v="3400"/>
    <n v="4130"/>
    <n v="5646"/>
    <s v="."/>
    <n v="18055.106820000001"/>
    <n v="3009.1844700000001"/>
    <n v="410.38725460419892"/>
    <n v="0.13637823094447876"/>
    <n v="181395324.99490318"/>
    <n v="25472"/>
    <n v="4245.333333333333"/>
    <n v="1011.9944005115175"/>
    <n v="0.2383780780099366"/>
    <n v="220612992"/>
    <n v="5.4478910895240547E-3"/>
    <n v="0.73220425583524917"/>
    <n v="30000"/>
    <n v="0.35"/>
    <n v="597.80234569196875"/>
    <n v="99.751971381215469"/>
    <n v="2405.4266822285081"/>
    <n v="2354.8242784565878"/>
    <n v="4349.8637060808969"/>
    <n v="22518.616284379943"/>
    <n v="9027.5534100000004"/>
    <n v="30.202469010222494"/>
    <n v="225.74607772233438"/>
    <s v="."/>
    <s v="National"/>
    <n v="2"/>
    <n v="6"/>
  </r>
  <r>
    <n v="70700"/>
    <s v="MULTIUSOS REG SUPER ECO HD 48/1X29M"/>
    <x v="10"/>
    <s v="FURIPANTOS"/>
    <n v="20"/>
    <n v="90.17763157894737"/>
    <n v="0.6"/>
    <n v="9470.52"/>
    <n v="8383.32"/>
    <n v="7227"/>
    <s v="."/>
    <n v="3156.84"/>
    <n v="2146.8510000000001"/>
    <n v="2262.7350000000001"/>
    <n v="2291.7060000000001"/>
    <n v="2992.0050000000001"/>
    <n v="3081.7651499999997"/>
    <s v="."/>
    <n v="3154"/>
    <n v="2830"/>
    <n v="4572"/>
    <n v="2803"/>
    <n v="4948"/>
    <n v="3981"/>
    <s v="."/>
    <n v="15931.902150000002"/>
    <n v="2655.3170250000003"/>
    <n v="467.25012845635848"/>
    <n v="0.17596773720695683"/>
    <n v="133562233.93213801"/>
    <n v="22288"/>
    <n v="3714.6666666666665"/>
    <n v="922.51648585088481"/>
    <n v="0.24834435189812046"/>
    <n v="161075376"/>
    <n v="4.8072419968188326E-3"/>
    <n v="0.75776350088181021"/>
    <n v="30000"/>
    <n v="0.35"/>
    <n v="614.74696153883031"/>
    <n v="88.021558839779019"/>
    <n v="2227.6813052519387"/>
    <n v="2566.8347215282542"/>
    <n v="4327.2658983238343"/>
    <n v="24206.776521432032"/>
    <n v="7965.9510750000009"/>
    <n v="25.916195031073233"/>
    <n v="275.00963219129471"/>
    <s v="."/>
    <s v="National"/>
    <n v="2"/>
    <n v="6"/>
  </r>
  <r>
    <n v="70750"/>
    <s v="MULTIUSOS REG BCO HS 48/1X70M"/>
    <x v="10"/>
    <s v="FURIPANTOS"/>
    <n v="20"/>
    <n v="90.17763157894737"/>
    <n v="0.6"/>
    <n v="6976.4166000000005"/>
    <n v="2458.04"/>
    <n v="2119"/>
    <s v="."/>
    <n v="1866.1320000000001"/>
    <n v="1144.854"/>
    <n v="2172.8249999999998"/>
    <n v="1577.421"/>
    <n v="2257.7399999999998"/>
    <n v="2325.4722000000002"/>
    <s v="."/>
    <n v="3017"/>
    <n v="2082"/>
    <n v="1638"/>
    <n v="1753"/>
    <n v="2115"/>
    <n v="3108"/>
    <s v="."/>
    <n v="11344.4442"/>
    <n v="1890.7407000000001"/>
    <n v="460.0811466165282"/>
    <n v="0.2433338144233782"/>
    <n v="27885097.621367998"/>
    <n v="13713"/>
    <n v="2285.5"/>
    <n v="630.06245722150436"/>
    <n v="0.27567816986283278"/>
    <n v="29057847"/>
    <n v="3.4230368775399378E-3"/>
    <n v="0.81671768540004619"/>
    <n v="30000"/>
    <n v="0.35"/>
    <n v="958.00491300156239"/>
    <n v="62.676487292817676"/>
    <n v="1713.6108924728817"/>
    <n v="2420.1450278765415"/>
    <n v="3673.6747737328951"/>
    <n v="30781.866220238349"/>
    <n v="5672.2221"/>
    <n v="11.841739062126813"/>
    <n v="491.12302794553318"/>
    <s v="."/>
    <s v="National"/>
    <n v="2"/>
    <n v="6"/>
  </r>
  <r>
    <n v="70000"/>
    <s v="MULTIUSOS REG SUPER ECO HS 48/1X65M"/>
    <x v="10"/>
    <s v="FURIPANTOS"/>
    <n v="20"/>
    <n v="90.17763157894737"/>
    <n v="0.6"/>
    <n v="3971.0249999999996"/>
    <n v="9964.4"/>
    <n v="8590"/>
    <s v="."/>
    <n v="778.221"/>
    <n v="1323.675"/>
    <n v="1260.7380000000001"/>
    <n v="1188.81"/>
    <n v="1151.847"/>
    <n v="1186.4024099999999"/>
    <s v="."/>
    <n v="2009"/>
    <n v="2163"/>
    <n v="1787"/>
    <n v="1975"/>
    <n v="1716"/>
    <n v="2070"/>
    <s v="."/>
    <n v="6889.6934099999989"/>
    <n v="1148.2822349999999"/>
    <n v="191.55291372006764"/>
    <n v="0.16681692695530351"/>
    <n v="68651661.014603987"/>
    <n v="11720"/>
    <n v="1953.3333333333333"/>
    <n v="170.37214169771613"/>
    <n v="8.7221232951049221E-2"/>
    <n v="100674800"/>
    <n v="2.0788743989215339E-3"/>
    <n v="0.8887697564329895"/>
    <n v="30000"/>
    <n v="0.35"/>
    <n v="370.80447716559041"/>
    <n v="38.064604475138118"/>
    <n v="952.84500322282997"/>
    <n v="1061.1467859278478"/>
    <n v="1822.4388754306101"/>
    <n v="12308.294603641009"/>
    <n v="3444.8467049999995"/>
    <n v="18.580394343305795"/>
    <n v="323.35275181120477"/>
    <s v="."/>
    <s v="National"/>
    <n v="2"/>
    <n v="6"/>
  </r>
  <r>
    <n v="70300"/>
    <s v="MULTIUSOS REG EXTRAFINO 48/1X26M 3H"/>
    <x v="10"/>
    <s v="SOMBRILLA"/>
    <n v="10"/>
    <n v="97.094696969696969"/>
    <n v="0.8"/>
    <n v="2417.05053"/>
    <n v="5962.4"/>
    <n v="5140"/>
    <s v="."/>
    <n v="470.529"/>
    <n v="464.53500000000003"/>
    <n v="647.35199999999998"/>
    <n v="580.41899999999998"/>
    <n v="782.21699999999998"/>
    <n v="805.68350999999996"/>
    <s v="."/>
    <n v="664"/>
    <n v="670"/>
    <n v="507"/>
    <n v="666"/>
    <n v="862"/>
    <n v="823"/>
    <s v="."/>
    <n v="3750.73551"/>
    <n v="625.12258499999996"/>
    <n v="147.96013601198592"/>
    <n v="0.23668979422969647"/>
    <n v="22363385.404824"/>
    <n v="4192"/>
    <n v="698.66666666666663"/>
    <n v="128.03384969087938"/>
    <n v="0.18325455585526629"/>
    <n v="21546880"/>
    <n v="1.1317351244610615E-3"/>
    <n v="0.93731858621497666"/>
    <n v="30000"/>
    <n v="0.35"/>
    <n v="353.68632101660859"/>
    <n v="20.722295635359117"/>
    <n v="355.18309236557707"/>
    <n v="308.8329895623134"/>
    <n v="562.40604871916821"/>
    <n v="5371.6476626515223"/>
    <n v="1875.367755"/>
    <n v="10.604694858481313"/>
    <n v="259.2206846757706"/>
    <s v="."/>
    <s v="National"/>
    <n v="2"/>
    <n v="6"/>
  </r>
  <r>
    <n v="70600"/>
    <s v="MULTIUSOS REG EXTRAFINO 48/4X26M 3H"/>
    <x v="10"/>
    <s v="FURIPANTOS"/>
    <n v="20"/>
    <n v="90.17763157894737"/>
    <n v="0.6"/>
    <n v="2031.9659999999999"/>
    <n v="6603.8799999999992"/>
    <n v="5693"/>
    <s v="."/>
    <n v="677.322"/>
    <n v="569.42999999999995"/>
    <n v="664.33500000000004"/>
    <n v="586.41300000000001"/>
    <n v="541.45799999999997"/>
    <n v="557.70173999999997"/>
    <s v="."/>
    <n v="1058"/>
    <n v="885"/>
    <n v="710"/>
    <n v="638"/>
    <n v="482"/>
    <n v="594"/>
    <s v="."/>
    <n v="3596.6597400000001"/>
    <n v="599.44329000000005"/>
    <n v="57.360725910474692"/>
    <n v="9.568999581340662E-2"/>
    <n v="23751909.323791198"/>
    <n v="4367"/>
    <n v="727.83333333333337"/>
    <n v="209.97372851541857"/>
    <n v="0.28849149784577771"/>
    <n v="24861331"/>
    <n v="1.0852447866933142E-3"/>
    <n v="0.94177530224914452"/>
    <n v="30000"/>
    <n v="0.35"/>
    <n v="329.09454826969653"/>
    <n v="19.871048287292819"/>
    <n v="454.78169165633108"/>
    <n v="355.65199284820932"/>
    <n v="753.07295859406577"/>
    <n v="8084.7574764516339"/>
    <n v="1798.32987"/>
    <n v="10.92895570257973"/>
    <n v="406.86114590248832"/>
    <s v="."/>
    <s v="National"/>
    <n v="2"/>
    <n v="6"/>
  </r>
  <r>
    <n v="70800"/>
    <s v="MULTIUSOS REG BCO HS 48/4X65M"/>
    <x v="10"/>
    <s v="SOMBRILLA"/>
    <n v="10"/>
    <n v="97.094696969696969"/>
    <n v="0.8"/>
    <n v="1213.1556300000002"/>
    <n v="5771"/>
    <n v="4975"/>
    <s v="."/>
    <n v="93"/>
    <n v="368.63099999999997"/>
    <n v="221.77799999999999"/>
    <n v="273.726"/>
    <n v="392.60700000000003"/>
    <n v="404.38521000000003"/>
    <s v="."/>
    <n v="304"/>
    <n v="508"/>
    <n v="471"/>
    <n v="235"/>
    <n v="295"/>
    <n v="385"/>
    <s v="."/>
    <n v="1754.1272100000001"/>
    <n v="292.354535"/>
    <n v="121.23516670203139"/>
    <n v="0.41468543219974813"/>
    <n v="10123068.128910001"/>
    <n v="2198"/>
    <n v="366.33333333333331"/>
    <n v="107.32691492196481"/>
    <n v="0.29297610988707412"/>
    <n v="10935050"/>
    <n v="5.2928482188014487E-4"/>
    <n v="0.9800865932296654"/>
    <n v="30000"/>
    <n v="0.35"/>
    <n v="245.85305155243728"/>
    <n v="9.691310552486188"/>
    <n v="218.14827222689325"/>
    <n v="230.00382968796526"/>
    <n v="315.06137775175512"/>
    <n v="3889.03045477158"/>
    <n v="877.06360500000005"/>
    <n v="7.1348604335946888"/>
    <n v="401.29045846889062"/>
    <s v="."/>
    <s v="National"/>
    <n v="2"/>
    <n v="6"/>
  </r>
  <r>
    <n v="80140"/>
    <s v="DISPENSAD. SERV PLASTICO A.B.S"/>
    <x v="11"/>
    <s v="DISTRISERVICIOS"/>
    <n v="5"/>
    <n v="95.621794871794876"/>
    <n v="2.5"/>
    <n v="3356.6400000000003"/>
    <n v="9536.3599999999988"/>
    <n v="8221"/>
    <s v="."/>
    <n v="485.51400000000001"/>
    <n v="742.25699999999995"/>
    <n v="1118.8800000000001"/>
    <n v="767.23199999999997"/>
    <n v="809.19"/>
    <n v="833.46570000000008"/>
    <s v="."/>
    <n v="1209"/>
    <n v="673"/>
    <n v="1027"/>
    <n v="836"/>
    <n v="1401"/>
    <n v="1253"/>
    <s v="."/>
    <n v="4756.5387000000001"/>
    <n v="792.75644999999997"/>
    <n v="202.92042260249471"/>
    <n v="0.25596817610565603"/>
    <n v="45360065.397131994"/>
    <n v="6399"/>
    <n v="1066.5"/>
    <n v="274.41264548121683"/>
    <n v="0.2573020585852947"/>
    <n v="52606179"/>
    <n v="1.4352230124721206E-3"/>
    <n v="0.91823531392138735"/>
    <n v="30000"/>
    <n v="0.35"/>
    <n v="314.93780494108847"/>
    <n v="26.279219337016574"/>
    <n v="334.31651928757759"/>
    <n v="294.70892749352078"/>
    <n v="465.7126159726605"/>
    <n v="2923.6076570054938"/>
    <n v="2378.26935"/>
    <n v="15.103104884120683"/>
    <n v="111.2516935724699"/>
    <s v="."/>
    <s v="Local"/>
    <n v="1"/>
    <n v="4"/>
  </r>
  <r>
    <n v="80700"/>
    <s v="TOALLA MANOS BLANCA KLS"/>
    <x v="11"/>
    <s v="DISTRISERVICIOS"/>
    <n v="5"/>
    <n v="95.621794871794876"/>
    <n v="2.5"/>
    <n v="4807.1880000000001"/>
    <n v="12867.88"/>
    <n v="11093"/>
    <s v="."/>
    <n v="0"/>
    <n v="0"/>
    <n v="0"/>
    <n v="0"/>
    <n v="1602.396"/>
    <n v="344.65499999999997"/>
    <s v="."/>
    <n v="455"/>
    <n v="532"/>
    <n v="299"/>
    <n v="349"/>
    <n v="312"/>
    <n v="416"/>
    <s v="."/>
    <n v="1947.0509999999999"/>
    <n v="324.50849999999997"/>
    <n v="641.03438447676115"/>
    <n v="1.9754009046812679"/>
    <n v="25054418.621879999"/>
    <n v="2363"/>
    <n v="393.83333333333331"/>
    <n v="90.579063070152557"/>
    <n v="0.22999338909052702"/>
    <n v="26212759"/>
    <n v="5.8749703889865435E-4"/>
    <n v="0.97677490236485354"/>
    <n v="30000"/>
    <n v="0.35"/>
    <n v="173.46256346508127"/>
    <n v="10.757187845303868"/>
    <n v="694.82032370328045"/>
    <n v="769.41996226331639"/>
    <n v="748.60626292979975"/>
    <n v="4767.3050634124929"/>
    <n v="973.52549999999997"/>
    <n v="11.224617929689188"/>
    <n v="443.17391608009308"/>
    <s v="."/>
    <s v="Local"/>
    <n v="1"/>
    <n v="4"/>
  </r>
  <r>
    <n v="80060"/>
    <s v="SOPORTE COCINA PETALO"/>
    <x v="11"/>
    <s v="DISTRISERVICIOS"/>
    <n v="5"/>
    <n v="95.621794871794876"/>
    <n v="2.5"/>
    <n v="1015.9829999999999"/>
    <n v="10842.519999999999"/>
    <n v="9347"/>
    <s v="."/>
    <n v="331.66800000000001"/>
    <n v="323.67599999999999"/>
    <n v="338.661"/>
    <n v="179"/>
    <n v="167"/>
    <n v="172.01"/>
    <s v="."/>
    <n v="444"/>
    <n v="397"/>
    <n v="437"/>
    <n v="370"/>
    <n v="476"/>
    <n v="290"/>
    <s v="."/>
    <n v="1512.0150000000001"/>
    <n v="252.00250000000003"/>
    <n v="87.117125966712123"/>
    <n v="0.34569945126223794"/>
    <n v="16394052.877799999"/>
    <n v="2414"/>
    <n v="402.33333333333331"/>
    <n v="66.418872819904692"/>
    <n v="0.1650841909359686"/>
    <n v="22563658"/>
    <n v="4.5623064586923962E-4"/>
    <n v="0.9820865427728851"/>
    <n v="30000"/>
    <n v="0.35"/>
    <n v="166.52656794408787"/>
    <n v="8.3536740331491721"/>
    <n v="128.885496132458"/>
    <n v="119.97528714630619"/>
    <n v="170.65386629820387"/>
    <n v="1397.103965686458"/>
    <n v="756.00750000000005"/>
    <n v="9.0797223450114384"/>
    <n v="167.24425206710839"/>
    <s v="."/>
    <s v="Local"/>
    <n v="1"/>
    <n v="4"/>
  </r>
  <r>
    <n v="80120"/>
    <s v="SOPORTE CANGURITOS COCINA X24"/>
    <x v="11"/>
    <s v="DISTRISERVICIOS"/>
    <n v="5"/>
    <n v="95.621794871794876"/>
    <n v="2.5"/>
    <n v="261"/>
    <n v="7259.28"/>
    <n v="6258"/>
    <s v="."/>
    <n v="81"/>
    <n v="87"/>
    <n v="81"/>
    <n v="71"/>
    <n v="79"/>
    <n v="81.37"/>
    <s v="."/>
    <n v="104"/>
    <n v="79"/>
    <n v="81"/>
    <n v="96"/>
    <n v="129"/>
    <n v="115"/>
    <s v="."/>
    <n v="480.37"/>
    <n v="80.061666666666667"/>
    <n v="5.1933434959250162"/>
    <n v="6.4866792213398208E-2"/>
    <n v="3487140.3336"/>
    <n v="604"/>
    <n v="100.66666666666667"/>
    <n v="19.479904174986775"/>
    <n v="0.19350898187072954"/>
    <n v="3779832"/>
    <n v="1.4494533146576364E-4"/>
    <n v="0.99486836317304117"/>
    <n v="30000"/>
    <n v="0.35"/>
    <n v="114.71276874185784"/>
    <n v="2.6539779005524862"/>
    <n v="18.463232998687449"/>
    <n v="11.9730629218628"/>
    <n v="31.733122501449881"/>
    <n v="617.99379418760179"/>
    <n v="240.185"/>
    <n v="4.1875896229215197"/>
    <n v="232.85566698160986"/>
    <s v="."/>
    <s v="Local"/>
    <n v="1"/>
    <n v="4"/>
  </r>
  <r>
    <n v="80320"/>
    <s v="DISP HIGIENICO JUMBO"/>
    <x v="11"/>
    <s v="DISTRISERVICIOS"/>
    <n v="5"/>
    <n v="95.621794871794876"/>
    <n v="2.5"/>
    <n v="405"/>
    <n v="6882.28"/>
    <n v="5933"/>
    <s v="."/>
    <n v="16"/>
    <n v="47"/>
    <n v="33"/>
    <n v="135"/>
    <n v="46"/>
    <n v="47.38"/>
    <s v="."/>
    <n v="77"/>
    <n v="97"/>
    <n v="47"/>
    <n v="94"/>
    <n v="98"/>
    <n v="64"/>
    <s v="."/>
    <n v="324.38"/>
    <n v="54.063333333333333"/>
    <n v="41.479634360329968"/>
    <n v="0.76724152587082994"/>
    <n v="2232473.9863999998"/>
    <n v="477"/>
    <n v="79.5"/>
    <n v="20.791825316695984"/>
    <n v="0.26153239392070421"/>
    <n v="2830041"/>
    <n v="9.7877399964328352E-5"/>
    <n v="0.9966826682401797"/>
    <n v="30000"/>
    <n v="0.35"/>
    <n v="96.81250634846252"/>
    <n v="1.7921546961325967"/>
    <n v="50.440407840992947"/>
    <n v="52.238046424745548"/>
    <n v="59.401181321655926"/>
    <n v="741.90111138495536"/>
    <n v="162.19"/>
    <n v="3.3506001676316632"/>
    <n v="413.97158012416588"/>
    <s v="."/>
    <s v="Local"/>
    <n v="1"/>
    <n v="4"/>
  </r>
  <r>
    <n v="80150"/>
    <s v="DISPENSADOR TOALLA MANOS ROLLO"/>
    <x v="11"/>
    <s v="DISTRISERVICIOS"/>
    <n v="5"/>
    <n v="95.621794871794876"/>
    <n v="2.5"/>
    <n v="92.7"/>
    <n v="7726.7599999999993"/>
    <n v="6661"/>
    <s v="."/>
    <n v="3"/>
    <n v="14"/>
    <n v="6"/>
    <n v="6"/>
    <n v="30"/>
    <n v="30.900000000000002"/>
    <s v="."/>
    <n v="15"/>
    <n v="25"/>
    <n v="22"/>
    <n v="12"/>
    <n v="21"/>
    <n v="12"/>
    <s v="."/>
    <n v="89.9"/>
    <n v="14.983333333333334"/>
    <n v="12.528434326230343"/>
    <n v="0.83615801954818747"/>
    <n v="694635.72399999993"/>
    <n v="107"/>
    <n v="17.833333333333332"/>
    <n v="5.5647701360134052"/>
    <n v="0.31204318519701341"/>
    <n v="712727"/>
    <n v="2.7126142970568839E-5"/>
    <n v="0.99932716302906377"/>
    <n v="30000"/>
    <n v="0.35"/>
    <n v="48.100737151228813"/>
    <n v="0.49668508287292823"/>
    <n v="15.011859740594984"/>
    <n v="15.678125627362254"/>
    <n v="17.495285154959625"/>
    <n v="318.15771712789075"/>
    <n v="44.95"/>
    <n v="1.8689942259586216"/>
    <n v="640.56225584147069"/>
    <s v="."/>
    <s v="Local"/>
    <n v="1"/>
    <n v="4"/>
  </r>
  <r>
    <n v="80010"/>
    <s v="DISP. T.MANOS PLASTICO EN C"/>
    <x v="11"/>
    <s v="DISTRISERVICIOS"/>
    <n v="5"/>
    <n v="95.621794871794876"/>
    <n v="2.5"/>
    <n v="69"/>
    <n v="12722.88"/>
    <n v="10968"/>
    <s v="."/>
    <n v="0"/>
    <n v="20"/>
    <n v="12"/>
    <n v="23"/>
    <n v="17"/>
    <n v="17.510000000000002"/>
    <s v="."/>
    <n v="18"/>
    <n v="27"/>
    <n v="28"/>
    <n v="20"/>
    <n v="28"/>
    <n v="15"/>
    <s v="."/>
    <n v="89.51"/>
    <n v="14.918333333333335"/>
    <n v="8.1640686343677107"/>
    <n v="0.54725071842482698"/>
    <n v="1138824.9887999999"/>
    <n v="136"/>
    <n v="22.666666666666668"/>
    <n v="5.7154760664940856"/>
    <n v="0.25215335587473908"/>
    <n v="1491648"/>
    <n v="2.7008465598393956E-5"/>
    <n v="0.99935417149466221"/>
    <n v="30000"/>
    <n v="0.35"/>
    <n v="37.40362211298514"/>
    <n v="0.49453038674033151"/>
    <n v="10.636720568069368"/>
    <n v="10.598618030189083"/>
    <n v="13.109372501771025"/>
    <n v="238.47517430483362"/>
    <n v="44.755000000000003"/>
    <n v="2.3930837427887894"/>
    <n v="482.22552283739117"/>
    <s v="."/>
    <s v="Local"/>
    <n v="1"/>
    <n v="4"/>
  </r>
  <r>
    <n v="80460"/>
    <s v="DISP. P.H. DOBLE REGULAR L.D."/>
    <x v="11"/>
    <s v="DISTRISERVICIOS"/>
    <n v="5"/>
    <n v="95.621794871794876"/>
    <n v="2.5"/>
    <n v="45"/>
    <n v="6392.7599999999993"/>
    <n v="5511"/>
    <s v="."/>
    <n v="0"/>
    <n v="0"/>
    <n v="2"/>
    <n v="15"/>
    <n v="14"/>
    <n v="1"/>
    <s v="."/>
    <n v="5"/>
    <n v="6"/>
    <n v="7"/>
    <n v="9"/>
    <n v="5"/>
    <n v="5"/>
    <s v="."/>
    <n v="32"/>
    <n v="5.333333333333333"/>
    <n v="7.1460945044595281"/>
    <n v="1.3398927195861616"/>
    <n v="204568.31999999998"/>
    <n v="37"/>
    <n v="6.166666666666667"/>
    <n v="1.6020819787597227"/>
    <n v="0.25979707763671178"/>
    <n v="203907"/>
    <n v="9.655579255374891E-6"/>
    <n v="0.99983032733353516"/>
    <n v="30000"/>
    <n v="0.35"/>
    <n v="31.550146970416598"/>
    <n v="0.17679558011049723"/>
    <n v="8.0300724050120138"/>
    <n v="8.7044865397653552"/>
    <n v="8.9140503055644995"/>
    <n v="201.51127977939265"/>
    <n v="16"/>
    <n v="1.0142583497314677"/>
    <n v="1139.7981762521897"/>
    <s v="."/>
    <s v="Local"/>
    <n v="1"/>
    <n v="4"/>
  </r>
  <r>
    <n v="80490"/>
    <s v="DISPENSADOR DE MULTIHOJAS"/>
    <x v="11"/>
    <s v="DISTRISERVICIOS"/>
    <n v="5"/>
    <n v="95.621794871794876"/>
    <n v="2.5"/>
    <n v="36"/>
    <n v="11703.24"/>
    <n v="10089"/>
    <s v="."/>
    <n v="0"/>
    <n v="1"/>
    <n v="2"/>
    <n v="0"/>
    <n v="12"/>
    <n v="7"/>
    <s v="."/>
    <n v="6"/>
    <n v="3"/>
    <n v="6"/>
    <n v="5"/>
    <n v="3"/>
    <n v="6"/>
    <s v="."/>
    <n v="22"/>
    <n v="3.6666666666666665"/>
    <n v="4.8442405665559862"/>
    <n v="1.3211565181516327"/>
    <n v="257471.28"/>
    <n v="29"/>
    <n v="4.833333333333333"/>
    <n v="1.4719601443879753"/>
    <n v="0.30454347814923627"/>
    <n v="292581"/>
    <n v="6.6382107380702385E-6"/>
    <n v="0.99985876301444221"/>
    <n v="30000"/>
    <n v="0.35"/>
    <n v="19.334319115794635"/>
    <n v="0.12154696132596685"/>
    <n v="5.4519753731858209"/>
    <n v="5.9044538951976655"/>
    <n v="6.0597101798156547"/>
    <n v="126.34477378493892"/>
    <n v="11"/>
    <n v="1.1378730157623038"/>
    <n v="1039.47291159427"/>
    <s v="."/>
    <s v="Local"/>
    <n v="1"/>
    <n v="4"/>
  </r>
  <r>
    <n v="80420"/>
    <s v="DISP. DOBLE JUMBO LINEA DORADA"/>
    <x v="11"/>
    <s v="DISTRISERVICIOS"/>
    <n v="5"/>
    <n v="95.621794871794876"/>
    <n v="2.5"/>
    <n v="27"/>
    <n v="11250.839999999998"/>
    <n v="9699"/>
    <s v="."/>
    <n v="0"/>
    <n v="0"/>
    <n v="0"/>
    <n v="0"/>
    <n v="5"/>
    <n v="9"/>
    <s v="."/>
    <n v="3"/>
    <n v="3"/>
    <n v="4"/>
    <n v="2"/>
    <n v="2"/>
    <n v="2"/>
    <s v="."/>
    <n v="14"/>
    <n v="2.3333333333333335"/>
    <n v="3.8297084310253524"/>
    <n v="1.6413036132965795"/>
    <n v="157511.75999999998"/>
    <n v="16"/>
    <n v="2.6666666666666665"/>
    <n v="0.81649658092772637"/>
    <n v="0.3061862178478974"/>
    <n v="155184"/>
    <n v="4.2243159242265154E-6"/>
    <n v="0.99994066043073915"/>
    <n v="30000"/>
    <n v="0.35"/>
    <n v="15.730486023486582"/>
    <n v="7.7348066298342538E-2"/>
    <n v="4.2164487625170652"/>
    <n v="4.6259694947751662"/>
    <n v="4.6031890940087781"/>
    <n v="102.01742103507674"/>
    <n v="7"/>
    <n v="0.88999157299381215"/>
    <n v="1318.939514810635"/>
    <s v="."/>
    <s v="Local"/>
    <n v="1"/>
    <n v="4"/>
  </r>
  <r>
    <n v="80430"/>
    <s v="DISP. T.MANOS EN C LINEA DORAD"/>
    <x v="11"/>
    <s v="DISTRISERVICIOS"/>
    <n v="5"/>
    <n v="95.621794871794876"/>
    <n v="2.5"/>
    <n v="33"/>
    <n v="3709.68"/>
    <n v="3198"/>
    <s v="."/>
    <n v="11"/>
    <n v="0"/>
    <n v="0"/>
    <n v="1"/>
    <n v="0"/>
    <n v="0"/>
    <s v="."/>
    <n v="2"/>
    <n v="3"/>
    <n v="3"/>
    <n v="2"/>
    <n v="3"/>
    <n v="3"/>
    <s v="."/>
    <n v="12"/>
    <n v="2"/>
    <n v="4.4271887242357311"/>
    <n v="2.2135943621178655"/>
    <n v="44516.159999999996"/>
    <n v="16"/>
    <n v="2.6666666666666665"/>
    <n v="0.51639777949432275"/>
    <n v="0.19364916731037105"/>
    <n v="51168"/>
    <n v="3.6208422207655843E-6"/>
    <n v="0.9999593681155462"/>
    <n v="30000"/>
    <n v="0.35"/>
    <n v="25.362554678985823"/>
    <n v="6.6298342541436461E-2"/>
    <n v="4.758680436942913"/>
    <n v="5.2959849677562838"/>
    <n v="5.0901721496500949"/>
    <n v="153.70739745305067"/>
    <n v="6"/>
    <n v="0.47313845753648054"/>
    <n v="2318.4199115835145"/>
    <s v="."/>
    <s v="Local"/>
    <n v="1"/>
    <n v="4"/>
  </r>
  <r>
    <n v="81060"/>
    <s v="DISP LIMPION INDUSTRIAL PARED"/>
    <x v="11"/>
    <s v="DISTRISERVICIOS"/>
    <n v="5"/>
    <n v="95.621794871794876"/>
    <n v="2.5"/>
    <n v="21"/>
    <n v="12263.519999999999"/>
    <n v="10572"/>
    <s v="."/>
    <n v="1"/>
    <n v="1"/>
    <n v="7"/>
    <n v="0"/>
    <n v="1"/>
    <n v="1.03"/>
    <s v="."/>
    <n v="2"/>
    <n v="2"/>
    <n v="2"/>
    <n v="3"/>
    <n v="2"/>
    <n v="3"/>
    <s v="."/>
    <n v="11.03"/>
    <n v="1.8383333333333332"/>
    <n v="2.5606281781365028"/>
    <n v="1.3929074405094304"/>
    <n v="135266.62559999997"/>
    <n v="14"/>
    <n v="2.3333333333333335"/>
    <n v="0.51639777949432275"/>
    <n v="0.22131333406899545"/>
    <n v="148008"/>
    <n v="3.3281574745870327E-6"/>
    <n v="0.99996269627302081"/>
    <n v="30000"/>
    <n v="0.35"/>
    <n v="13.373675523818331"/>
    <n v="6.093922651933701E-2"/>
    <n v="2.8653243107331878"/>
    <n v="3.1136483621291196"/>
    <n v="3.1700204433298729"/>
    <n v="82.53684282050736"/>
    <n v="5.5149999999999997"/>
    <n v="0.82475456955387627"/>
    <n v="1354.4123799194772"/>
    <s v="."/>
    <s v="Local"/>
    <n v="1"/>
    <n v="4"/>
  </r>
  <r>
    <n v="80720"/>
    <s v="PPEL PARA CORTE 1,65AN 25K 460"/>
    <x v="11"/>
    <s v="DISTRISERVICIOS"/>
    <n v="5"/>
    <n v="95.621794871794876"/>
    <n v="2.5"/>
    <n v="6.18"/>
    <n v="2155.2799999999997"/>
    <n v="1858"/>
    <s v="."/>
    <n v="0"/>
    <n v="2"/>
    <n v="2"/>
    <n v="1"/>
    <n v="2"/>
    <n v="2.06"/>
    <s v="."/>
    <n v="2"/>
    <n v="2"/>
    <n v="2"/>
    <n v="2"/>
    <n v="2"/>
    <n v="2"/>
    <s v="."/>
    <n v="9.06"/>
    <n v="1.51"/>
    <n v="0.84415638361621137"/>
    <n v="0.55904396265974265"/>
    <n v="19526.836799999997"/>
    <n v="12"/>
    <n v="2"/>
    <n v="0"/>
    <n v="0"/>
    <n v="22296"/>
    <n v="2.7337358766780163E-6"/>
    <n v="0.99997181174331151"/>
    <n v="30000"/>
    <n v="0.35"/>
    <n v="28.912313677881464"/>
    <n v="5.0055248618784534E-2"/>
    <n v="1.0944326267101341"/>
    <n v="1.0934742883934987"/>
    <n v="1.3447088698040568"/>
    <n v="149.8767829341985"/>
    <n v="4.53"/>
    <n v="0.31336129307877197"/>
    <n v="2994.227120429352"/>
    <s v="."/>
    <s v="Local"/>
    <n v="1"/>
    <n v="4"/>
  </r>
  <r>
    <n v="80450"/>
    <s v="DISP. P.H. RESERVA L.D."/>
    <x v="11"/>
    <s v="DISTRISERVICIOS"/>
    <n v="5"/>
    <n v="95.621794871794876"/>
    <n v="2.5"/>
    <n v="18"/>
    <n v="12241.48"/>
    <n v="10553"/>
    <s v="."/>
    <n v="0"/>
    <n v="6"/>
    <n v="0"/>
    <n v="0"/>
    <n v="1"/>
    <n v="1.03"/>
    <s v="."/>
    <n v="2"/>
    <n v="2"/>
    <n v="2"/>
    <n v="2"/>
    <n v="2"/>
    <n v="2"/>
    <s v="."/>
    <n v="8.0299999999999994"/>
    <n v="1.3383333333333332"/>
    <n v="2.3372669224259917"/>
    <n v="1.7464011873668681"/>
    <n v="98299.084399999992"/>
    <n v="12"/>
    <n v="2"/>
    <n v="0"/>
    <n v="0"/>
    <n v="126636"/>
    <n v="2.4229469193956366E-6"/>
    <n v="0.99998209795258697"/>
    <n v="30000"/>
    <n v="0.35"/>
    <n v="11.421191319647663"/>
    <n v="4.4364640883977895E-2"/>
    <n v="2.5590901268458812"/>
    <n v="2.8168719672691886"/>
    <n v="2.7809133312657708"/>
    <n v="71.351381337214164"/>
    <n v="4.0149999999999997"/>
    <n v="0.70307901997807698"/>
    <n v="1608.293900627119"/>
    <s v="."/>
    <s v="Local"/>
    <n v="1"/>
    <n v="4"/>
  </r>
  <r>
    <n v="80110"/>
    <s v="SOPORTE COCINA CANGURITOS"/>
    <x v="11"/>
    <s v="DISTRISERVICIOS"/>
    <n v="5"/>
    <n v="95.621794871794876"/>
    <n v="2.5"/>
    <n v="9"/>
    <n v="2607.6799999999998"/>
    <n v="2248"/>
    <s v="."/>
    <n v="2"/>
    <n v="1"/>
    <n v="3"/>
    <n v="0"/>
    <n v="1"/>
    <n v="1.03"/>
    <s v="."/>
    <n v="2"/>
    <n v="2"/>
    <n v="2"/>
    <n v="2"/>
    <n v="2"/>
    <n v="2"/>
    <s v="."/>
    <n v="8.0299999999999994"/>
    <n v="1.3383333333333332"/>
    <n v="1.0309300008568316"/>
    <n v="0.77030884248331144"/>
    <n v="20939.670399999995"/>
    <n v="12"/>
    <n v="2"/>
    <n v="0"/>
    <n v="0"/>
    <n v="26976"/>
    <n v="2.4229469193956366E-6"/>
    <n v="0.9999845208995064"/>
    <n v="30000"/>
    <n v="0.35"/>
    <n v="24.745784253736758"/>
    <n v="4.4364640883977895E-2"/>
    <n v="1.2527532052767212"/>
    <n v="1.2979217250330328"/>
    <n v="1.4745764096966107"/>
    <n v="130.13632447824466"/>
    <n v="4.0149999999999997"/>
    <n v="0.32449971751400131"/>
    <n v="2933.3343375544564"/>
    <s v="."/>
    <s v="Local"/>
    <n v="1"/>
    <n v="4"/>
  </r>
  <r>
    <n v="80480"/>
    <s v="DISP. SERV. COMBO DE CANGURITOS"/>
    <x v="11"/>
    <s v="DISTRISERVICIOS"/>
    <n v="5"/>
    <n v="95.621794871794876"/>
    <n v="2.5"/>
    <n v="15"/>
    <n v="4123.7999999999993"/>
    <n v="3555"/>
    <s v="."/>
    <n v="0"/>
    <n v="0"/>
    <n v="0"/>
    <n v="5"/>
    <n v="0"/>
    <n v="0"/>
    <s v="."/>
    <n v="1"/>
    <n v="1"/>
    <n v="1"/>
    <n v="1"/>
    <n v="1"/>
    <n v="1"/>
    <s v="."/>
    <n v="5"/>
    <n v="0.83333333333333337"/>
    <n v="2.0412414523193148"/>
    <n v="2.4494897427831774"/>
    <n v="20618.999999999996"/>
    <n v="6"/>
    <n v="1"/>
    <n v="0"/>
    <n v="0"/>
    <n v="21330"/>
    <n v="1.5086842586523269E-6"/>
    <n v="0.99999452347614126"/>
    <n v="30000"/>
    <n v="0.35"/>
    <n v="15.527688233236638"/>
    <n v="2.7624309392265192E-2"/>
    <n v="2.1793629992806407"/>
    <n v="2.4352342494883108"/>
    <n v="2.3174845462419666"/>
    <n v="90.024011427060415"/>
    <n v="2.5"/>
    <n v="0.32200543473674476"/>
    <n v="3258.8692136595873"/>
    <s v="."/>
    <s v="Local"/>
    <n v="1"/>
    <n v="4"/>
  </r>
  <r>
    <n v="80410"/>
    <s v="DISP. JUMBO LINEA DORADA"/>
    <x v="11"/>
    <s v="DISTRISERVICIOS"/>
    <n v="5"/>
    <n v="95.621794871794876"/>
    <n v="2.5"/>
    <n v="3.09"/>
    <n v="10136.08"/>
    <n v="8738"/>
    <s v="."/>
    <n v="0"/>
    <n v="0"/>
    <n v="0"/>
    <n v="0"/>
    <n v="1"/>
    <n v="1.03"/>
    <s v="."/>
    <n v="1"/>
    <n v="1"/>
    <n v="1"/>
    <n v="1"/>
    <n v="1"/>
    <n v="1"/>
    <s v="."/>
    <n v="2.0300000000000002"/>
    <n v="0.33833333333333337"/>
    <n v="0.52422959346708642"/>
    <n v="1.5494470742869548"/>
    <n v="20576.242400000003"/>
    <n v="6"/>
    <n v="1"/>
    <n v="0"/>
    <n v="0"/>
    <n v="52428"/>
    <n v="6.1252580901284482E-7"/>
    <n v="0.99999849131574148"/>
    <n v="30000"/>
    <n v="0.35"/>
    <n v="6.3107881560370629"/>
    <n v="1.1215469613259669E-2"/>
    <n v="0.5803069415333848"/>
    <n v="0.63462931599576411"/>
    <n v="0.63638428959968318"/>
    <n v="34.755395689054133"/>
    <n v="1.0150000000000001"/>
    <n v="0.32167139029346908"/>
    <n v="3098.8801082358605"/>
    <s v="."/>
    <s v="Local"/>
    <n v="1"/>
    <n v="4"/>
  </r>
  <r>
    <n v="81050"/>
    <s v="DISP LIMPION INDUSTRIAL PISO"/>
    <x v="11"/>
    <s v="DISTRISERVICIOS"/>
    <n v="5"/>
    <n v="95.621794871794876"/>
    <n v="2.5"/>
    <n v="3"/>
    <n v="4035.64"/>
    <n v="3479"/>
    <s v="."/>
    <n v="0"/>
    <n v="0"/>
    <n v="0"/>
    <n v="1"/>
    <n v="0"/>
    <n v="0"/>
    <s v="."/>
    <n v="1"/>
    <n v="1"/>
    <n v="1"/>
    <n v="1"/>
    <n v="1"/>
    <n v="1"/>
    <s v="."/>
    <n v="1"/>
    <n v="0.16666666666666666"/>
    <n v="0.40824829046386302"/>
    <n v="2.4494897427831783"/>
    <n v="4035.64"/>
    <n v="6"/>
    <n v="1"/>
    <n v="0"/>
    <n v="0"/>
    <n v="20874"/>
    <n v="3.0173685173046534E-7"/>
    <n v="0.99999939652629666"/>
    <n v="30000"/>
    <n v="0.35"/>
    <n v="7.0196327038181829"/>
    <n v="5.5248618784530384E-3"/>
    <n v="0.4358725998561282"/>
    <n v="0.48704684989766223"/>
    <n v="0.46349690924839337"/>
    <n v="37.575277571266355"/>
    <n v="0.5"/>
    <n v="0.14245759603007019"/>
    <n v="6801.1252403992103"/>
    <s v="."/>
    <s v="Local"/>
    <n v="1"/>
    <n v="4"/>
  </r>
  <r>
    <n v="46370"/>
    <s v="TENA SUPER 6X10"/>
    <x v="12"/>
    <s v="CONGRESO"/>
    <n v="7"/>
    <n v="93.333333333333329"/>
    <n v="1.9"/>
    <n v="20037.942000000003"/>
    <n v="5146.92"/>
    <n v="4437"/>
    <s v="."/>
    <n v="4313.6819999999998"/>
    <n v="4999.9949999999999"/>
    <n v="4214.7809999999999"/>
    <n v="6679.3140000000003"/>
    <n v="5821.1729999999998"/>
    <n v="4996.9979999999996"/>
    <s v="."/>
    <n v="9260"/>
    <n v="7258"/>
    <n v="5901"/>
    <n v="5188"/>
    <n v="7950"/>
    <n v="7703"/>
    <s v="."/>
    <n v="31025.942999999996"/>
    <n v="5170.990499999999"/>
    <n v="938.7869180061615"/>
    <n v="0.1815487609204004"/>
    <n v="159688046.54555997"/>
    <n v="43260"/>
    <n v="7210"/>
    <n v="1469.518152320685"/>
    <n v="0.20381666467693274"/>
    <n v="191944620"/>
    <n v="9.3616703627888691E-3"/>
    <n v="0.44295226773824081"/>
    <n v="30000"/>
    <n v="0.35"/>
    <n v="1094.8620027126992"/>
    <n v="171.41404972375688"/>
    <n v="2138.6852660724599"/>
    <n v="1745.0932407365665"/>
    <n v="3338.5836141387581"/>
    <n v="16374.227711104484"/>
    <n v="15512.971499999998"/>
    <n v="28.337765785211435"/>
    <n v="95.524420183132293"/>
    <s v="."/>
    <s v="National"/>
    <n v="1"/>
    <n v="4"/>
  </r>
  <r>
    <n v="47550"/>
    <s v="TENA EXTRA 12X6"/>
    <x v="12"/>
    <s v="CONGRESO"/>
    <n v="7"/>
    <n v="93.333333333333329"/>
    <n v="1.9"/>
    <n v="8952.0390000000007"/>
    <n v="4601.7199999999993"/>
    <n v="3967"/>
    <s v="."/>
    <n v="1362.636"/>
    <n v="1669.329"/>
    <n v="956.04300000000001"/>
    <n v="110"/>
    <n v="2984.0129999999999"/>
    <n v="1822.1759999999999"/>
    <s v="."/>
    <n v="1318"/>
    <n v="2307"/>
    <n v="2616"/>
    <n v="2535"/>
    <n v="1728"/>
    <n v="2337"/>
    <s v="."/>
    <n v="8904.1970000000001"/>
    <n v="1484.0328333333334"/>
    <n v="957.08856991010362"/>
    <n v="0.64492412055355708"/>
    <n v="40974621.418839991"/>
    <n v="12841"/>
    <n v="2140.1666666666665"/>
    <n v="508.86674745621411"/>
    <n v="0.23776968185789929"/>
    <n v="50940247"/>
    <n v="2.6867243699678547E-3"/>
    <n v="0.85337695486079168"/>
    <n v="30000"/>
    <n v="0.35"/>
    <n v="620.30871491296"/>
    <n v="49.19445856353591"/>
    <n v="1301.449779854855"/>
    <n v="1446.9098393367749"/>
    <n v="1645.8109897996064"/>
    <n v="12343.2307736163"/>
    <n v="4452.0985000000001"/>
    <n v="14.354460587014987"/>
    <n v="250.90693411483934"/>
    <s v="."/>
    <s v="National"/>
    <n v="1"/>
    <n v="4"/>
  </r>
  <r>
    <n v="47500"/>
    <s v="TENA MUJER 24X10"/>
    <x v="12"/>
    <s v="CONGRESO"/>
    <n v="7"/>
    <n v="93.333333333333329"/>
    <n v="1.9"/>
    <n v="2999.9970000000003"/>
    <n v="5166.6399999999994"/>
    <n v="4454"/>
    <s v="."/>
    <n v="727.27200000000005"/>
    <n v="846.15300000000002"/>
    <n v="873.12599999999998"/>
    <n v="999.99900000000002"/>
    <n v="945.05399999999997"/>
    <n v="966.03300000000002"/>
    <s v="."/>
    <n v="1176"/>
    <n v="1528"/>
    <n v="1243"/>
    <n v="1430"/>
    <n v="1475"/>
    <n v="934"/>
    <s v="."/>
    <n v="5357.6370000000006"/>
    <n v="892.93950000000007"/>
    <n v="99.546561280135336"/>
    <n v="0.11148186554647356"/>
    <n v="27680981.62968"/>
    <n v="7786"/>
    <n v="1297.6666666666667"/>
    <n v="224.52498005047633"/>
    <n v="0.17302207555906216"/>
    <n v="34678844"/>
    <n v="1.6165965210946556E-3"/>
    <n v="0.91041082997078637"/>
    <n v="30000"/>
    <n v="0.35"/>
    <n v="454.10171203450301"/>
    <n v="29.600204419889508"/>
    <n v="306.74799221936189"/>
    <n v="215.27001106152517"/>
    <n v="513.94942315858839"/>
    <n v="4182.2859054218297"/>
    <n v="2678.8185000000003"/>
    <n v="11.798319314843109"/>
    <n v="141.29246697403187"/>
    <s v="."/>
    <s v="National"/>
    <n v="1"/>
    <n v="4"/>
  </r>
  <r>
    <n v="46400"/>
    <s v="TENA NORMAL 12X10"/>
    <x v="12"/>
    <s v="CONGRESO"/>
    <n v="7"/>
    <n v="93.333333333333329"/>
    <n v="1.9"/>
    <n v="2832.165"/>
    <n v="5108.6399999999994"/>
    <n v="4404"/>
    <s v="."/>
    <n v="672.327"/>
    <n v="712.28700000000003"/>
    <n v="616.38300000000004"/>
    <n v="944.05499999999995"/>
    <n v="777.22199999999998"/>
    <n v="767.23199999999997"/>
    <s v="."/>
    <n v="833"/>
    <n v="1104"/>
    <n v="1174"/>
    <n v="735"/>
    <n v="697"/>
    <n v="1037"/>
    <s v="."/>
    <n v="4489.5060000000003"/>
    <n v="748.25100000000009"/>
    <n v="113.12456507231273"/>
    <n v="0.15118531759037104"/>
    <n v="22935269.931839999"/>
    <n v="5580"/>
    <n v="930"/>
    <n v="201.48647597295457"/>
    <n v="0.21665212470210168"/>
    <n v="24574320"/>
    <n v="1.3546494062650347E-3"/>
    <n v="0.92513970699799852"/>
    <n v="30000"/>
    <n v="0.35"/>
    <n v="418.03940989921375"/>
    <n v="24.803900552486191"/>
    <n v="286.75186893971608"/>
    <n v="221.26067491017122"/>
    <n v="460.3791728071194"/>
    <n v="4004.8996937404017"/>
    <n v="2244.7530000000002"/>
    <n v="10.7394324403108"/>
    <n v="161.46249600000817"/>
    <s v="."/>
    <s v="National"/>
    <n v="1"/>
    <n v="4"/>
  </r>
  <r>
    <n v="47670"/>
    <s v="TENA MUJER MINI 24X10"/>
    <x v="12"/>
    <s v="CONGRESO"/>
    <n v="7"/>
    <n v="93.333333333333329"/>
    <n v="1.9"/>
    <n v="1258.74"/>
    <n v="4442.7999999999993"/>
    <n v="3830"/>
    <s v="."/>
    <n v="238.761"/>
    <n v="323.67599999999999"/>
    <n v="227.77199999999999"/>
    <n v="419.58"/>
    <n v="343.65600000000001"/>
    <n v="340.65899999999999"/>
    <s v="."/>
    <n v="554"/>
    <n v="471"/>
    <n v="464"/>
    <n v="468"/>
    <n v="342"/>
    <n v="464"/>
    <s v="."/>
    <n v="1894.1039999999998"/>
    <n v="315.68399999999997"/>
    <n v="71.986251412335861"/>
    <n v="0.22803262570271496"/>
    <n v="8415125.251199998"/>
    <n v="2763"/>
    <n v="460.5"/>
    <n v="67.787166927081415"/>
    <n v="0.14720340266467191"/>
    <n v="10582290"/>
    <n v="5.7152097781008133E-4"/>
    <n v="0.97734642334266364"/>
    <n v="30000"/>
    <n v="0.35"/>
    <n v="291.16832402081809"/>
    <n v="10.464662983425413"/>
    <n v="145.23889229631374"/>
    <n v="126.72490971570957"/>
    <n v="218.49153318029164"/>
    <n v="2687.3209203283914"/>
    <n v="947.05199999999991"/>
    <n v="6.5051856391651111"/>
    <n v="256.79956674999835"/>
    <s v="."/>
    <s v="National"/>
    <n v="1"/>
    <n v="4"/>
  </r>
  <r>
    <n v="47660"/>
    <s v="TENA EXTRA INST MEDIUM 6X12"/>
    <x v="12"/>
    <s v="CONGRESO"/>
    <n v="7"/>
    <n v="93.333333333333329"/>
    <n v="1.9"/>
    <n v="914.08500000000004"/>
    <n v="4484.5599999999995"/>
    <n v="3866"/>
    <s v="."/>
    <n v="74"/>
    <n v="148"/>
    <n v="118"/>
    <n v="28"/>
    <n v="304.69499999999999"/>
    <n v="155"/>
    <s v="."/>
    <n v="151"/>
    <n v="233"/>
    <n v="225"/>
    <n v="241"/>
    <n v="151"/>
    <n v="166"/>
    <s v="."/>
    <n v="827.69499999999994"/>
    <n v="137.94916666666666"/>
    <n v="94.627910809478763"/>
    <n v="0.68596217792408143"/>
    <n v="3711847.8891999992"/>
    <n v="1167"/>
    <n v="194.5"/>
    <n v="42.828728675971689"/>
    <n v="0.22019911915666679"/>
    <n v="4511622"/>
    <n v="2.4974608349304751E-4"/>
    <n v="0.99037667037632093"/>
    <n v="30000"/>
    <n v="0.35"/>
    <n v="191.57809216602774"/>
    <n v="4.5729005524861872"/>
    <n v="126.63821467688207"/>
    <n v="142.28695555759876"/>
    <n v="158.64851854428537"/>
    <n v="2130.0802355054275"/>
    <n v="413.84749999999997"/>
    <n v="4.3204052751642017"/>
    <n v="465.80506421626615"/>
    <s v="."/>
    <s v="National"/>
    <n v="1"/>
    <n v="4"/>
  </r>
  <r>
    <n v="47330"/>
    <s v="TENA SUPER 6X10 PAGUE 8X10"/>
    <x v="12"/>
    <s v="CONGRESO"/>
    <n v="7"/>
    <n v="93.333333333333329"/>
    <n v="1.9"/>
    <n v="662.33699999999999"/>
    <n v="5201.4399999999996"/>
    <n v="4484"/>
    <s v="."/>
    <n v="62"/>
    <n v="2"/>
    <n v="220.779"/>
    <n v="2"/>
    <n v="203.79599999999999"/>
    <n v="102"/>
    <s v="."/>
    <n v="108"/>
    <n v="164"/>
    <n v="172"/>
    <n v="136"/>
    <n v="182"/>
    <n v="180"/>
    <s v="."/>
    <n v="592.57500000000005"/>
    <n v="98.762500000000003"/>
    <n v="95.924958190764926"/>
    <n v="0.97126903623100791"/>
    <n v="3082243.3080000002"/>
    <n v="942"/>
    <n v="157"/>
    <n v="29.223278392404914"/>
    <n v="0.18613553116181475"/>
    <n v="4223928"/>
    <n v="1.7880171491418053E-4"/>
    <n v="0.99343272877858024"/>
    <n v="30000"/>
    <n v="0.35"/>
    <n v="150.51523591700027"/>
    <n v="3.2738950276243095"/>
    <n v="118.8422233841351"/>
    <n v="140.6345756880817"/>
    <n v="141.75948857750527"/>
    <n v="1843.9235821384916"/>
    <n v="296.28750000000002"/>
    <n v="3.9369768541356707"/>
    <n v="563.22012971702657"/>
    <s v="."/>
    <s v="National"/>
    <n v="1"/>
    <n v="4"/>
  </r>
  <r>
    <n v="47570"/>
    <s v="TENA EXTRA INST LARGE 6X12"/>
    <x v="12"/>
    <s v="CONGRESO"/>
    <n v="7"/>
    <n v="93.333333333333329"/>
    <n v="1.9"/>
    <n v="363"/>
    <n v="4431.2"/>
    <n v="3820"/>
    <s v="."/>
    <n v="65"/>
    <n v="36"/>
    <n v="66"/>
    <n v="121"/>
    <n v="93"/>
    <n v="86"/>
    <s v="."/>
    <n v="71"/>
    <n v="80"/>
    <n v="145"/>
    <n v="139"/>
    <n v="80"/>
    <n v="100"/>
    <s v="."/>
    <n v="467"/>
    <n v="77.833333333333329"/>
    <n v="29.033888245749434"/>
    <n v="0.37302640144431826"/>
    <n v="2069370.4"/>
    <n v="615"/>
    <n v="102.5"/>
    <n v="32.092055091564333"/>
    <n v="0.31309322040550569"/>
    <n v="2349300"/>
    <n v="1.4091110975812733E-4"/>
    <n v="0.99500927428279928"/>
    <n v="30000"/>
    <n v="0.35"/>
    <n v="144.76659573288913"/>
    <n v="2.5801104972375692"/>
    <n v="47.094661726412419"/>
    <n v="46.770883634334886"/>
    <n v="65.155435207075399"/>
    <n v="1263.6980495768823"/>
    <n v="233.5"/>
    <n v="3.2258823082478796"/>
    <n v="489.78446889382377"/>
    <s v="."/>
    <s v="National"/>
    <n v="1"/>
    <n v="4"/>
  </r>
  <r>
    <n v="47320"/>
    <s v="TENA NORMAL 12X10 PAGUE 8X10"/>
    <x v="12"/>
    <s v="CONGRESO"/>
    <n v="7"/>
    <n v="93.333333333333329"/>
    <n v="1.9"/>
    <n v="635.36400000000003"/>
    <n v="5217.6799999999994"/>
    <n v="4498"/>
    <s v="."/>
    <n v="14"/>
    <n v="35"/>
    <n v="211.78800000000001"/>
    <n v="4"/>
    <n v="72"/>
    <n v="22"/>
    <s v="."/>
    <n v="65"/>
    <n v="69"/>
    <n v="113"/>
    <n v="107"/>
    <n v="75"/>
    <n v="98"/>
    <s v="."/>
    <n v="358.78800000000001"/>
    <n v="59.798000000000002"/>
    <n v="78.108068878957695"/>
    <n v="1.3061986835505819"/>
    <n v="1872040.9718399998"/>
    <n v="527"/>
    <n v="87.833333333333329"/>
    <n v="20.711510487327264"/>
    <n v="0.2358046734800068"/>
    <n v="2370446"/>
    <n v="1.0825956155867022E-4"/>
    <n v="0.99647774365732689"/>
    <n v="30000"/>
    <n v="0.35"/>
    <n v="116.93669956112798"/>
    <n v="1.982254143646409"/>
    <n v="91.983847884482557"/>
    <n v="112.70490483285307"/>
    <n v="105.85962689000742"/>
    <n v="1457.2972269650825"/>
    <n v="179.39400000000001"/>
    <n v="3.0682241019847294"/>
    <n v="735.17173952495614"/>
    <s v="."/>
    <s v="National"/>
    <n v="1"/>
    <n v="4"/>
  </r>
  <r>
    <n v="47360"/>
    <s v="TENA MUJER 24X10 PAG 8 LLEV 10"/>
    <x v="12"/>
    <s v="CONGRESO"/>
    <n v="7"/>
    <n v="93.333333333333329"/>
    <n v="1.9"/>
    <n v="270"/>
    <n v="5055.28"/>
    <n v="4358"/>
    <s v="."/>
    <n v="0"/>
    <n v="0"/>
    <n v="90"/>
    <n v="5"/>
    <n v="89"/>
    <n v="6"/>
    <s v="."/>
    <n v="52"/>
    <n v="34"/>
    <n v="52"/>
    <n v="45"/>
    <n v="52"/>
    <n v="49"/>
    <s v="."/>
    <n v="190"/>
    <n v="31.666666666666668"/>
    <n v="44.867211487529133"/>
    <n v="1.4168593101324989"/>
    <n v="960503.2"/>
    <n v="284"/>
    <n v="47.333333333333336"/>
    <n v="7.0898989179442315"/>
    <n v="0.14978659685797671"/>
    <n v="1237672"/>
    <n v="5.7330001828788418E-5"/>
    <n v="0.99849240802875139"/>
    <n v="30000"/>
    <n v="0.35"/>
    <n v="86.451949387361097"/>
    <n v="1.0497237569060773"/>
    <n v="52.215277785871677"/>
    <n v="64.505199486899983"/>
    <n v="59.563344084214222"/>
    <n v="971.44940391010323"/>
    <n v="95"/>
    <n v="2.197752640009031"/>
    <n v="925.43337951436149"/>
    <s v="."/>
    <s v="National"/>
    <n v="1"/>
    <n v="4"/>
  </r>
  <r>
    <n v="47780"/>
    <s v="TENA MUJER 8X3X10"/>
    <x v="12"/>
    <s v="CONGRESO"/>
    <n v="7"/>
    <n v="93.333333333333329"/>
    <n v="1.9"/>
    <n v="216"/>
    <n v="4520.5199999999995"/>
    <n v="3897"/>
    <s v="."/>
    <n v="48"/>
    <n v="24"/>
    <n v="24"/>
    <n v="4"/>
    <n v="0"/>
    <n v="72"/>
    <s v="."/>
    <n v="29"/>
    <n v="43"/>
    <n v="24"/>
    <n v="51"/>
    <n v="53"/>
    <n v="49"/>
    <s v="."/>
    <n v="172"/>
    <n v="28.666666666666668"/>
    <n v="27.295909339435216"/>
    <n v="0.95218288393378658"/>
    <n v="777529.44"/>
    <n v="249"/>
    <n v="41.5"/>
    <n v="12.19426094521517"/>
    <n v="0.29383761313771495"/>
    <n v="970353"/>
    <n v="5.1898738497640045E-5"/>
    <n v="0.99854430676724903"/>
    <n v="30000"/>
    <n v="0.35"/>
    <n v="86.984250070085338"/>
    <n v="0.95027624309392267"/>
    <n v="33.947843041092675"/>
    <n v="40.067652335224956"/>
    <n v="40.599776742750137"/>
    <n v="833.90895890773652"/>
    <n v="86"/>
    <n v="1.977369464718215"/>
    <n v="877.54373001337399"/>
    <s v="."/>
    <s v="National"/>
    <n v="1"/>
    <n v="4"/>
  </r>
  <r>
    <n v="47700"/>
    <s v="TENA SUPER 2X3X10"/>
    <x v="12"/>
    <s v="CONGRESO"/>
    <n v="7"/>
    <n v="93.333333333333329"/>
    <n v="1.9"/>
    <n v="156"/>
    <n v="4309.3999999999996"/>
    <n v="3715"/>
    <s v="."/>
    <n v="0"/>
    <n v="30"/>
    <n v="0"/>
    <n v="0"/>
    <n v="52"/>
    <n v="0"/>
    <s v="."/>
    <n v="13"/>
    <n v="21"/>
    <n v="18"/>
    <n v="12"/>
    <n v="25"/>
    <n v="13"/>
    <s v="."/>
    <n v="82"/>
    <n v="13.666666666666666"/>
    <n v="22.286019533929036"/>
    <n v="1.630684356141149"/>
    <n v="353370.8"/>
    <n v="102"/>
    <n v="17"/>
    <n v="5.253570214625479"/>
    <n v="0.3090335420367929"/>
    <n v="378930"/>
    <n v="2.4742421841898162E-5"/>
    <n v="0.99937891391650413"/>
    <n v="30000"/>
    <n v="0.35"/>
    <n v="61.513313306154899"/>
    <n v="0.45303867403314918"/>
    <n v="25.45729025216108"/>
    <n v="31.859525673944159"/>
    <n v="28.628560970393124"/>
    <n v="612.05262013274864"/>
    <n v="41"/>
    <n v="1.3330447604387983"/>
    <n v="1350.9941980978965"/>
    <s v="."/>
    <s v="National"/>
    <n v="1"/>
    <n v="4"/>
  </r>
  <r>
    <n v="47730"/>
    <s v="TENA EXTRA 6X3X6"/>
    <x v="12"/>
    <s v="CONGRESO"/>
    <n v="7"/>
    <n v="93.333333333333329"/>
    <n v="1.9"/>
    <n v="132"/>
    <n v="4838.3599999999997"/>
    <n v="4171"/>
    <s v="."/>
    <n v="0"/>
    <n v="7"/>
    <n v="0"/>
    <n v="44"/>
    <n v="8"/>
    <n v="0"/>
    <s v="."/>
    <n v="15"/>
    <n v="8"/>
    <n v="18"/>
    <n v="18"/>
    <n v="16"/>
    <n v="15"/>
    <s v="."/>
    <n v="59"/>
    <n v="9.8333333333333339"/>
    <n v="17.139622710744444"/>
    <n v="1.7430124790587569"/>
    <n v="285463.24"/>
    <n v="90"/>
    <n v="15"/>
    <n v="3.687817782917155"/>
    <n v="0.24585451886114368"/>
    <n v="375390"/>
    <n v="1.7802474252097456E-5"/>
    <n v="0.99969394227655295"/>
    <n v="30000"/>
    <n v="0.35"/>
    <n v="49.243341361988612"/>
    <n v="0.32596685082872928"/>
    <n v="19.421390666545548"/>
    <n v="24.442960437158071"/>
    <n v="21.703158622346653"/>
    <n v="484.102139175677"/>
    <n v="29.5"/>
    <n v="1.1981315314549845"/>
    <n v="1485.1269015389412"/>
    <s v="."/>
    <s v="National"/>
    <n v="1"/>
    <n v="4"/>
  </r>
  <r>
    <n v="31180"/>
    <s v="HUM.CHIQUITICOS 24X50 ORIG RPTO"/>
    <x v="13"/>
    <s v="LA PATRONA"/>
    <n v="25"/>
    <n v="95.140151515151516"/>
    <n v="0.4"/>
    <n v="16210.773000000001"/>
    <n v="8654.76"/>
    <n v="7461"/>
    <s v="."/>
    <n v="3867.1289999999999"/>
    <n v="4111.884"/>
    <n v="3972.0239999999999"/>
    <n v="5403.5910000000003"/>
    <n v="3750.2460000000001"/>
    <n v="3862.7533800000001"/>
    <s v="."/>
    <n v="7384"/>
    <n v="4641"/>
    <n v="6027"/>
    <n v="5696"/>
    <n v="5182"/>
    <n v="5552"/>
    <s v="."/>
    <n v="24967.627379999998"/>
    <n v="4161.2712299999994"/>
    <n v="620.67484586007959"/>
    <n v="0.14915510466739743"/>
    <n v="216088822.74332878"/>
    <n v="34482"/>
    <n v="5747"/>
    <n v="931.79997853616624"/>
    <n v="0.16213676327408497"/>
    <n v="257270202"/>
    <n v="7.5336532808205669E-3"/>
    <n v="0.52973552289948656"/>
    <n v="30000"/>
    <n v="0.35"/>
    <n v="757.41119530025128"/>
    <n v="137.94269270718232"/>
    <n v="4069.2421635396377"/>
    <n v="3917.2226620083256"/>
    <n v="7365.7899796878837"/>
    <n v="38369.37369101659"/>
    <n v="12483.813689999999"/>
    <n v="32.964428747455187"/>
    <n v="278.15444905418173"/>
    <s v="."/>
    <s v="Local"/>
    <n v="2"/>
    <n v="4"/>
  </r>
  <r>
    <n v="31190"/>
    <s v="HUM.CHIQUITICOS 24X50 ALOE RPTO"/>
    <x v="13"/>
    <s v="LA PATRONA"/>
    <n v="25"/>
    <n v="95.140151515151516"/>
    <n v="0.4"/>
    <n v="6950.0429999999997"/>
    <n v="11697.439999999999"/>
    <n v="10084"/>
    <s v="."/>
    <n v="1491.5070000000001"/>
    <n v="1592.4059999999999"/>
    <n v="1654.3440000000001"/>
    <n v="2316.681"/>
    <n v="1479.519"/>
    <n v="1523.9045700000001"/>
    <s v="."/>
    <n v="1689"/>
    <n v="2476"/>
    <n v="2162"/>
    <n v="2461"/>
    <n v="1935"/>
    <n v="2239"/>
    <s v="."/>
    <n v="10058.361570000001"/>
    <n v="1676.3935950000002"/>
    <n v="320.53194027046334"/>
    <n v="0.19120327184885438"/>
    <n v="117657080.9633808"/>
    <n v="12962"/>
    <n v="2160.3333333333335"/>
    <n v="306.3224880198423"/>
    <n v="0.14179408487263181"/>
    <n v="130708808"/>
    <n v="3.0349783536985013E-3"/>
    <n v="0.83661396441593783"/>
    <n v="30000"/>
    <n v="0.35"/>
    <n v="413.51265599219846"/>
    <n v="55.571058397790061"/>
    <n v="1709.8084002152148"/>
    <n v="1944.6213813953595"/>
    <n v="3333.897841340111"/>
    <n v="20295.736287961903"/>
    <n v="5029.1807850000005"/>
    <n v="24.324192800981084"/>
    <n v="365.2213377452789"/>
    <s v="."/>
    <s v="Local"/>
    <n v="2"/>
    <n v="4"/>
  </r>
  <r>
    <n v="31010"/>
    <s v="HUM.CHIQUITICOS 18X70 ORIG.POTE"/>
    <x v="13"/>
    <s v="LA PATRONA"/>
    <n v="25"/>
    <n v="95.140151515151516"/>
    <n v="0.4"/>
    <n v="4927.0680000000002"/>
    <n v="9612.92"/>
    <n v="8287"/>
    <s v="."/>
    <n v="1481.5170000000001"/>
    <n v="1642.356"/>
    <n v="1409.5889999999999"/>
    <n v="1612.386"/>
    <n v="1266.732"/>
    <n v="1304.73396"/>
    <s v="."/>
    <n v="2186"/>
    <n v="1491"/>
    <n v="2609"/>
    <n v="1419"/>
    <n v="2216"/>
    <n v="2300"/>
    <s v="."/>
    <n v="8717.3139599999995"/>
    <n v="1452.8856599999999"/>
    <n v="155.32922065179363"/>
    <n v="0.10691083608863869"/>
    <n v="83798841.712363198"/>
    <n v="12221"/>
    <n v="2036.8333333333333"/>
    <n v="475.52809240534509"/>
    <n v="0.23346440998544069"/>
    <n v="101275427"/>
    <n v="2.6303348698364357E-3"/>
    <n v="0.8613186759283793"/>
    <n v="30000"/>
    <n v="0.35"/>
    <n v="424.65307909377418"/>
    <n v="48.161955580110494"/>
    <n v="1359.378110154556"/>
    <n v="1048.5217252898794"/>
    <n v="2252.5706147926421"/>
    <n v="15548.079218929077"/>
    <n v="4358.6569799999997"/>
    <n v="20.52808372095895"/>
    <n v="322.82906770816396"/>
    <s v="."/>
    <s v="Local"/>
    <n v="2"/>
    <n v="4"/>
  </r>
  <r>
    <n v="31460"/>
    <s v="HUM. PQN RPTO ALOE 12X100"/>
    <x v="13"/>
    <s v="LA PATRONA"/>
    <n v="25"/>
    <n v="95.140151515151516"/>
    <n v="0.4"/>
    <n v="3365.6309999999999"/>
    <n v="12580.199999999999"/>
    <n v="10845"/>
    <s v="."/>
    <n v="697.30200000000002"/>
    <n v="940.05899999999997"/>
    <n v="1012.986"/>
    <n v="1121.877"/>
    <n v="859.14"/>
    <n v="884.91420000000005"/>
    <s v="."/>
    <n v="844"/>
    <n v="1724"/>
    <n v="1500"/>
    <n v="1291"/>
    <n v="1082"/>
    <n v="1155"/>
    <s v="."/>
    <n v="5516.2781999999997"/>
    <n v="919.37969999999996"/>
    <n v="144.45077108766176"/>
    <n v="0.15711764256668032"/>
    <n v="69395883.011639997"/>
    <n v="7596"/>
    <n v="1266"/>
    <n v="312.85971297052612"/>
    <n v="0.24712457580610278"/>
    <n v="82378620"/>
    <n v="1.6644644173373984E-3"/>
    <n v="0.90879423344969168"/>
    <n v="30000"/>
    <n v="0.35"/>
    <n v="295.29079234722235"/>
    <n v="30.476675138121546"/>
    <n v="906.36764954070043"/>
    <n v="903.52738534644902"/>
    <n v="1665.4442637994875"/>
    <n v="11897.066471218553"/>
    <n v="2758.1390999999999"/>
    <n v="18.680833750866153"/>
    <n v="390.36628560368081"/>
    <s v="."/>
    <s v="Local"/>
    <n v="2"/>
    <n v="4"/>
  </r>
  <r>
    <n v="31630"/>
    <s v="HUM PEQUENIN 12X100 ORIG RPTO"/>
    <x v="13"/>
    <s v="LA PATRONA"/>
    <n v="25"/>
    <n v="95.140151515151516"/>
    <n v="0.4"/>
    <n v="2979.018"/>
    <n v="3781.6"/>
    <n v="3260"/>
    <s v="."/>
    <n v="655.34400000000005"/>
    <n v="658.34100000000001"/>
    <n v="728.27099999999996"/>
    <n v="993.00599999999997"/>
    <n v="755.24400000000003"/>
    <n v="777.90132000000006"/>
    <s v="."/>
    <n v="1166"/>
    <n v="1399"/>
    <n v="1056"/>
    <n v="826"/>
    <n v="1020"/>
    <n v="1116"/>
    <s v="."/>
    <n v="4568.1073200000001"/>
    <n v="761.35122000000001"/>
    <n v="124.03070435566531"/>
    <n v="0.16290865647482025"/>
    <n v="17274754.641311999"/>
    <n v="6583"/>
    <n v="1097.1666666666667"/>
    <n v="188.34905539095917"/>
    <n v="0.1716685906647053"/>
    <n v="21460580"/>
    <n v="1.3783663211036936E-3"/>
    <n v="0.92242203431797709"/>
    <n v="30000"/>
    <n v="0.35"/>
    <n v="490.11833803284037"/>
    <n v="25.238161988950278"/>
    <n v="754.98475407942226"/>
    <n v="771.15047259421112"/>
    <n v="1402.1045223179681"/>
    <n v="16124.876532306853"/>
    <n v="2284.05366"/>
    <n v="9.3204170615911828"/>
    <n v="638.90851240936695"/>
    <s v="."/>
    <s v="Local"/>
    <n v="2"/>
    <n v="4"/>
  </r>
  <r>
    <n v="31090"/>
    <s v="HUM.CHIQUITICOS 18X70 ALOE POTE"/>
    <x v="13"/>
    <s v="LA PATRONA"/>
    <n v="25"/>
    <n v="95.140151515151516"/>
    <n v="0.4"/>
    <n v="2220.777"/>
    <n v="3562.3599999999997"/>
    <n v="3071"/>
    <s v="."/>
    <n v="663.33600000000001"/>
    <n v="740.25900000000001"/>
    <n v="718.28099999999995"/>
    <n v="649.35"/>
    <n v="513.48599999999999"/>
    <n v="528.89058"/>
    <s v="."/>
    <n v="1049"/>
    <n v="853"/>
    <n v="649"/>
    <n v="929"/>
    <n v="1045"/>
    <n v="1145"/>
    <s v="."/>
    <n v="3813.6025799999998"/>
    <n v="635.60042999999996"/>
    <n v="94.91757640145174"/>
    <n v="0.14933529293152265"/>
    <n v="13585425.286888799"/>
    <n v="5670"/>
    <n v="945"/>
    <n v="177.28620927754082"/>
    <n v="0.18760445426194797"/>
    <n v="17412570"/>
    <n v="1.1507044362403802E-3"/>
    <n v="0.93618685109051558"/>
    <n v="30000"/>
    <n v="0.35"/>
    <n v="461.39131058160007"/>
    <n v="21.069627513812154"/>
    <n v="621.65826424675561"/>
    <n v="598.91953485660986"/>
    <n v="1125.6602227019139"/>
    <n v="14506.641709432906"/>
    <n v="1906.8012899999999"/>
    <n v="8.2654408363105478"/>
    <n v="688.50964260868432"/>
    <s v="."/>
    <s v="Local"/>
    <n v="2"/>
    <n v="4"/>
  </r>
  <r>
    <n v="31210"/>
    <s v="HUM.TOALLITAS PQN RPTO 12X80"/>
    <x v="13"/>
    <s v="LA PATRONA"/>
    <n v="25"/>
    <n v="95.140151515151516"/>
    <n v="0.4"/>
    <n v="3002.9940000000001"/>
    <n v="6355.6399999999994"/>
    <n v="5479"/>
    <s v="."/>
    <n v="1000.998"/>
    <n v="512.48699999999997"/>
    <n v="450.54899999999998"/>
    <n v="550.44899999999996"/>
    <n v="429.57"/>
    <n v="442.45710000000003"/>
    <s v="."/>
    <n v="900"/>
    <n v="761"/>
    <n v="506"/>
    <n v="841"/>
    <n v="501"/>
    <n v="614"/>
    <s v="."/>
    <n v="3386.5101000000004"/>
    <n v="564.41835000000003"/>
    <n v="218.86920821123948"/>
    <n v="0.38777833536283762"/>
    <n v="21523439.051964"/>
    <n v="4123"/>
    <n v="687.16666666666663"/>
    <n v="171.60817773831963"/>
    <n v="0.24973297754788207"/>
    <n v="22589917"/>
    <n v="1.0218348959274235E-3"/>
    <n v="0.94279713714507196"/>
    <n v="30000"/>
    <n v="0.35"/>
    <n v="325.51210263202955"/>
    <n v="18.710000552486189"/>
    <n v="686.61922202339429"/>
    <n v="1231.6698854608762"/>
    <n v="1699.419899273031"/>
    <n v="14841.202656542602"/>
    <n v="1693.2550500000002"/>
    <n v="10.403638060205189"/>
    <n v="793.22299402981571"/>
    <s v="."/>
    <s v="Local"/>
    <n v="2"/>
    <n v="4"/>
  </r>
  <r>
    <n v="31690"/>
    <s v="HUMPEQ X8X2PM P2 OR50LL1ALOX50"/>
    <x v="13"/>
    <s v="LA PATRONA"/>
    <n v="25"/>
    <n v="95.140151515151516"/>
    <n v="0.4"/>
    <n v="4264.7309999999998"/>
    <n v="4112.2"/>
    <n v="3545"/>
    <s v="."/>
    <n v="0"/>
    <n v="0"/>
    <n v="1421.577"/>
    <n v="623.37599999999998"/>
    <n v="28"/>
    <n v="28.84"/>
    <s v="."/>
    <n v="365"/>
    <n v="525"/>
    <n v="632"/>
    <n v="648"/>
    <n v="624"/>
    <n v="488"/>
    <s v="."/>
    <n v="2101.7930000000001"/>
    <n v="350.29883333333333"/>
    <n v="578.76401306522746"/>
    <n v="1.6522008011214067"/>
    <n v="8642993.1745999996"/>
    <n v="3282"/>
    <n v="547"/>
    <n v="109.94907912301949"/>
    <n v="0.20100380095615994"/>
    <n v="11634690"/>
    <n v="6.3418840280913007E-4"/>
    <n v="0.97311805605204149"/>
    <n v="30000"/>
    <n v="0.35"/>
    <n v="318.80744436210574"/>
    <n v="11.612116022099448"/>
    <n v="869.06691361771368"/>
    <n v="3067.6334480496798"/>
    <n v="3357.9363486021662"/>
    <n v="25506.919883733008"/>
    <n v="1050.8965000000001"/>
    <n v="6.5926722765380461"/>
    <n v="2196.5781116197809"/>
    <s v="."/>
    <s v="Local"/>
    <n v="2"/>
    <n v="4"/>
  </r>
  <r>
    <n v="31640"/>
    <s v="HUM. PEQUENIN POTE ORIG 12X120"/>
    <x v="13"/>
    <s v="LA PATRONA"/>
    <n v="25"/>
    <n v="95.140151515151516"/>
    <n v="0.4"/>
    <n v="1075.923"/>
    <n v="9570"/>
    <n v="8250"/>
    <s v="."/>
    <n v="257.74200000000002"/>
    <n v="322.67700000000002"/>
    <n v="358.64100000000002"/>
    <n v="265.73399999999998"/>
    <n v="311.68799999999999"/>
    <n v="321.03863999999999"/>
    <s v="."/>
    <n v="545"/>
    <n v="540"/>
    <n v="491"/>
    <n v="443"/>
    <n v="376"/>
    <n v="539"/>
    <s v="."/>
    <n v="1837.52064"/>
    <n v="306.25344000000001"/>
    <n v="38.098585737656883"/>
    <n v="0.12440214789965096"/>
    <n v="17585072.524799999"/>
    <n v="2934"/>
    <n v="489"/>
    <n v="68.008822957025217"/>
    <n v="0.13907734756037876"/>
    <n v="24205500"/>
    <n v="5.5444769290334984E-4"/>
    <n v="0.97901954816284154"/>
    <n v="30000"/>
    <n v="0.35"/>
    <n v="195.40278162026013"/>
    <n v="10.152047734806629"/>
    <n v="291.89977910782261"/>
    <n v="248.87288450984892"/>
    <n v="502.67407788001464"/>
    <n v="6086.4070684577737"/>
    <n v="918.76031999999998"/>
    <n v="9.4037588654750177"/>
    <n v="599.52506405090344"/>
    <s v="."/>
    <s v="Local"/>
    <n v="2"/>
    <n v="4"/>
  </r>
  <r>
    <n v="31650"/>
    <s v="HUM PEQUENIN POTE ALOE V12X120"/>
    <x v="13"/>
    <s v="LA PATRONA"/>
    <n v="25"/>
    <n v="95.140151515151516"/>
    <n v="0.4"/>
    <n v="1072.9259999999999"/>
    <n v="11298.4"/>
    <n v="9740"/>
    <s v="."/>
    <n v="357.642"/>
    <n v="252.74700000000001"/>
    <n v="255.744"/>
    <n v="352.64699999999999"/>
    <n v="233.76599999999999"/>
    <n v="240.77898000000002"/>
    <s v="."/>
    <n v="261"/>
    <n v="346"/>
    <n v="417"/>
    <n v="491"/>
    <n v="251"/>
    <n v="365"/>
    <s v="."/>
    <n v="1693.3249800000001"/>
    <n v="282.22083000000003"/>
    <n v="57.067021945265296"/>
    <n v="0.20220698077199081"/>
    <n v="19131862.954032"/>
    <n v="2131"/>
    <n v="355.16666666666669"/>
    <n v="91.839896922125703"/>
    <n v="0.25858253474085136"/>
    <n v="20755940"/>
    <n v="5.1093854842175327E-4"/>
    <n v="0.98111996137706814"/>
    <n v="30000"/>
    <n v="0.35"/>
    <n v="172.63636466008762"/>
    <n v="9.3553866298342552"/>
    <n v="290.95168769112166"/>
    <n v="343.52544726455079"/>
    <n v="577.41011301040714"/>
    <n v="6086.1101123983744"/>
    <n v="846.66249000000005"/>
    <n v="9.8086227854373114"/>
    <n v="650.54608144037752"/>
    <s v="."/>
    <s v="Local"/>
    <n v="2"/>
    <n v="4"/>
  </r>
  <r>
    <n v="31240"/>
    <s v="HUM PQN 24X50 ORIG RPT+10PANOS"/>
    <x v="13"/>
    <s v="LA PATRONA"/>
    <n v="25"/>
    <n v="95.140151515151516"/>
    <n v="0.4"/>
    <n v="2194.7930099999999"/>
    <n v="11550.119999999999"/>
    <n v="9957"/>
    <s v="."/>
    <n v="0"/>
    <n v="8"/>
    <n v="2"/>
    <n v="47"/>
    <n v="710.28899999999999"/>
    <n v="731.59766999999999"/>
    <s v="."/>
    <n v="371"/>
    <n v="404"/>
    <n v="455"/>
    <n v="288"/>
    <n v="239"/>
    <n v="446"/>
    <s v="."/>
    <n v="1498.8866699999999"/>
    <n v="249.81444499999998"/>
    <n v="365.39815891339157"/>
    <n v="1.4626782647152032"/>
    <n v="17312320.904900398"/>
    <n v="2203"/>
    <n v="367.16666666666669"/>
    <n v="87.172052096223325"/>
    <n v="0.23741820816039033"/>
    <n v="21935271"/>
    <n v="4.5226934490656093E-4"/>
    <n v="0.9825388121177917"/>
    <n v="30000"/>
    <n v="0.35"/>
    <n v="160.64297859977731"/>
    <n v="8.2811418232044183"/>
    <n v="572.42670449350203"/>
    <n v="1941.4761354656584"/>
    <n v="2148.5046810457688"/>
    <n v="15092.504573294882"/>
    <n v="749.44333499999993"/>
    <n v="9.3305458045215666"/>
    <n v="1822.5149255389495"/>
    <s v="."/>
    <s v="Local"/>
    <n v="2"/>
    <n v="4"/>
  </r>
  <r>
    <n v="31410"/>
    <s v="HUM.CHIQUITICOS 24X30 PROM RPTO"/>
    <x v="13"/>
    <s v="PAQUITA"/>
    <n v="3"/>
    <n v="96.934959349593498"/>
    <n v="1.2"/>
    <n v="2418.5789999999997"/>
    <n v="10332.119999999999"/>
    <n v="8907"/>
    <s v="."/>
    <n v="0"/>
    <n v="0"/>
    <n v="0"/>
    <n v="806.19299999999998"/>
    <n v="199.8"/>
    <n v="205.79400000000001"/>
    <s v="."/>
    <n v="216"/>
    <n v="192"/>
    <n v="308"/>
    <n v="280"/>
    <n v="368"/>
    <n v="257"/>
    <s v="."/>
    <n v="1211.787"/>
    <n v="201.96450000000002"/>
    <n v="312.24362543485171"/>
    <n v="1.5460322256379297"/>
    <n v="12520328.698439999"/>
    <n v="1621"/>
    <n v="270.16666666666669"/>
    <n v="63.744542250036297"/>
    <n v="0.23594525200506955"/>
    <n v="14438247"/>
    <n v="3.6564079434790546E-4"/>
    <n v="0.98612389717889826"/>
    <n v="30000"/>
    <n v="0.35"/>
    <n v="152.71757574551424"/>
    <n v="6.6949558011049728"/>
    <n v="332.32849283816665"/>
    <n v="292.82335187012961"/>
    <n v="352.41336024148154"/>
    <n v="1727.2120963792645"/>
    <n v="605.89350000000002"/>
    <n v="7.9348234417975547"/>
    <n v="257.9870797794058"/>
    <s v="."/>
    <s v="Local"/>
    <n v="2"/>
    <n v="4"/>
  </r>
  <r>
    <n v="31770"/>
    <s v="TOALLITAS.RESELLABLE 16X50TOAL"/>
    <x v="13"/>
    <s v="LA PATRONA"/>
    <n v="25"/>
    <n v="95.140151515151516"/>
    <n v="0.4"/>
    <n v="1043.3755799999999"/>
    <n v="11778.64"/>
    <n v="10154"/>
    <s v="."/>
    <n v="0"/>
    <n v="0"/>
    <n v="124"/>
    <n v="298.70100000000002"/>
    <n v="337.66199999999998"/>
    <n v="347.79185999999999"/>
    <s v="."/>
    <n v="275"/>
    <n v="174"/>
    <n v="240"/>
    <n v="315"/>
    <n v="185"/>
    <n v="302"/>
    <s v="."/>
    <n v="1108.1548600000001"/>
    <n v="184.69247666666669"/>
    <n v="164.25907944686421"/>
    <n v="0.8893652974469517"/>
    <n v="13052557.1601904"/>
    <n v="1491"/>
    <n v="248.5"/>
    <n v="59.399494947347826"/>
    <n v="0.23903217282634939"/>
    <n v="15139614"/>
    <n v="3.3437115868621464E-4"/>
    <n v="0.98750989243955367"/>
    <n v="30000"/>
    <n v="0.35"/>
    <n v="136.78020528912529"/>
    <n v="6.1224025414364647"/>
    <n v="317.31914298277582"/>
    <n v="884.75922583087629"/>
    <n v="1037.8192893667879"/>
    <n v="8410.7413442306133"/>
    <n v="554.07743000000005"/>
    <n v="8.1017195262837056"/>
    <n v="1373.7648394248265"/>
    <s v="."/>
    <s v="Local"/>
    <n v="2"/>
    <n v="4"/>
  </r>
  <r>
    <n v="31580"/>
    <s v="PQN RP ALOE 24X50 PAGUE 50X60"/>
    <x v="13"/>
    <s v="PAQUITA"/>
    <n v="3"/>
    <n v="96.934959349593498"/>
    <n v="1.2"/>
    <n v="1145.24361"/>
    <n v="12811.039999999999"/>
    <n v="11044"/>
    <s v="."/>
    <n v="0"/>
    <n v="5"/>
    <n v="0"/>
    <n v="0"/>
    <n v="370.62900000000002"/>
    <n v="381.74786999999998"/>
    <s v="."/>
    <n v="110"/>
    <n v="170"/>
    <n v="149"/>
    <n v="214"/>
    <n v="230"/>
    <n v="212"/>
    <s v="."/>
    <n v="757.37687000000005"/>
    <n v="126.22947833333335"/>
    <n v="193.65898104074805"/>
    <n v="1.5341819010719038"/>
    <n v="9702785.3766447995"/>
    <n v="1085"/>
    <n v="180.83333333333334"/>
    <n v="46.12338524725466"/>
    <n v="0.25506019491569398"/>
    <n v="11982740"/>
    <n v="2.2852851232727395E-4"/>
    <n v="0.99156056069448195"/>
    <n v="30000"/>
    <n v="0.35"/>
    <n v="108.42624632686388"/>
    <n v="4.1844025966850831"/>
    <n v="206.21218883080329"/>
    <n v="181.66973903917037"/>
    <n v="218.76539662085852"/>
    <n v="1112.4678709336392"/>
    <n v="378.68843500000003"/>
    <n v="6.9851802091976607"/>
    <n v="265.86062053755177"/>
    <s v="."/>
    <s v="Local"/>
    <n v="2"/>
    <n v="4"/>
  </r>
  <r>
    <n v="31030"/>
    <s v="HUM.PETALO FRESC 36X30 POTE"/>
    <x v="13"/>
    <s v="LA PATRONA"/>
    <n v="25"/>
    <n v="95.140151515151516"/>
    <n v="0.4"/>
    <n v="390"/>
    <n v="12319.199999999999"/>
    <n v="10620"/>
    <s v="."/>
    <n v="107"/>
    <n v="117"/>
    <n v="127"/>
    <n v="130"/>
    <n v="108"/>
    <n v="111.24000000000001"/>
    <s v="."/>
    <n v="127"/>
    <n v="220"/>
    <n v="136"/>
    <n v="218"/>
    <n v="207"/>
    <n v="100"/>
    <s v="."/>
    <n v="700.24"/>
    <n v="116.70666666666666"/>
    <n v="9.8250835450222329"/>
    <n v="8.4186137995734892E-2"/>
    <n v="8626396.6079999991"/>
    <n v="1008"/>
    <n v="168"/>
    <n v="53.016978412580251"/>
    <n v="0.31557725245583484"/>
    <n v="10704960"/>
    <n v="2.1128821305574109E-4"/>
    <n v="0.99243785697004605"/>
    <n v="30000"/>
    <n v="0.35"/>
    <n v="106.31702178041988"/>
    <n v="3.8687292817679557"/>
    <n v="106.54331558922114"/>
    <n v="70.434080842955396"/>
    <n v="167.1523128871543"/>
    <n v="2973.9867139790085"/>
    <n v="350.12"/>
    <n v="6.5863394992970106"/>
    <n v="768.72443052410688"/>
    <s v="."/>
    <s v="Local"/>
    <n v="2"/>
    <n v="4"/>
  </r>
  <r>
    <n v="31250"/>
    <s v="HUM.CHIQUITICOS 36X25 VIAJES POTE"/>
    <x v="13"/>
    <s v="PAQUITA"/>
    <n v="3"/>
    <n v="96.934959349593498"/>
    <n v="1.2"/>
    <n v="261"/>
    <n v="7459.9599999999991"/>
    <n v="6431"/>
    <s v="."/>
    <n v="87"/>
    <n v="63"/>
    <n v="48"/>
    <n v="16"/>
    <n v="76"/>
    <n v="78.28"/>
    <s v="."/>
    <n v="60"/>
    <n v="63"/>
    <n v="86"/>
    <n v="54"/>
    <n v="76"/>
    <n v="88"/>
    <s v="."/>
    <n v="368.28"/>
    <n v="61.379999999999995"/>
    <n v="26.064274400028864"/>
    <n v="0.42463790159708159"/>
    <n v="2747354.0687999995"/>
    <n v="427"/>
    <n v="71.166666666666671"/>
    <n v="14.23259170589343"/>
    <n v="0.19998957900552827"/>
    <n v="2746037"/>
    <n v="1.1112364775529577E-4"/>
    <n v="0.99626122362899894"/>
    <n v="30000"/>
    <n v="0.35"/>
    <n v="99.081235968555063"/>
    <n v="2.034696132596685"/>
    <n v="32.168362797818922"/>
    <n v="26.999413791720098"/>
    <n v="38.27245119560898"/>
    <n v="407.60489390357071"/>
    <n v="184.14"/>
    <n v="3.7169499996637025"/>
    <n v="200.32715813116732"/>
    <s v="."/>
    <s v="Local"/>
    <n v="2"/>
    <n v="4"/>
  </r>
  <r>
    <n v="31550"/>
    <s v="HUM. CHIQUITICOS RESELLABLE 12X25"/>
    <x v="13"/>
    <s v="PAQUITA"/>
    <n v="3"/>
    <n v="96.934959349593498"/>
    <n v="1.2"/>
    <n v="546"/>
    <n v="3898.7599999999998"/>
    <n v="3361"/>
    <s v="."/>
    <n v="182"/>
    <n v="53"/>
    <n v="76"/>
    <n v="6"/>
    <n v="3"/>
    <n v="3.09"/>
    <s v="."/>
    <n v="68"/>
    <n v="84"/>
    <n v="85"/>
    <n v="44"/>
    <n v="50"/>
    <n v="64"/>
    <s v="."/>
    <n v="323.08999999999997"/>
    <n v="53.848333333333329"/>
    <n v="69.807865005790489"/>
    <n v="1.2963793061832398"/>
    <n v="1259650.3683999998"/>
    <n v="395"/>
    <n v="65.833333333333329"/>
    <n v="16.928280085899644"/>
    <n v="0.25713843168455158"/>
    <n v="1327595"/>
    <n v="9.7488159425596055E-5"/>
    <n v="0.99678015639960527"/>
    <n v="30000"/>
    <n v="0.35"/>
    <n v="128.37164455638336"/>
    <n v="1.7850276243093921"/>
    <n v="75.162947878718668"/>
    <n v="65.965358396345891"/>
    <n v="80.518030751646847"/>
    <n v="669.70147656524023"/>
    <n v="161.54499999999999"/>
    <n v="2.5168330678983586"/>
    <n v="375.17709386953635"/>
    <s v="."/>
    <s v="Local"/>
    <n v="2"/>
    <n v="4"/>
  </r>
  <r>
    <n v="31680"/>
    <s v="PQN RPTO ORIG+20 PAGUE 100X120"/>
    <x v="13"/>
    <s v="PAQUITA"/>
    <n v="3"/>
    <n v="96.934959349593498"/>
    <n v="1.2"/>
    <n v="297"/>
    <n v="7392.6799999999994"/>
    <n v="6373"/>
    <s v="."/>
    <n v="49"/>
    <n v="62"/>
    <n v="99"/>
    <n v="6"/>
    <n v="49"/>
    <n v="0"/>
    <s v="."/>
    <n v="75"/>
    <n v="63"/>
    <n v="60"/>
    <n v="37"/>
    <n v="56"/>
    <n v="83"/>
    <s v="."/>
    <n v="265"/>
    <n v="44.166666666666664"/>
    <n v="36.820736910967263"/>
    <n v="0.83367706213510784"/>
    <n v="1959060.1999999997"/>
    <n v="374"/>
    <n v="62.333333333333336"/>
    <n v="15.970806700560447"/>
    <n v="0.25621615027637079"/>
    <n v="2383502"/>
    <n v="7.9960265708573322E-5"/>
    <n v="0.99771130184067647"/>
    <n v="30000"/>
    <n v="0.35"/>
    <n v="84.429181835556918"/>
    <n v="1.4640883977900552"/>
    <n v="41.213002104337427"/>
    <n v="35.699076784743937"/>
    <n v="45.605267297707591"/>
    <n v="404.96275834390997"/>
    <n v="132.5"/>
    <n v="3.1387251923883572"/>
    <n v="276.59720475565172"/>
    <s v="."/>
    <s v="Local"/>
    <n v="2"/>
    <n v="4"/>
  </r>
  <r>
    <n v="31930"/>
    <s v="HUM TOA RP12X80 LL PORTATOALLI"/>
    <x v="13"/>
    <s v="PAQUITA"/>
    <n v="3"/>
    <n v="96.934959349593498"/>
    <n v="1.2"/>
    <n v="498"/>
    <n v="2407"/>
    <n v="2075"/>
    <s v="."/>
    <n v="0"/>
    <n v="0"/>
    <n v="166"/>
    <n v="6"/>
    <n v="0"/>
    <n v="0"/>
    <s v="."/>
    <n v="26"/>
    <n v="37"/>
    <n v="49"/>
    <n v="30"/>
    <n v="38"/>
    <n v="37"/>
    <s v="."/>
    <n v="172"/>
    <n v="28.666666666666668"/>
    <n v="67.322111276063424"/>
    <n v="2.3484457421882587"/>
    <n v="414004"/>
    <n v="217"/>
    <n v="36.166666666666664"/>
    <n v="7.8845841150099103"/>
    <n v="0.21800693405557356"/>
    <n v="450275"/>
    <n v="5.1898738497640045E-5"/>
    <n v="0.99859620550574668"/>
    <n v="30000"/>
    <n v="0.35"/>
    <n v="119.20563236817311"/>
    <n v="0.95027624309392267"/>
    <n v="70.172940005345197"/>
    <n v="62.280691679797037"/>
    <n v="73.023768734626969"/>
    <n v="629.75617093805477"/>
    <n v="86"/>
    <n v="1.442884841789762"/>
    <n v="662.70852871969726"/>
    <s v="."/>
    <s v="Local"/>
    <n v="2"/>
    <n v="4"/>
  </r>
  <r>
    <n v="31470"/>
    <s v="PQN RPTO ALOE 12(PAGUE 100X130"/>
    <x v="13"/>
    <s v="PAQUITA"/>
    <n v="3"/>
    <n v="96.934959349593498"/>
    <n v="1.2"/>
    <n v="231"/>
    <n v="8671"/>
    <n v="7475"/>
    <s v="."/>
    <n v="75"/>
    <n v="10"/>
    <n v="0"/>
    <n v="77"/>
    <n v="3"/>
    <n v="4"/>
    <s v="."/>
    <n v="32"/>
    <n v="26"/>
    <n v="48"/>
    <n v="44"/>
    <n v="41"/>
    <n v="31"/>
    <s v="."/>
    <n v="169"/>
    <n v="28.166666666666668"/>
    <n v="37.199014323858997"/>
    <n v="1.3206750647523904"/>
    <n v="1465399"/>
    <n v="222"/>
    <n v="37"/>
    <n v="8.5790442358108869"/>
    <n v="0.23186606042732127"/>
    <n v="1659450"/>
    <n v="5.0993527942448647E-5"/>
    <n v="0.99874978956327753"/>
    <n v="30000"/>
    <n v="0.35"/>
    <n v="62.255733852517778"/>
    <n v="0.93370165745856348"/>
    <n v="40.000119296234686"/>
    <n v="35.12112176604073"/>
    <n v="42.801224268610376"/>
    <n v="338.36436382536499"/>
    <n v="84.5"/>
    <n v="2.714609394860827"/>
    <n v="362.39023581296482"/>
    <s v="."/>
    <s v="Local"/>
    <n v="2"/>
    <n v="4"/>
  </r>
  <r>
    <n v="31480"/>
    <s v="HUM PQN POTE OR 18(PAGUE 70X90"/>
    <x v="13"/>
    <s v="PAQUITA"/>
    <n v="3"/>
    <n v="96.934959349593498"/>
    <n v="1.2"/>
    <n v="173.04"/>
    <n v="9752.119999999999"/>
    <n v="8407"/>
    <s v="."/>
    <n v="0"/>
    <n v="0"/>
    <n v="0"/>
    <n v="0"/>
    <n v="56"/>
    <n v="57.68"/>
    <s v="."/>
    <n v="22"/>
    <n v="34"/>
    <n v="25"/>
    <n v="32"/>
    <n v="30"/>
    <n v="35"/>
    <s v="."/>
    <n v="113.68"/>
    <n v="18.946666666666669"/>
    <n v="29.356857234156838"/>
    <n v="1.5494470742869546"/>
    <n v="1108621.0015999998"/>
    <n v="178"/>
    <n v="29.666666666666668"/>
    <n v="5.1639777949432171"/>
    <n v="0.17406666724527697"/>
    <n v="1496446"/>
    <n v="3.4301445304719303E-5"/>
    <n v="0.99908804562617304"/>
    <n v="30000"/>
    <n v="0.35"/>
    <n v="48.146321525494585"/>
    <n v="0.62806629834254146"/>
    <n v="31.241056129184461"/>
    <n v="27.528578244905898"/>
    <n v="33.125255024212088"/>
    <n v="263.75059240813874"/>
    <n v="56.84"/>
    <n v="2.3611357295448592"/>
    <n v="419.94068636411953"/>
    <s v="."/>
    <s v="Local"/>
    <n v="2"/>
    <n v="4"/>
  </r>
  <r>
    <n v="31610"/>
    <s v="POTE ALOE 18X70+20 PAGUE 70X90"/>
    <x v="13"/>
    <s v="PAQUITA"/>
    <n v="3"/>
    <n v="96.934959349593498"/>
    <n v="1.2"/>
    <n v="86.52"/>
    <n v="5967.04"/>
    <n v="5144"/>
    <s v="."/>
    <n v="12"/>
    <n v="3"/>
    <n v="25"/>
    <n v="16"/>
    <n v="28"/>
    <n v="28.84"/>
    <s v="."/>
    <n v="22"/>
    <n v="26"/>
    <n v="20"/>
    <n v="28"/>
    <n v="32"/>
    <n v="35"/>
    <s v="."/>
    <n v="112.84"/>
    <n v="18.806666666666668"/>
    <n v="10.272305810608771"/>
    <n v="0.54620555533190907"/>
    <n v="673320.79359999998"/>
    <n v="163"/>
    <n v="27.166666666666668"/>
    <n v="5.7416606192517685"/>
    <n v="0.21134947064730436"/>
    <n v="838472"/>
    <n v="3.4047986349265713E-5"/>
    <n v="0.99912209361252236"/>
    <n v="30000"/>
    <n v="0.35"/>
    <n v="61.322896761202259"/>
    <n v="0.62342541436464094"/>
    <n v="12.142582053702693"/>
    <n v="10.331725391336121"/>
    <n v="14.012858296796615"/>
    <n v="226.92818976913577"/>
    <n v="56.42"/>
    <n v="1.8400957221478089"/>
    <n v="364.00214771546945"/>
    <s v="."/>
    <s v="Local"/>
    <n v="2"/>
    <n v="4"/>
  </r>
  <r>
    <n v="31290"/>
    <s v="HUM.TOALLITAS PQ¥ 12X80 CAJA"/>
    <x v="13"/>
    <s v="PAQUITA"/>
    <n v="3"/>
    <n v="96.934959349593498"/>
    <n v="1.2"/>
    <n v="168"/>
    <n v="11061.759999999998"/>
    <n v="9536"/>
    <s v="."/>
    <n v="2"/>
    <n v="1"/>
    <n v="1"/>
    <n v="2"/>
    <n v="56"/>
    <n v="18"/>
    <s v="."/>
    <n v="17"/>
    <n v="11"/>
    <n v="11"/>
    <n v="21"/>
    <n v="20"/>
    <n v="25"/>
    <s v="."/>
    <n v="80"/>
    <n v="13.333333333333334"/>
    <n v="21.924111536540462"/>
    <n v="1.6443083652405346"/>
    <n v="884940.79999999981"/>
    <n v="105"/>
    <n v="17.5"/>
    <n v="5.648008498577175"/>
    <n v="0.32274334277583855"/>
    <n v="1001280"/>
    <n v="2.413894813843723E-5"/>
    <n v="0.99942779528648451"/>
    <n v="30000"/>
    <n v="0.35"/>
    <n v="37.923068919589852"/>
    <n v="0.44198895027624308"/>
    <n v="23.250078387369189"/>
    <n v="20.511858366151912"/>
    <n v="24.576045238197917"/>
    <n v="202.79161975576014"/>
    <n v="40"/>
    <n v="2.1095339137670512"/>
    <n v="458.81603969740735"/>
    <s v="."/>
    <s v="Local"/>
    <n v="2"/>
    <n v="4"/>
  </r>
  <r>
    <n v="31620"/>
    <s v="PQN RPTO ORIG+30 PAGUE 100X130"/>
    <x v="13"/>
    <s v="PAQUITA"/>
    <n v="3"/>
    <n v="96.934959349593498"/>
    <n v="1.2"/>
    <n v="66"/>
    <n v="10694.039999999999"/>
    <n v="9219"/>
    <s v="."/>
    <n v="22"/>
    <n v="4"/>
    <n v="14"/>
    <n v="2"/>
    <n v="0"/>
    <n v="0"/>
    <s v="."/>
    <n v="11"/>
    <n v="11"/>
    <n v="11"/>
    <n v="9"/>
    <n v="12"/>
    <n v="11"/>
    <s v="."/>
    <n v="42"/>
    <n v="7"/>
    <n v="9.0111042608550473"/>
    <n v="1.2873006086935781"/>
    <n v="449149.67999999993"/>
    <n v="65"/>
    <n v="10.833333333333334"/>
    <n v="0.98319208025017502"/>
    <n v="9.0756192023093069E-2"/>
    <n v="599235"/>
    <n v="1.2672947772679545E-5"/>
    <n v="0.99979985191151044"/>
    <n v="30000"/>
    <n v="0.35"/>
    <n v="27.94630153716674"/>
    <n v="0.23204419889502761"/>
    <n v="9.7072368575401295"/>
    <n v="8.5179113563805018"/>
    <n v="10.403369454225212"/>
    <n v="120.57945425160548"/>
    <n v="21"/>
    <n v="1.5028822309149841"/>
    <n v="519.64002903668074"/>
    <s v="."/>
    <s v="Local"/>
    <n v="2"/>
    <n v="4"/>
  </r>
  <r>
    <n v="31430"/>
    <s v="HUM.PQN 18X70 ORIG.POTE+10PANO"/>
    <x v="13"/>
    <s v="PAQUITA"/>
    <n v="3"/>
    <n v="96.934959349593498"/>
    <n v="1.2"/>
    <n v="39"/>
    <n v="11982.8"/>
    <n v="10330"/>
    <s v="."/>
    <n v="0"/>
    <n v="13"/>
    <n v="0"/>
    <n v="5"/>
    <n v="4"/>
    <n v="4.12"/>
    <s v="."/>
    <n v="5"/>
    <n v="6"/>
    <n v="5"/>
    <n v="5"/>
    <n v="7"/>
    <n v="6"/>
    <s v="."/>
    <n v="26.12"/>
    <n v="4.3533333333333335"/>
    <n v="4.7595237857023749"/>
    <n v="1.0933056169301014"/>
    <n v="312990.73599999998"/>
    <n v="34"/>
    <n v="5.666666666666667"/>
    <n v="0.81649658092772714"/>
    <n v="0.14408763192842242"/>
    <n v="351220"/>
    <n v="7.8813665671997558E-6"/>
    <n v="0.99983820870010232"/>
    <n v="30000"/>
    <n v="0.35"/>
    <n v="20.819870725105272"/>
    <n v="0.14430939226519338"/>
    <n v="5.1924519624979553"/>
    <n v="4.5366944480806222"/>
    <n v="5.6253801392935356"/>
    <n v="81.930635494920892"/>
    <n v="13.06"/>
    <n v="1.2545707101103016"/>
    <n v="567.74291824581474"/>
    <s v="."/>
    <s v="Local"/>
    <n v="2"/>
    <n v="4"/>
  </r>
  <r>
    <n v="31230"/>
    <s v="HUM PQN ALOE 18X70+15 PANOS"/>
    <x v="13"/>
    <s v="PAQUITA"/>
    <n v="3"/>
    <n v="96.934959349593498"/>
    <n v="1.2"/>
    <n v="30.900000000000002"/>
    <n v="10423.759999999998"/>
    <n v="8986"/>
    <s v="."/>
    <n v="0"/>
    <n v="1"/>
    <n v="0"/>
    <n v="0"/>
    <n v="10"/>
    <n v="10.3"/>
    <s v="."/>
    <n v="6"/>
    <n v="6"/>
    <n v="5"/>
    <n v="5"/>
    <n v="6"/>
    <n v="3"/>
    <s v="."/>
    <n v="21.3"/>
    <n v="3.5500000000000003"/>
    <n v="5.1278650528265661"/>
    <n v="1.4444690289652298"/>
    <n v="222026.08799999996"/>
    <n v="31"/>
    <n v="5.166666666666667"/>
    <n v="1.1690451944500129"/>
    <n v="0.22626681182903474"/>
    <n v="278566"/>
    <n v="6.4269949418589124E-6"/>
    <n v="0.99987182822012222"/>
    <n v="30000"/>
    <n v="0.35"/>
    <n v="20.158035124567679"/>
    <n v="0.11767955801104973"/>
    <n v="5.4809037268597152"/>
    <n v="4.8223228325306753"/>
    <n v="5.8339424008928642"/>
    <n v="81.338604259042455"/>
    <n v="10.65"/>
    <n v="1.05665060450463"/>
    <n v="691.18720051111188"/>
    <s v="."/>
    <s v="Local"/>
    <n v="2"/>
    <n v="4"/>
  </r>
  <r>
    <n v="31280"/>
    <s v="HUM.TOALLITAS LIMP.PQ¥ 12X40"/>
    <x v="13"/>
    <s v="PAQUITA"/>
    <n v="3"/>
    <n v="96.934959349593498"/>
    <n v="1.2"/>
    <n v="15"/>
    <n v="10917.92"/>
    <n v="9412"/>
    <s v="."/>
    <n v="4"/>
    <n v="3"/>
    <n v="1"/>
    <n v="5"/>
    <n v="2"/>
    <n v="2"/>
    <s v="."/>
    <n v="3"/>
    <n v="4"/>
    <n v="5"/>
    <n v="3"/>
    <n v="3"/>
    <n v="3"/>
    <s v="."/>
    <n v="17"/>
    <n v="2.8333333333333335"/>
    <n v="1.4719601443879746"/>
    <n v="0.5195153450781087"/>
    <n v="185604.64"/>
    <n v="21"/>
    <n v="3.5"/>
    <n v="0.83666002653407556"/>
    <n v="0.23904572186687872"/>
    <n v="197652"/>
    <n v="5.1295264794179114E-6"/>
    <n v="0.99992315969333889"/>
    <n v="30000"/>
    <n v="0.35"/>
    <n v="17.596451808957127"/>
    <n v="9.3922651933701654E-2"/>
    <n v="1.7537281001890797"/>
    <n v="1.4884238786649027"/>
    <n v="2.0354960559901847"/>
    <n v="58.958963960224381"/>
    <n v="8.5"/>
    <n v="0.96610385915110941"/>
    <n v="627.73955745885951"/>
    <s v="."/>
    <s v="Local"/>
    <n v="2"/>
    <n v="4"/>
  </r>
  <r>
    <n v="31635"/>
    <s v="HUM PEQUENIN 12X100 ORIG RPTO"/>
    <x v="13"/>
    <s v="PAQUITA"/>
    <n v="3"/>
    <n v="96.934959349593498"/>
    <n v="1.2"/>
    <n v="15.450000000000001"/>
    <n v="5835.96"/>
    <n v="5031"/>
    <s v="."/>
    <n v="0"/>
    <n v="0"/>
    <n v="0"/>
    <n v="0"/>
    <n v="5"/>
    <n v="5.15"/>
    <s v="."/>
    <n v="2"/>
    <n v="3"/>
    <n v="2"/>
    <n v="2"/>
    <n v="2"/>
    <n v="3"/>
    <s v="."/>
    <n v="10.15"/>
    <n v="1.6916666666666667"/>
    <n v="2.6211479673354323"/>
    <n v="1.5494470742869551"/>
    <n v="59234.994000000006"/>
    <n v="14"/>
    <n v="2.3333333333333335"/>
    <n v="0.51639777949432275"/>
    <n v="0.22131333406899545"/>
    <n v="70434"/>
    <n v="3.0626290450642237E-6"/>
    <n v="0.99996907800743484"/>
    <n v="30000"/>
    <n v="0.35"/>
    <n v="18.597195882522289"/>
    <n v="5.6077348066298348E-2"/>
    <n v="2.7893800115343272"/>
    <n v="2.4579087718665984"/>
    <n v="2.9576120557332222"/>
    <n v="66.444411561107501"/>
    <n v="5.0750000000000002"/>
    <n v="0.54578120616232295"/>
    <n v="1184.8707874443801"/>
    <s v="."/>
    <s v="Local"/>
    <n v="2"/>
    <n v="4"/>
  </r>
  <r>
    <n v="31570"/>
    <s v="PQN RP ALOE X100 PAGUE 100X120"/>
    <x v="13"/>
    <s v="PAQUITA"/>
    <n v="3"/>
    <n v="96.934959349593498"/>
    <n v="1.2"/>
    <n v="24"/>
    <n v="7871.7599999999993"/>
    <n v="6786"/>
    <s v="."/>
    <n v="1"/>
    <n v="8"/>
    <n v="0"/>
    <n v="0"/>
    <n v="0"/>
    <n v="0"/>
    <s v="."/>
    <n v="2"/>
    <n v="2"/>
    <n v="2"/>
    <n v="2"/>
    <n v="2"/>
    <n v="2"/>
    <s v="."/>
    <n v="9"/>
    <n v="1.5"/>
    <n v="3.2093613071762426"/>
    <n v="2.1395742047841617"/>
    <n v="70845.84"/>
    <n v="12"/>
    <n v="2"/>
    <n v="0"/>
    <n v="0"/>
    <n v="81432"/>
    <n v="2.7156316655741883E-6"/>
    <n v="0.99997452737497705"/>
    <n v="30000"/>
    <n v="0.35"/>
    <n v="15.078423261352734"/>
    <n v="4.9723756906077346E-2"/>
    <n v="3.3585325778944748"/>
    <n v="2.9766880321194877"/>
    <n v="3.507703848612707"/>
    <n v="58.221886283481403"/>
    <n v="4.5"/>
    <n v="0.59687938480064795"/>
    <n v="1170.9068241455705"/>
    <s v="."/>
    <s v="Local"/>
    <n v="2"/>
    <n v="4"/>
  </r>
  <r>
    <n v="31185"/>
    <s v="HUM.PEQUENIN 24X50 ORIG RPTO"/>
    <x v="13"/>
    <s v="PAQUITA"/>
    <n v="3"/>
    <n v="96.934959349593498"/>
    <n v="1.2"/>
    <n v="9"/>
    <n v="2339.7199999999998"/>
    <n v="2017"/>
    <s v="."/>
    <n v="2"/>
    <n v="0"/>
    <n v="0"/>
    <n v="3"/>
    <n v="1"/>
    <n v="1.03"/>
    <s v="."/>
    <n v="2"/>
    <n v="1"/>
    <n v="1"/>
    <n v="2"/>
    <n v="1"/>
    <n v="1"/>
    <s v="."/>
    <n v="7.03"/>
    <n v="1.1716666666666666"/>
    <n v="1.1682536824965144"/>
    <n v="0.99708706898706778"/>
    <n v="16448.231599999999"/>
    <n v="8"/>
    <n v="1.3333333333333333"/>
    <n v="0.51639777949432231"/>
    <n v="0.38729833462074176"/>
    <n v="16136"/>
    <n v="2.1212100676651715E-6"/>
    <n v="0.99999117721445563"/>
    <n v="30000"/>
    <n v="0.35"/>
    <n v="24.443664624582311"/>
    <n v="3.8839779005524863E-2"/>
    <n v="1.2847730195130891"/>
    <n v="1.1194793323832855"/>
    <n v="1.4012923565296638"/>
    <n v="78.120527940749554"/>
    <n v="3.5150000000000001"/>
    <n v="0.28760008402873133"/>
    <n v="2011.3535643350881"/>
    <s v="."/>
    <s v="Local"/>
    <n v="2"/>
    <n v="4"/>
  </r>
  <r>
    <n v="31625"/>
    <s v="PQN RPTO ORIG+20 PAGUE 100X120"/>
    <x v="13"/>
    <s v="PAQUITA"/>
    <n v="3"/>
    <n v="96.934959349593498"/>
    <n v="1.2"/>
    <n v="6.18"/>
    <n v="8764.9599999999991"/>
    <n v="7556"/>
    <s v="."/>
    <n v="0"/>
    <n v="0"/>
    <n v="0"/>
    <n v="0"/>
    <n v="2"/>
    <n v="2.06"/>
    <s v="."/>
    <n v="1"/>
    <n v="1"/>
    <n v="1"/>
    <n v="1"/>
    <n v="1"/>
    <n v="1"/>
    <s v="."/>
    <n v="4.0600000000000005"/>
    <n v="0.67666666666666675"/>
    <n v="1.0484591869341728"/>
    <n v="1.5494470742869548"/>
    <n v="35585.7376"/>
    <n v="6"/>
    <n v="1"/>
    <n v="0"/>
    <n v="0"/>
    <n v="45336"/>
    <n v="1.2250516180256896E-6"/>
    <n v="0.9999957485277593"/>
    <n v="30000"/>
    <n v="0.35"/>
    <n v="9.5975115885540809"/>
    <n v="2.2430939226519338E-2"/>
    <n v="1.1157520046137308"/>
    <n v="0.98316350874663938"/>
    <n v="1.1830448222932888"/>
    <n v="33.053664331078494"/>
    <n v="2.0300000000000002"/>
    <n v="0.42302631911816868"/>
    <n v="1473.574690621972"/>
    <s v="."/>
    <s v="Local"/>
    <n v="2"/>
    <n v="4"/>
  </r>
  <r>
    <n v="31740"/>
    <s v="POTE.ALOE.PROM.12X140PANOS"/>
    <x v="13"/>
    <s v="PAQUITA"/>
    <n v="3"/>
    <n v="96.934959349593498"/>
    <n v="1.2"/>
    <n v="6"/>
    <n v="3819.8799999999997"/>
    <n v="3293"/>
    <s v="."/>
    <n v="2"/>
    <n v="0"/>
    <n v="0"/>
    <n v="0"/>
    <n v="0"/>
    <n v="0"/>
    <s v="."/>
    <n v="1"/>
    <n v="1"/>
    <n v="1"/>
    <n v="1"/>
    <n v="1"/>
    <n v="1"/>
    <s v="."/>
    <n v="2"/>
    <n v="0.33333333333333331"/>
    <n v="0.81649658092772603"/>
    <n v="2.4494897427831783"/>
    <n v="7639.7599999999993"/>
    <n v="6"/>
    <n v="1"/>
    <n v="0"/>
    <n v="0"/>
    <n v="19758"/>
    <n v="6.0347370346093069E-7"/>
    <n v="0.99999909478944493"/>
    <n v="30000"/>
    <n v="0.35"/>
    <n v="10.203771756048953"/>
    <n v="1.1049723756906077E-2"/>
    <n v="0.84964575219844429"/>
    <n v="0.75452973539057167"/>
    <n v="0.88279492346916255"/>
    <n v="33.91045076312848"/>
    <n v="1"/>
    <n v="0.19600595229057033"/>
    <n v="3068.8957940631276"/>
    <s v="."/>
    <s v="Local"/>
    <n v="2"/>
    <n v="4"/>
  </r>
  <r>
    <n v="32600"/>
    <s v="PANUELO CANGU BSILLO 30X4X10"/>
    <x v="14"/>
    <s v="LA PATRONA"/>
    <n v="25"/>
    <n v="95.140151515151516"/>
    <n v="0.4"/>
    <n v="5163.8310000000001"/>
    <n v="9956.2799999999988"/>
    <n v="8583"/>
    <s v="."/>
    <n v="1004.994"/>
    <n v="1521.4770000000001"/>
    <n v="1381.617"/>
    <n v="1721.277"/>
    <n v="1566.432"/>
    <n v="1613.4249600000001"/>
    <s v="."/>
    <n v="2065"/>
    <n v="1619"/>
    <n v="1448"/>
    <n v="1619"/>
    <n v="2373"/>
    <n v="2184"/>
    <s v="."/>
    <n v="8809.2219599999989"/>
    <n v="1468.2036599999999"/>
    <n v="252.85673245283874"/>
    <n v="0.17222183770665628"/>
    <n v="87707080.415908784"/>
    <n v="11308"/>
    <n v="1884.6666666666667"/>
    <n v="372.13581750036695"/>
    <n v="0.1974544486206404"/>
    <n v="97056564"/>
    <n v="2.6580669004052791E-3"/>
    <n v="0.85603502176119695"/>
    <n v="30000"/>
    <n v="0.35"/>
    <n v="419.46026137206974"/>
    <n v="48.669734585635354"/>
    <n v="1469.6000970937225"/>
    <n v="1558.2036816829384"/>
    <n v="2774.9470463238222"/>
    <n v="18366.128527305649"/>
    <n v="4404.6109799999995"/>
    <n v="21.001326636246098"/>
    <n v="377.36241390406775"/>
    <s v="."/>
    <s v="Local"/>
    <n v="2"/>
    <n v="4"/>
  </r>
  <r>
    <n v="32030"/>
    <s v="PAÑUELOS PETALO PEQUE¥O"/>
    <x v="14"/>
    <s v="LA PATRONA"/>
    <n v="25"/>
    <n v="95.140151515151516"/>
    <n v="0.4"/>
    <n v="4786.2089999999998"/>
    <n v="13211.24"/>
    <n v="11389"/>
    <s v="."/>
    <n v="1467.5309999999999"/>
    <n v="1595.403"/>
    <n v="771.22799999999995"/>
    <n v="1227.771"/>
    <n v="1137.8610000000001"/>
    <n v="1171.99683"/>
    <s v="."/>
    <n v="1884"/>
    <n v="1671"/>
    <n v="2074"/>
    <n v="1982"/>
    <n v="1788"/>
    <n v="1445"/>
    <s v="."/>
    <n v="7371.7908299999999"/>
    <n v="1228.631805"/>
    <n v="287.14448492029322"/>
    <n v="0.23371076977800784"/>
    <n v="97390497.884929195"/>
    <n v="10844"/>
    <n v="1807.3333333333333"/>
    <n v="227.04331451656182"/>
    <n v="0.12562337579300728"/>
    <n v="123502316"/>
    <n v="2.2243409566597141E-3"/>
    <n v="0.87798787145476842"/>
    <n v="30000"/>
    <n v="0.35"/>
    <n v="333.10818833832423"/>
    <n v="40.728126132596685"/>
    <n v="1305.3476382352103"/>
    <n v="1696.7919522485081"/>
    <n v="2714.9951055634251"/>
    <n v="17203.108783713946"/>
    <n v="3685.895415"/>
    <n v="22.130320082413515"/>
    <n v="422.3889095144367"/>
    <s v="."/>
    <s v="Local"/>
    <n v="2"/>
    <n v="4"/>
  </r>
  <r>
    <n v="32270"/>
    <s v="PANUELO PETALO BOLSA 36X75"/>
    <x v="14"/>
    <s v="LA PATRONA"/>
    <n v="25"/>
    <n v="95.140151515151516"/>
    <n v="0.4"/>
    <n v="4534.4610000000002"/>
    <n v="7104.9999999999991"/>
    <n v="6125"/>
    <s v="."/>
    <n v="1250.748"/>
    <n v="1310.6880000000001"/>
    <n v="1306.692"/>
    <n v="1511.4870000000001"/>
    <n v="843.15599999999995"/>
    <n v="868.45068000000003"/>
    <s v="."/>
    <n v="961"/>
    <n v="2245"/>
    <n v="1122"/>
    <n v="1421"/>
    <n v="2123"/>
    <n v="1208"/>
    <s v="."/>
    <n v="7091.2216799999997"/>
    <n v="1181.8702799999999"/>
    <n v="267.7778924130198"/>
    <n v="0.22657130561995334"/>
    <n v="50383130.03639999"/>
    <n v="9080"/>
    <n v="1513.3333333333333"/>
    <n v="541.66361024778723"/>
    <n v="0.35792749575844973"/>
    <n v="55615000"/>
    <n v="2.1396829046460212E-3"/>
    <n v="0.88669088203406798"/>
    <n v="30000"/>
    <n v="0.35"/>
    <n v="445.5014147870458"/>
    <n v="39.178020331491709"/>
    <n v="1247.2284007003125"/>
    <n v="1588.3351422051614"/>
    <n v="2567.7856504924539"/>
    <n v="19420.317822206802"/>
    <n v="3545.6108399999998"/>
    <n v="15.91739429916216"/>
    <n v="495.69420960753712"/>
    <s v="."/>
    <s v="Local"/>
    <n v="2"/>
    <n v="4"/>
  </r>
  <r>
    <n v="32340"/>
    <s v="PANUEL PETALO BOLSILLO 30X4X10"/>
    <x v="14"/>
    <s v="LA PATRONA"/>
    <n v="25"/>
    <n v="95.140151515151516"/>
    <n v="0.4"/>
    <n v="3746.25"/>
    <n v="4006.64"/>
    <n v="3454"/>
    <s v="."/>
    <n v="978.02099999999996"/>
    <n v="1167.8309999999999"/>
    <n v="1248.75"/>
    <n v="1243.7550000000001"/>
    <n v="988.01099999999997"/>
    <n v="1017.65133"/>
    <s v="."/>
    <n v="1365"/>
    <n v="897"/>
    <n v="1381"/>
    <n v="1018"/>
    <n v="1372"/>
    <n v="1904"/>
    <s v="."/>
    <n v="6644.0193300000001"/>
    <n v="1107.3365550000001"/>
    <n v="127.49264517073878"/>
    <n v="0.11513450413522994"/>
    <n v="26620193.608351201"/>
    <n v="7937"/>
    <n v="1322.8333333333333"/>
    <n v="352.02012253089566"/>
    <n v="0.26611071376910345"/>
    <n v="27414398"/>
    <n v="2.0047454754705558E-3"/>
    <n v="0.89483561694796432"/>
    <n v="30000"/>
    <n v="0.35"/>
    <n v="574.24322503236772"/>
    <n v="36.707289116022103"/>
    <n v="1045.1748730712914"/>
    <n v="846.49820046795219"/>
    <n v="1764.1804283685046"/>
    <n v="18389.894955545613"/>
    <n v="3322.009665"/>
    <n v="11.570043912360488"/>
    <n v="500.98755311022791"/>
    <s v="."/>
    <s v="Local"/>
    <n v="2"/>
    <n v="4"/>
  </r>
  <r>
    <n v="32310"/>
    <s v="PANUELO PETALO CUBO 16X75"/>
    <x v="14"/>
    <s v="LA PATRONA"/>
    <n v="25"/>
    <n v="95.140151515151516"/>
    <n v="0.4"/>
    <n v="2349.6480000000001"/>
    <n v="3816.3999999999996"/>
    <n v="3290"/>
    <s v="."/>
    <n v="783.21600000000001"/>
    <n v="695.30399999999997"/>
    <n v="696.303"/>
    <n v="613.38599999999997"/>
    <n v="627.37199999999996"/>
    <n v="646.19316000000003"/>
    <s v="."/>
    <n v="936"/>
    <n v="583"/>
    <n v="569"/>
    <n v="699"/>
    <n v="1007"/>
    <n v="796"/>
    <s v="."/>
    <n v="4061.7741599999999"/>
    <n v="676.96235999999999"/>
    <n v="62.366999528866238"/>
    <n v="9.2127721146662039E-2"/>
    <n v="15501354.904223999"/>
    <n v="4590"/>
    <n v="765"/>
    <n v="181.47286298507555"/>
    <n v="0.23721942873866086"/>
    <n v="15101100"/>
    <n v="1.2255869474785555E-3"/>
    <n v="0.93032573236017402"/>
    <n v="30000"/>
    <n v="0.35"/>
    <n v="460.04629795895579"/>
    <n v="22.440741215469615"/>
    <n v="623.38552991560664"/>
    <n v="436.51210362745257"/>
    <n v="997.53063401419297"/>
    <n v="13496.844540823002"/>
    <n v="2030.88708"/>
    <n v="8.8290552016622943"/>
    <n v="601.44379417908442"/>
    <s v="."/>
    <s v="Local"/>
    <n v="2"/>
    <n v="4"/>
  </r>
  <r>
    <n v="32470"/>
    <s v="PM PETALO PEQUENO 12X3 P2 LL3"/>
    <x v="14"/>
    <s v="LA PATRONA"/>
    <n v="25"/>
    <n v="95.140151515151516"/>
    <n v="0.4"/>
    <n v="4318.6769999999997"/>
    <n v="8450.5999999999985"/>
    <n v="7285"/>
    <s v="."/>
    <n v="0"/>
    <n v="0"/>
    <n v="120"/>
    <n v="1439.559"/>
    <n v="888.11099999999999"/>
    <n v="914.7543300000001"/>
    <s v="."/>
    <n v="676"/>
    <n v="789"/>
    <n v="1034"/>
    <n v="809"/>
    <n v="975"/>
    <n v="597"/>
    <s v="."/>
    <n v="3362.4243300000003"/>
    <n v="560.40405500000008"/>
    <n v="604.63716688491627"/>
    <n v="1.0789307491447688"/>
    <n v="28414503.043097999"/>
    <n v="4880"/>
    <n v="813.33333333333337"/>
    <n v="167.98888852143375"/>
    <n v="0.20654371539520541"/>
    <n v="35550800"/>
    <n v="1.0145673315161195E-3"/>
    <n v="0.94381170447658813"/>
    <n v="30000"/>
    <n v="0.35"/>
    <n v="281.28921736578445"/>
    <n v="18.576930000000001"/>
    <n v="1069.0604168849163"/>
    <n v="3236.9979178015647"/>
    <n v="3701.4211678015645"/>
    <n v="25385.15752406908"/>
    <n v="1681.2121650000001"/>
    <n v="11.953619699640146"/>
    <n v="1366.4883015691548"/>
    <s v="."/>
    <s v="Local"/>
    <n v="2"/>
    <n v="4"/>
  </r>
  <r>
    <n v="32390"/>
    <s v="PAN PETALO BOLSA 36X75 P2X3"/>
    <x v="14"/>
    <s v="PAQUITA"/>
    <n v="3"/>
    <n v="96.934959349593498"/>
    <n v="1.2"/>
    <n v="2518.9185600000001"/>
    <n v="2612.3199999999997"/>
    <n v="2252"/>
    <s v="."/>
    <n v="0"/>
    <n v="2"/>
    <n v="57"/>
    <n v="451.548"/>
    <n v="815.18399999999997"/>
    <n v="839.63952000000006"/>
    <s v="."/>
    <n v="590"/>
    <n v="523"/>
    <n v="362"/>
    <n v="518"/>
    <n v="681"/>
    <n v="318"/>
    <s v="."/>
    <n v="2165.3715200000001"/>
    <n v="360.89525333333336"/>
    <n v="398.79713400039515"/>
    <n v="1.1050218320052398"/>
    <n v="5656643.3291263999"/>
    <n v="2992"/>
    <n v="498.66666666666669"/>
    <n v="137.0192200629775"/>
    <n v="0.27477116322789602"/>
    <n v="6737984"/>
    <n v="6.5337238527161251E-4"/>
    <n v="0.97248386764923234"/>
    <n v="30000"/>
    <n v="0.35"/>
    <n v="405.9977438085964"/>
    <n v="11.963378563535912"/>
    <n v="434.68726969100288"/>
    <n v="379.90436646302442"/>
    <n v="470.57740538161062"/>
    <n v="2849.0719031179774"/>
    <n v="1082.6857600000001"/>
    <n v="5.3334570278322611"/>
    <n v="238.14943980807223"/>
    <s v="."/>
    <s v="Local"/>
    <n v="2"/>
    <n v="4"/>
  </r>
  <r>
    <n v="32630"/>
    <s v="PAN CANGU MEDIANO 18X50"/>
    <x v="14"/>
    <s v="LA PATRONA"/>
    <n v="25"/>
    <n v="95.140151515151516"/>
    <n v="0.4"/>
    <n v="1474.5239999999999"/>
    <n v="10559.48"/>
    <n v="9103"/>
    <s v="."/>
    <n v="0"/>
    <n v="368.63099999999997"/>
    <n v="491.50799999999998"/>
    <n v="467.53199999999998"/>
    <n v="357.642"/>
    <n v="368.37126000000001"/>
    <s v="."/>
    <n v="368"/>
    <n v="576"/>
    <n v="428"/>
    <n v="591"/>
    <n v="603"/>
    <n v="614"/>
    <s v="."/>
    <n v="2053.68426"/>
    <n v="342.28071"/>
    <n v="177.04450173804494"/>
    <n v="0.51724942880375857"/>
    <n v="21685837.869784798"/>
    <n v="3180"/>
    <n v="530"/>
    <n v="104.75686135046239"/>
    <n v="0.19765445537823093"/>
    <n v="28947540"/>
    <n v="6.1967222306081053E-4"/>
    <n v="0.97436388738183533"/>
    <n v="30000"/>
    <n v="0.35"/>
    <n v="196.66006072807437"/>
    <n v="11.346321878453038"/>
    <n v="460.70254869937094"/>
    <n v="977.36301843009903"/>
    <n v="1261.0210653914251"/>
    <n v="10319.977080083081"/>
    <n v="1026.84213"/>
    <n v="10.442813108044691"/>
    <n v="909.5438319691059"/>
    <s v="."/>
    <s v="Local"/>
    <n v="2"/>
    <n v="4"/>
  </r>
  <r>
    <n v="32430"/>
    <s v="PM.PAN.FAM.BOLSIL 30X4X10 P2X4"/>
    <x v="14"/>
    <s v="LA PATRONA"/>
    <n v="25"/>
    <n v="95.140151515151516"/>
    <n v="0.4"/>
    <n v="1741.2570000000001"/>
    <n v="5098.2"/>
    <n v="4395"/>
    <s v="."/>
    <n v="580.41899999999998"/>
    <n v="116"/>
    <n v="133"/>
    <n v="230.76900000000001"/>
    <n v="466.53300000000002"/>
    <n v="480.52898999999996"/>
    <s v="."/>
    <n v="498"/>
    <n v="538"/>
    <n v="353"/>
    <n v="375"/>
    <n v="486"/>
    <n v="566"/>
    <s v="."/>
    <n v="2007.24999"/>
    <n v="334.54166500000002"/>
    <n v="199.16723802653226"/>
    <n v="0.59534359651893354"/>
    <n v="10233361.899017999"/>
    <n v="2816"/>
    <n v="469.33333333333331"/>
    <n v="86.707938890661282"/>
    <n v="0.18474702888635217"/>
    <n v="12376320"/>
    <n v="6.0566129261860812E-4"/>
    <n v="0.97618740532595494"/>
    <n v="30000"/>
    <n v="0.35"/>
    <n v="279.80978354644452"/>
    <n v="11.089778950276242"/>
    <n v="476.41171178343836"/>
    <n v="1091.1185324893488"/>
    <n v="1368.3630062462548"/>
    <n v="13065.544071813769"/>
    <n v="1003.624995"/>
    <n v="7.1736233256719721"/>
    <n v="1178.1609110872594"/>
    <s v="."/>
    <s v="Local"/>
    <n v="2"/>
    <n v="4"/>
  </r>
  <r>
    <n v="32460"/>
    <s v="PROM 8(PAGUE 2CUBO X1MEDIANO)"/>
    <x v="14"/>
    <s v="PAQUITA"/>
    <n v="3"/>
    <n v="96.934959349593498"/>
    <n v="1.2"/>
    <n v="3446.5499999999997"/>
    <n v="9382.08"/>
    <n v="8088"/>
    <s v="."/>
    <n v="0"/>
    <n v="0"/>
    <n v="1148.8499999999999"/>
    <n v="66"/>
    <n v="4"/>
    <n v="4.12"/>
    <s v="."/>
    <n v="386"/>
    <n v="308"/>
    <n v="288"/>
    <n v="378"/>
    <n v="344"/>
    <n v="315"/>
    <s v="."/>
    <n v="1222.9699999999998"/>
    <n v="203.82833333333329"/>
    <n v="463.67431675332915"/>
    <n v="2.274827592271254"/>
    <n v="11474002.377599997"/>
    <n v="2019"/>
    <n v="336.5"/>
    <n v="39.637103829619036"/>
    <n v="0.11779228478341466"/>
    <n v="16329672"/>
    <n v="3.6901511756080716E-4"/>
    <n v="0.98575825638455039"/>
    <n v="30000"/>
    <n v="0.35"/>
    <n v="161.00113349030559"/>
    <n v="6.7567403314917112"/>
    <n v="483.9445377478043"/>
    <n v="429.31890443410003"/>
    <n v="504.21475874227946"/>
    <n v="2357.9708884787083"/>
    <n v="611.4849999999999"/>
    <n v="7.5960334780726182"/>
    <n v="348.98053984533249"/>
    <s v="."/>
    <s v="Local"/>
    <n v="2"/>
    <n v="4"/>
  </r>
  <r>
    <n v="32610"/>
    <s v="PANUELO CANGU BSILLO 120X10 IND"/>
    <x v="14"/>
    <s v="PAQUITA"/>
    <n v="3"/>
    <n v="96.934959349593498"/>
    <n v="1.2"/>
    <n v="594"/>
    <n v="9110.64"/>
    <n v="7854"/>
    <s v="."/>
    <n v="131"/>
    <n v="147"/>
    <n v="198"/>
    <n v="158"/>
    <n v="160"/>
    <n v="164.8"/>
    <s v="."/>
    <n v="211"/>
    <n v="131"/>
    <n v="140"/>
    <n v="249"/>
    <n v="299"/>
    <n v="155"/>
    <s v="."/>
    <n v="958.8"/>
    <n v="159.79999999999998"/>
    <n v="22.274649267721443"/>
    <n v="0.13939079641878252"/>
    <n v="8735281.6319999993"/>
    <n v="1185"/>
    <n v="197.5"/>
    <n v="67.337211109460128"/>
    <n v="0.34094790435169686"/>
    <n v="9306990"/>
    <n v="2.8930529343917016E-4"/>
    <n v="0.98874726610349772"/>
    <n v="30000"/>
    <n v="0.35"/>
    <n v="144.66389938331761"/>
    <n v="5.2972375690607736"/>
    <n v="38.166361974903765"/>
    <n v="29.237113220660529"/>
    <n v="54.058074682086087"/>
    <n v="538.98200792802095"/>
    <n v="479.4"/>
    <n v="6.6277765502466961"/>
    <n v="101.74775076655382"/>
    <s v="."/>
    <s v="Local"/>
    <n v="2"/>
    <n v="4"/>
  </r>
  <r>
    <n v="32640"/>
    <s v="PAN.FAM.BOLS DISP 12X10X10"/>
    <x v="14"/>
    <s v="PAQUITA"/>
    <n v="3"/>
    <n v="96.934959349593498"/>
    <n v="1.2"/>
    <n v="668.3309999999999"/>
    <n v="5092.3999999999996"/>
    <n v="4390"/>
    <s v="."/>
    <n v="0"/>
    <n v="10"/>
    <n v="154"/>
    <n v="222.77699999999999"/>
    <n v="200.79900000000001"/>
    <n v="206.82297"/>
    <s v="."/>
    <n v="118"/>
    <n v="155"/>
    <n v="224"/>
    <n v="138"/>
    <n v="129"/>
    <n v="174"/>
    <s v="."/>
    <n v="794.39896999999996"/>
    <n v="132.39982833333332"/>
    <n v="101.35411564750993"/>
    <n v="0.76551546118578129"/>
    <n v="4045397.3148279996"/>
    <n v="938"/>
    <n v="156.33333333333334"/>
    <n v="38.588426589674121"/>
    <n v="0.24683428522179607"/>
    <n v="4117820"/>
    <n v="2.3969944422572438E-4"/>
    <n v="0.99086179925663886"/>
    <n v="30000"/>
    <n v="0.35"/>
    <n v="176.12811174675676"/>
    <n v="4.3889445856353593"/>
    <n v="114.520949404416"/>
    <n v="98.888123499928227"/>
    <n v="127.68778316132207"/>
    <n v="946.96763158721615"/>
    <n v="397.19948499999998"/>
    <n v="4.5103473949815287"/>
    <n v="215.76203871121098"/>
    <s v="."/>
    <s v="Local"/>
    <n v="2"/>
    <n v="4"/>
  </r>
  <r>
    <n v="32450"/>
    <s v="PM.PAN.PET.BOLL 30 X 4 P2X4"/>
    <x v="14"/>
    <s v="PAQUITA"/>
    <n v="3"/>
    <n v="96.934959349593498"/>
    <n v="1.2"/>
    <n v="669.8594700000001"/>
    <n v="13193.839999999998"/>
    <n v="11374"/>
    <s v="."/>
    <n v="169"/>
    <n v="23"/>
    <n v="52"/>
    <n v="10"/>
    <n v="216.78299999999999"/>
    <n v="223.28649000000001"/>
    <s v="."/>
    <n v="134"/>
    <n v="176"/>
    <n v="195"/>
    <n v="156"/>
    <n v="217"/>
    <n v="180"/>
    <s v="."/>
    <n v="694.06949000000009"/>
    <n v="115.67824833333334"/>
    <n v="98.444891061659519"/>
    <n v="0.85102335555760711"/>
    <n v="9157441.7999415994"/>
    <n v="1058"/>
    <n v="176.33333333333334"/>
    <n v="29.056267252809135"/>
    <n v="0.16478034358870963"/>
    <n v="12033692"/>
    <n v="2.0942634279476975E-4"/>
    <n v="0.9926472833128408"/>
    <n v="30000"/>
    <n v="0.35"/>
    <n v="102.27899879453908"/>
    <n v="3.8346380662983428"/>
    <n v="109.94880526055455"/>
    <n v="95.307795552942707"/>
    <n v="121.45271945944958"/>
    <n v="712.12047482915023"/>
    <n v="347.03474500000004"/>
    <n v="6.7860411050196765"/>
    <n v="185.70735034625449"/>
    <s v="."/>
    <s v="Local"/>
    <n v="2"/>
    <n v="4"/>
  </r>
  <r>
    <n v="32560"/>
    <s v="PANUELO BOLSILLO 15X8X10"/>
    <x v="14"/>
    <s v="PAQUITA"/>
    <n v="3"/>
    <n v="96.934959349593498"/>
    <n v="1.2"/>
    <n v="731.26800000000003"/>
    <n v="2784"/>
    <n v="2400"/>
    <s v="."/>
    <n v="58"/>
    <n v="243.756"/>
    <n v="132"/>
    <n v="119"/>
    <n v="55"/>
    <n v="56.65"/>
    <s v="."/>
    <n v="208"/>
    <n v="97"/>
    <n v="126"/>
    <n v="168"/>
    <n v="171"/>
    <n v="128"/>
    <s v="."/>
    <n v="664.40599999999995"/>
    <n v="110.73433333333332"/>
    <n v="73.522315746082626"/>
    <n v="0.66395230397753147"/>
    <n v="1849706.3039999998"/>
    <n v="898"/>
    <n v="149.66666666666666"/>
    <n v="39.99333277768519"/>
    <n v="0.2672160319221728"/>
    <n v="2155200"/>
    <n v="2.0047577471083157E-4"/>
    <n v="0.99305354362043186"/>
    <n v="30000"/>
    <n v="0.35"/>
    <n v="217.84758761246687"/>
    <n v="3.6707513812154695"/>
    <n v="84.534569889729028"/>
    <n v="72.577008802633742"/>
    <n v="95.54682403337543"/>
    <n v="958.64427996537756"/>
    <n v="332.20299999999997"/>
    <n v="3.0498662265745358"/>
    <n v="261.15750711723456"/>
    <s v="."/>
    <s v="Local"/>
    <n v="2"/>
    <n v="4"/>
  </r>
  <r>
    <n v="32120"/>
    <s v="POMY'S PETALO"/>
    <x v="14"/>
    <s v="LA PATRONA"/>
    <n v="25"/>
    <n v="95.140151515151516"/>
    <n v="0.4"/>
    <n v="501"/>
    <n v="12284.4"/>
    <n v="10590"/>
    <s v="."/>
    <n v="112"/>
    <n v="103"/>
    <n v="167"/>
    <n v="140"/>
    <n v="70"/>
    <n v="72.100000000000009"/>
    <s v="."/>
    <n v="178"/>
    <n v="89"/>
    <n v="165"/>
    <n v="163"/>
    <n v="180"/>
    <n v="110"/>
    <s v="."/>
    <n v="664.1"/>
    <n v="110.68333333333334"/>
    <n v="38.041052386424127"/>
    <n v="0.34369268832787947"/>
    <n v="8158070.04"/>
    <n v="885"/>
    <n v="147.5"/>
    <n v="38.370561632584945"/>
    <n v="0.26013940089888099"/>
    <n v="9372150"/>
    <n v="2.0038344323420205E-4"/>
    <n v="0.99325392706366611"/>
    <n v="30000"/>
    <n v="0.35"/>
    <n v="103.6836704637802"/>
    <n v="3.6690607734806631"/>
    <n v="129.76757172344071"/>
    <n v="216.15877627680879"/>
    <n v="307.88529561382541"/>
    <n v="3759.2768475319172"/>
    <n v="332.05"/>
    <n v="6.405058742900021"/>
    <n v="1024.5883291722287"/>
    <s v="."/>
    <s v="Local"/>
    <n v="2"/>
    <n v="4"/>
  </r>
  <r>
    <n v="32170"/>
    <s v="PA¥UELO PETALO BSILLO X120 IND"/>
    <x v="14"/>
    <s v="PAQUITA"/>
    <n v="3"/>
    <n v="96.934959349593498"/>
    <n v="1.2"/>
    <n v="426"/>
    <n v="12550.039999999999"/>
    <n v="10819"/>
    <s v="."/>
    <n v="142"/>
    <n v="136"/>
    <n v="129"/>
    <n v="124"/>
    <n v="9"/>
    <n v="9.27"/>
    <s v="."/>
    <n v="148"/>
    <n v="119"/>
    <n v="91"/>
    <n v="143"/>
    <n v="132"/>
    <n v="156"/>
    <s v="."/>
    <n v="549.27"/>
    <n v="91.545000000000002"/>
    <n v="64.126454369472199"/>
    <n v="0.70049106307796383"/>
    <n v="6893360.4707999993"/>
    <n v="789"/>
    <n v="131.5"/>
    <n v="23.670656940608978"/>
    <n v="0.18000499574607587"/>
    <n v="8536191"/>
    <n v="1.6573500054999272E-4"/>
    <n v="0.99377633161848822"/>
    <n v="30000"/>
    <n v="0.35"/>
    <n v="93.291265065860458"/>
    <n v="3.0346408839779007"/>
    <n v="73.2303770214059"/>
    <n v="63.012696273905455"/>
    <n v="82.334299673339601"/>
    <n v="545.48353532740384"/>
    <n v="274.63499999999999"/>
    <n v="5.8876894810273397"/>
    <n v="179.75225279782273"/>
    <s v="."/>
    <s v="Local"/>
    <n v="2"/>
    <n v="4"/>
  </r>
  <r>
    <n v="32370"/>
    <s v="PET BOLSILLO 30X4X10 PAGUE 3X4"/>
    <x v="14"/>
    <s v="PAQUITA"/>
    <n v="3"/>
    <n v="96.934959349593498"/>
    <n v="1.2"/>
    <n v="704.29499999999996"/>
    <n v="9126.8799999999992"/>
    <n v="7868"/>
    <s v="."/>
    <n v="8"/>
    <n v="52"/>
    <n v="29"/>
    <n v="234.76499999999999"/>
    <n v="102"/>
    <n v="105.06"/>
    <s v="."/>
    <n v="115"/>
    <n v="144"/>
    <n v="78"/>
    <n v="78"/>
    <n v="154"/>
    <n v="98"/>
    <s v="."/>
    <n v="530.82500000000005"/>
    <n v="88.470833333333346"/>
    <n v="81.48948241439912"/>
    <n v="0.92108867232401381"/>
    <n v="4844776.0760000004"/>
    <n v="667"/>
    <n v="111.16666666666667"/>
    <n v="32.56020065458236"/>
    <n v="0.29289535821213514"/>
    <n v="5247956"/>
    <n v="1.6016946431982431E-4"/>
    <n v="0.99426538431801703"/>
    <n v="30000"/>
    <n v="0.35"/>
    <n v="107.54373404175415"/>
    <n v="2.9327348066298344"/>
    <n v="90.287686834288621"/>
    <n v="78.47448607880807"/>
    <n v="99.085891254178122"/>
    <n v="657.38733620274843"/>
    <n v="265.41250000000002"/>
    <n v="4.935898913403042"/>
    <n v="224.155056473786"/>
    <s v="."/>
    <s v="Local"/>
    <n v="2"/>
    <n v="4"/>
  </r>
  <r>
    <n v="32660"/>
    <s v="PROM.PAN CANGU BOLSILL PAGUE4X8"/>
    <x v="14"/>
    <s v="PAQUITA"/>
    <n v="3"/>
    <n v="96.934959349593498"/>
    <n v="1.2"/>
    <n v="1171.827"/>
    <n v="8787"/>
    <n v="7575"/>
    <s v="."/>
    <n v="0"/>
    <n v="0"/>
    <n v="390.60899999999998"/>
    <n v="2"/>
    <n v="2"/>
    <n v="2.06"/>
    <s v="."/>
    <n v="94"/>
    <n v="97"/>
    <n v="77"/>
    <n v="87"/>
    <n v="108"/>
    <n v="121"/>
    <s v="."/>
    <n v="396.66899999999998"/>
    <n v="66.111499999999992"/>
    <n v="158.97374115714831"/>
    <n v="2.4046306793394239"/>
    <n v="3485530.503"/>
    <n v="584"/>
    <n v="97.333333333333329"/>
    <n v="15.526321736543629"/>
    <n v="0.15951700414257153"/>
    <n v="4423800"/>
    <n v="1.1968965523907196E-4"/>
    <n v="0.99603345153173317"/>
    <n v="30000"/>
    <n v="0.35"/>
    <n v="94.746770367382467"/>
    <n v="2.1915414364640884"/>
    <n v="165.54836546654059"/>
    <n v="146.97817142666017"/>
    <n v="172.12298977593287"/>
    <n v="926.70990004013288"/>
    <n v="198.33449999999999"/>
    <n v="4.1866229156087131"/>
    <n v="422.85757623425087"/>
    <s v="."/>
    <s v="Local"/>
    <n v="2"/>
    <n v="4"/>
  </r>
  <r>
    <n v="32540"/>
    <s v="PANUELO PEQUENO 12X3X75"/>
    <x v="14"/>
    <s v="PAQUITA"/>
    <n v="3"/>
    <n v="96.934959349593498"/>
    <n v="1.2"/>
    <n v="375"/>
    <n v="3703.8799999999997"/>
    <n v="3193"/>
    <s v="."/>
    <n v="73"/>
    <n v="125"/>
    <n v="35"/>
    <n v="46"/>
    <n v="53"/>
    <n v="54.59"/>
    <s v="."/>
    <n v="78"/>
    <n v="75"/>
    <n v="103"/>
    <n v="114"/>
    <n v="87"/>
    <n v="92"/>
    <s v="."/>
    <n v="386.59000000000003"/>
    <n v="64.431666666666672"/>
    <n v="32.172752705770556"/>
    <n v="0.49933137493112423"/>
    <n v="1431882.9691999999"/>
    <n v="549"/>
    <n v="91.5"/>
    <n v="14.923136399564267"/>
    <n v="0.1630943868804838"/>
    <n v="1752957"/>
    <n v="1.1664844951048062E-4"/>
    <n v="0.9961500999812436"/>
    <n v="30000"/>
    <n v="0.35"/>
    <n v="144.06797494847237"/>
    <n v="2.1358563535911603"/>
    <n v="38.580321766544039"/>
    <n v="32.67632972107539"/>
    <n v="44.987890827317521"/>
    <n v="567.30250472927275"/>
    <n v="193.29500000000002"/>
    <n v="2.683386090061088"/>
    <n v="265.60892251739142"/>
    <s v="."/>
    <s v="Local"/>
    <n v="2"/>
    <n v="4"/>
  </r>
  <r>
    <n v="32620"/>
    <s v="PAN CANGU BOLSA 36X50"/>
    <x v="14"/>
    <s v="PAQUITA"/>
    <n v="3"/>
    <n v="96.934959349593498"/>
    <n v="1.2"/>
    <n v="392.43"/>
    <n v="11867.96"/>
    <n v="10231"/>
    <s v="."/>
    <n v="0"/>
    <n v="0"/>
    <n v="0"/>
    <n v="15"/>
    <n v="127"/>
    <n v="130.81"/>
    <s v="."/>
    <n v="54"/>
    <n v="82"/>
    <n v="40"/>
    <n v="61"/>
    <n v="38"/>
    <n v="75"/>
    <s v="."/>
    <n v="272.81"/>
    <n v="45.468333333333334"/>
    <n v="64.901525534201937"/>
    <n v="1.4274005835754247"/>
    <n v="3237698.1675999998"/>
    <n v="350"/>
    <n v="58.333333333333336"/>
    <n v="17.962924780409967"/>
    <n v="0.30793585337845658"/>
    <n v="3580850"/>
    <n v="8.2316830520588258E-5"/>
    <n v="0.99738790148993928"/>
    <n v="30000"/>
    <n v="0.35"/>
    <n v="67.610275166761198"/>
    <n v="1.5072375690607736"/>
    <n v="69.423238241384254"/>
    <n v="61.065236699952493"/>
    <n v="73.944950948566571"/>
    <n v="466.95864034427365"/>
    <n v="136.405"/>
    <n v="4.0350375638482809"/>
    <n v="309.81090833295531"/>
    <s v="."/>
    <s v="Local"/>
    <n v="2"/>
    <n v="4"/>
  </r>
  <r>
    <n v="32680"/>
    <s v="PM CANGURITOS BLLO P6 LL8 15X8X10"/>
    <x v="14"/>
    <s v="PAQUITA"/>
    <n v="3"/>
    <n v="96.934959349593498"/>
    <n v="1.2"/>
    <n v="516"/>
    <n v="6852.12"/>
    <n v="5907"/>
    <s v="."/>
    <n v="0"/>
    <n v="0"/>
    <n v="0"/>
    <n v="172"/>
    <n v="26"/>
    <n v="26.78"/>
    <s v="."/>
    <n v="50"/>
    <n v="42"/>
    <n v="62"/>
    <n v="64"/>
    <n v="58"/>
    <n v="50"/>
    <s v="."/>
    <n v="224.78"/>
    <n v="37.463333333333331"/>
    <n v="67.165706031178345"/>
    <n v="1.7928384918011837"/>
    <n v="1540219.5336"/>
    <n v="326"/>
    <n v="54.333333333333336"/>
    <n v="8.430104783848563"/>
    <n v="0.15515530277021894"/>
    <n v="1925682"/>
    <n v="6.7824409531974E-5"/>
    <n v="0.99806994928001191"/>
    <n v="30000"/>
    <n v="0.35"/>
    <n v="80.767557777366136"/>
    <n v="1.2418784530386739"/>
    <n v="70.891341390294372"/>
    <n v="62.644892571050882"/>
    <n v="74.616976749410398"/>
    <n v="514.69113281592786"/>
    <n v="112.39"/>
    <n v="2.7830481221135939"/>
    <n v="414.44565815322954"/>
    <s v="."/>
    <s v="Local"/>
    <n v="2"/>
    <n v="4"/>
  </r>
  <r>
    <n v="32300"/>
    <s v="PM PAN PEQUENO PAGUE 2X3"/>
    <x v="14"/>
    <s v="PAQUITA"/>
    <n v="3"/>
    <n v="96.934959349593498"/>
    <n v="1.2"/>
    <n v="241.02"/>
    <n v="10587.32"/>
    <n v="9127"/>
    <s v="."/>
    <n v="0"/>
    <n v="0"/>
    <n v="0"/>
    <n v="0"/>
    <n v="78"/>
    <n v="80.34"/>
    <s v="."/>
    <n v="44"/>
    <n v="38"/>
    <n v="22"/>
    <n v="49"/>
    <n v="30"/>
    <n v="41"/>
    <s v="."/>
    <n v="158.34"/>
    <n v="26.39"/>
    <n v="40.889908290432743"/>
    <n v="1.5494470742869551"/>
    <n v="1676396.2487999999"/>
    <n v="224"/>
    <n v="37.333333333333336"/>
    <n v="9.8319208025017559"/>
    <n v="0.26335502149558271"/>
    <n v="2044448"/>
    <n v="4.7777013103001885E-5"/>
    <n v="0.99879756657638052"/>
    <n v="30000"/>
    <n v="0.35"/>
    <n v="54.534696190939826"/>
    <n v="0.87480662983425417"/>
    <n v="43.514328179935504"/>
    <n v="38.343376841118939"/>
    <n v="46.138748069438265"/>
    <n v="329.7881416240532"/>
    <n v="79.17"/>
    <n v="2.9034726707857956"/>
    <n v="376.98404467572078"/>
    <s v="."/>
    <s v="Local"/>
    <n v="2"/>
    <n v="4"/>
  </r>
  <r>
    <n v="32570"/>
    <s v="PETALO BOLSA 12X3X75"/>
    <x v="14"/>
    <s v="PAQUITA"/>
    <n v="3"/>
    <n v="96.934959349593498"/>
    <n v="1.2"/>
    <n v="258"/>
    <n v="2786.3199999999997"/>
    <n v="2402"/>
    <s v="."/>
    <n v="86"/>
    <n v="0"/>
    <n v="0"/>
    <n v="45"/>
    <n v="9"/>
    <n v="9.27"/>
    <s v="."/>
    <n v="37"/>
    <n v="36"/>
    <n v="22"/>
    <n v="45"/>
    <n v="35"/>
    <n v="38"/>
    <s v="."/>
    <n v="149.27000000000001"/>
    <n v="24.878333333333334"/>
    <n v="34.276359443013583"/>
    <n v="1.3777594738264989"/>
    <n v="415913.98639999999"/>
    <n v="213"/>
    <n v="35.5"/>
    <n v="7.5033325929216277"/>
    <n v="0.21136148149075007"/>
    <n v="511626"/>
    <n v="4.5040259857806567E-5"/>
    <n v="0.9988886790361291"/>
    <n v="30000"/>
    <n v="0.35"/>
    <n v="103.21465562697978"/>
    <n v="0.82469613259668517"/>
    <n v="36.750447840803638"/>
    <n v="32.29998155043527"/>
    <n v="39.224536238593693"/>
    <n v="449.2234930507837"/>
    <n v="74.635000000000005"/>
    <n v="1.4462093497600317"/>
    <n v="544.71395620145938"/>
    <s v="."/>
    <s v="Local"/>
    <n v="2"/>
    <n v="4"/>
  </r>
  <r>
    <n v="32320"/>
    <s v="PANUELO PETALO MEDIANO 18X75"/>
    <x v="14"/>
    <s v="PAQUITA"/>
    <n v="3"/>
    <n v="96.934959349593498"/>
    <n v="1.2"/>
    <n v="201"/>
    <n v="3845.3999999999996"/>
    <n v="3315"/>
    <s v="."/>
    <n v="67"/>
    <n v="13"/>
    <n v="2"/>
    <n v="0"/>
    <n v="0"/>
    <n v="0"/>
    <s v="."/>
    <n v="21"/>
    <n v="16"/>
    <n v="12"/>
    <n v="18"/>
    <n v="11"/>
    <n v="18"/>
    <s v="."/>
    <n v="82"/>
    <n v="13.666666666666666"/>
    <n v="26.613279893065918"/>
    <n v="1.9473131629072624"/>
    <n v="315322.8"/>
    <n v="96"/>
    <n v="16"/>
    <n v="3.8470768123342691"/>
    <n v="0.24044230077089182"/>
    <n v="318240"/>
    <n v="2.4742421841898162E-5"/>
    <n v="0.99940365633834605"/>
    <n v="30000"/>
    <n v="0.35"/>
    <n v="65.118856078220588"/>
    <n v="0.45303867403314918"/>
    <n v="27.972395915165364"/>
    <n v="24.754373525256572"/>
    <n v="29.331511937264811"/>
    <n v="303.16880382902485"/>
    <n v="41"/>
    <n v="1.2592358794125902"/>
    <n v="669.18967674455496"/>
    <s v="."/>
    <s v="Local"/>
    <n v="2"/>
    <n v="4"/>
  </r>
  <r>
    <n v="32100"/>
    <s v="PAÑUELOS PETALO MINI"/>
    <x v="14"/>
    <s v="PAQUITA"/>
    <n v="3"/>
    <n v="96.934959349593498"/>
    <n v="1.2"/>
    <n v="135"/>
    <n v="13033.759999999998"/>
    <n v="11236"/>
    <s v="."/>
    <n v="1"/>
    <n v="1"/>
    <n v="0"/>
    <n v="0"/>
    <n v="45"/>
    <n v="5"/>
    <s v="."/>
    <n v="12"/>
    <n v="9"/>
    <n v="7"/>
    <n v="9"/>
    <n v="16"/>
    <n v="8"/>
    <s v="."/>
    <n v="52"/>
    <n v="8.6666666666666661"/>
    <n v="17.895995827745004"/>
    <n v="2.0649225955090391"/>
    <n v="677755.5199999999"/>
    <n v="61"/>
    <n v="10.166666666666666"/>
    <n v="3.3115957885386123"/>
    <n v="0.32573073329887992"/>
    <n v="685396"/>
    <n v="1.5690316289984198E-5"/>
    <n v="0.99975821222597161"/>
    <n v="30000"/>
    <n v="0.35"/>
    <n v="28.166793482723733"/>
    <n v="0.287292817679558"/>
    <n v="18.757874280783678"/>
    <n v="16.615928250232013"/>
    <n v="19.619752733822352"/>
    <n v="156.9462422121899"/>
    <n v="26"/>
    <n v="1.8461455341693225"/>
    <n v="546.29365077704563"/>
    <s v="."/>
    <s v="Local"/>
    <n v="2"/>
    <n v="4"/>
  </r>
  <r>
    <n v="32410"/>
    <s v="PM PET BOLSA 24X75+3PQ BOLSILL"/>
    <x v="14"/>
    <s v="PAQUITA"/>
    <n v="3"/>
    <n v="96.934959349593498"/>
    <n v="1.2"/>
    <n v="60"/>
    <n v="7695.44"/>
    <n v="6634"/>
    <s v="."/>
    <n v="1"/>
    <n v="0"/>
    <n v="0"/>
    <n v="20"/>
    <n v="1"/>
    <n v="1.03"/>
    <s v="."/>
    <n v="5"/>
    <n v="7"/>
    <n v="7"/>
    <n v="7"/>
    <n v="4"/>
    <n v="6"/>
    <s v="."/>
    <n v="23.03"/>
    <n v="3.8383333333333334"/>
    <n v="7.9330206521013586"/>
    <n v="2.0667878381505926"/>
    <n v="177225.98319999999"/>
    <n v="36"/>
    <n v="6"/>
    <n v="1.2649110640673518"/>
    <n v="0.21081851067789195"/>
    <n v="238824"/>
    <n v="6.9489996953526174E-6"/>
    <n v="0.99985212480370411"/>
    <n v="30000"/>
    <n v="0.35"/>
    <n v="24.395000896429796"/>
    <n v="0.12723756906077349"/>
    <n v="8.3147333592836787"/>
    <n v="7.3653872442498383"/>
    <n v="8.6964460664659988"/>
    <n v="105.29879800487714"/>
    <n v="11.515000000000001"/>
    <n v="0.94404587635700554"/>
    <n v="827.57631085031528"/>
    <s v="."/>
    <s v="Local"/>
    <n v="2"/>
    <n v="4"/>
  </r>
  <r>
    <n v="32020"/>
    <s v="PAÑUELOS PETALO MEDIANO"/>
    <x v="14"/>
    <s v="PAQUITA"/>
    <n v="3"/>
    <n v="96.934959349593498"/>
    <n v="1.2"/>
    <n v="27"/>
    <n v="4955.5199999999995"/>
    <n v="4272"/>
    <s v="."/>
    <n v="0"/>
    <n v="0"/>
    <n v="5"/>
    <n v="0"/>
    <n v="6"/>
    <n v="9"/>
    <s v="."/>
    <n v="5"/>
    <n v="4"/>
    <n v="5"/>
    <n v="6"/>
    <n v="3"/>
    <n v="4"/>
    <s v="."/>
    <n v="20"/>
    <n v="3.3333333333333335"/>
    <n v="3.8815804341359033"/>
    <n v="1.1644741302407708"/>
    <n v="99110.399999999994"/>
    <n v="27"/>
    <n v="4.5"/>
    <n v="1.0488088481701516"/>
    <n v="0.23306863292670035"/>
    <n v="115344"/>
    <n v="6.0347370346093075E-6"/>
    <n v="0.99989657064196424"/>
    <n v="30000"/>
    <n v="0.35"/>
    <n v="28.329634983503681"/>
    <n v="0.11049723756906077"/>
    <n v="4.2130721468430856"/>
    <n v="3.6873959828717164"/>
    <n v="4.5445638595502675"/>
    <n v="100.84671839976185"/>
    <n v="10"/>
    <n v="0.70597450378891158"/>
    <n v="912.66280151784485"/>
    <s v="."/>
    <s v="Local"/>
    <n v="2"/>
    <n v="4"/>
  </r>
  <r>
    <n v="32550"/>
    <s v="PANUELO MEDIANO 6X3X75"/>
    <x v="14"/>
    <s v="PAQUITA"/>
    <n v="3"/>
    <n v="96.934959349593498"/>
    <n v="1.2"/>
    <n v="54"/>
    <n v="3473.04"/>
    <n v="2994"/>
    <s v="."/>
    <n v="18"/>
    <n v="0"/>
    <n v="0"/>
    <n v="0"/>
    <n v="0"/>
    <n v="0"/>
    <s v="."/>
    <n v="4"/>
    <n v="4"/>
    <n v="3"/>
    <n v="3"/>
    <n v="3"/>
    <n v="3"/>
    <s v="."/>
    <n v="18"/>
    <n v="3"/>
    <n v="7.3484692283495345"/>
    <n v="2.4494897427831783"/>
    <n v="62514.720000000001"/>
    <n v="20"/>
    <n v="3.3333333333333335"/>
    <n v="0.51639777949432131"/>
    <n v="0.1549193338482964"/>
    <n v="59880"/>
    <n v="5.4312633311483765E-6"/>
    <n v="0.99990773490547835"/>
    <n v="30000"/>
    <n v="0.35"/>
    <n v="32.103468565862897"/>
    <n v="9.9447513812154692E-2"/>
    <n v="7.646811769785999"/>
    <n v="6.7907676185151447"/>
    <n v="7.9451543112224634"/>
    <n v="126.00262515242331"/>
    <n v="9"/>
    <n v="0.56068707850279553"/>
    <n v="1267.0263973660344"/>
    <s v="."/>
    <s v="Local"/>
    <n v="2"/>
    <n v="4"/>
  </r>
  <r>
    <n v="32210"/>
    <s v="PAÑUELOS PETALO CUBO 36X100"/>
    <x v="14"/>
    <s v="PAQUITA"/>
    <n v="3"/>
    <n v="96.934959349593498"/>
    <n v="1.2"/>
    <n v="30"/>
    <n v="8193.08"/>
    <n v="7063"/>
    <s v="."/>
    <n v="3"/>
    <n v="0"/>
    <n v="0"/>
    <n v="0"/>
    <n v="10"/>
    <n v="3"/>
    <s v="."/>
    <n v="3"/>
    <n v="4"/>
    <n v="3"/>
    <n v="3"/>
    <n v="5"/>
    <n v="4"/>
    <s v="."/>
    <n v="16"/>
    <n v="2.6666666666666665"/>
    <n v="3.8815804341359033"/>
    <n v="1.4555926628009639"/>
    <n v="131089.28"/>
    <n v="22"/>
    <n v="3.6666666666666665"/>
    <n v="0.81649658092772548"/>
    <n v="0.2226808857075615"/>
    <n v="155386"/>
    <n v="4.8277896276874455E-6"/>
    <n v="0.99992798748296663"/>
    <n v="30000"/>
    <n v="0.35"/>
    <n v="19.706386268315988"/>
    <n v="8.8397790055248615E-2"/>
    <n v="4.1467738043016489"/>
    <n v="3.6491186169585923"/>
    <n v="4.4119671744673949"/>
    <n v="74.910673911657312"/>
    <n v="8"/>
    <n v="0.81191953624317559"/>
    <n v="847.42699862562336"/>
    <s v="."/>
    <s v="Local"/>
    <n v="2"/>
    <n v="4"/>
  </r>
  <r>
    <n v="32290"/>
    <s v="PM 2 CUBOS GRATIS 1 MEDIANO"/>
    <x v="14"/>
    <s v="PAQUITA"/>
    <n v="3"/>
    <n v="96.934959349593498"/>
    <n v="1.2"/>
    <n v="12"/>
    <n v="8749.8799999999992"/>
    <n v="7543"/>
    <s v="."/>
    <n v="0"/>
    <n v="4"/>
    <n v="0"/>
    <n v="0"/>
    <n v="2"/>
    <n v="2.06"/>
    <s v="."/>
    <n v="2"/>
    <n v="2"/>
    <n v="2"/>
    <n v="2"/>
    <n v="2"/>
    <n v="2"/>
    <s v="."/>
    <n v="8.06"/>
    <n v="1.3433333333333335"/>
    <n v="1.638067967657834"/>
    <n v="1.2194054349810177"/>
    <n v="70524.032800000001"/>
    <n v="12"/>
    <n v="2"/>
    <n v="0"/>
    <n v="0"/>
    <n v="90516"/>
    <n v="2.4319990249475512E-6"/>
    <n v="0.99997967500566753"/>
    <n v="30000"/>
    <n v="0.35"/>
    <n v="13.534339617983116"/>
    <n v="4.4530386740331496E-2"/>
    <n v="1.7716591278788285"/>
    <n v="1.5524817043568653"/>
    <n v="1.905250288099823"/>
    <n v="47.288881884801675"/>
    <n v="4.03"/>
    <n v="0.59552222180760528"/>
    <n v="1061.9463549812783"/>
    <s v="."/>
    <s v="Local"/>
    <n v="2"/>
    <n v="4"/>
  </r>
  <r>
    <n v="32050"/>
    <s v="PAÑUELOS PETALO BOLSA"/>
    <x v="14"/>
    <s v="PAQUITA"/>
    <n v="3"/>
    <n v="96.934959349593498"/>
    <n v="1.2"/>
    <n v="9.27"/>
    <n v="12226.4"/>
    <n v="10540"/>
    <s v="."/>
    <n v="0"/>
    <n v="0"/>
    <n v="0"/>
    <n v="0"/>
    <n v="3"/>
    <n v="3.09"/>
    <s v="."/>
    <n v="1"/>
    <n v="1"/>
    <n v="1"/>
    <n v="1"/>
    <n v="1"/>
    <n v="1"/>
    <s v="."/>
    <n v="6.09"/>
    <n v="1.0149999999999999"/>
    <n v="1.5726887804012593"/>
    <n v="1.5494470742869551"/>
    <n v="74458.775999999998"/>
    <n v="6"/>
    <n v="1"/>
    <n v="0"/>
    <n v="0"/>
    <n v="63240"/>
    <n v="1.837577427038534E-6"/>
    <n v="0.99999301479188263"/>
    <n v="30000"/>
    <n v="0.35"/>
    <n v="9.9524486131094623"/>
    <n v="3.3646408839779006E-2"/>
    <n v="1.6736280069205962"/>
    <n v="1.4747452631199591"/>
    <n v="1.7745672334399332"/>
    <n v="36.249040187452763"/>
    <n v="3.0449999999999999"/>
    <n v="0.61190971556267992"/>
    <n v="1077.3524259325043"/>
    <s v="."/>
    <s v="Local"/>
    <n v="2"/>
    <n v="4"/>
  </r>
  <r>
    <n v="43200"/>
    <s v="TOALLA DIARIA PROTECTOR 12X80"/>
    <x v="15"/>
    <s v="CLARITA"/>
    <n v="10"/>
    <n v="94.135802469135797"/>
    <n v="0.7"/>
    <n v="26868.105"/>
    <n v="5871.9199999999992"/>
    <n v="5062"/>
    <s v="."/>
    <n v="7102.89"/>
    <n v="8703.2880000000005"/>
    <n v="8295.6959999999999"/>
    <n v="8956.0349999999999"/>
    <n v="7651.3410000000003"/>
    <n v="5178.8159999999998"/>
    <s v="."/>
    <n v="13244"/>
    <n v="10340"/>
    <n v="11090"/>
    <n v="8318"/>
    <n v="6768"/>
    <n v="10754"/>
    <s v="."/>
    <n v="45888.065999999999"/>
    <n v="7648.0109999999995"/>
    <n v="1388.3892921004579"/>
    <n v="0.18153599571188614"/>
    <n v="269451052.50671995"/>
    <n v="60514"/>
    <n v="10085.666666666666"/>
    <n v="2263.9199338021376"/>
    <n v="0.22446904192108977"/>
    <n v="306321868"/>
    <n v="1.3846120566839809E-2"/>
    <n v="0.22715238396426057"/>
    <n v="30000"/>
    <n v="0.35"/>
    <n v="1246.6094356079059"/>
    <n v="253.525226519337"/>
    <n v="3923.6415572938276"/>
    <n v="3084.7628299648868"/>
    <n v="6458.8938224871981"/>
    <n v="30273.628834377465"/>
    <n v="22944.032999999999"/>
    <n v="36.810298951108777"/>
    <n v="119.4107160459175"/>
    <s v="."/>
    <s v="International"/>
    <n v="1"/>
    <n v="8"/>
  </r>
  <r>
    <n v="44080"/>
    <s v="T.DIARIA PROTECTOR 12X100"/>
    <x v="15"/>
    <s v="CLARITA"/>
    <n v="10"/>
    <n v="94.135802469135797"/>
    <n v="0.7"/>
    <n v="18215.766"/>
    <n v="5265.24"/>
    <n v="4539"/>
    <s v="."/>
    <n v="796.20299999999997"/>
    <n v="1636.3620000000001"/>
    <n v="3132.864"/>
    <n v="4657.3379999999997"/>
    <n v="5739.2550000000001"/>
    <n v="6071.9219999999996"/>
    <s v="."/>
    <n v="4533"/>
    <n v="3629"/>
    <n v="6214"/>
    <n v="6821"/>
    <n v="6634"/>
    <n v="3438"/>
    <s v="."/>
    <n v="22033.944"/>
    <n v="3672.3240000000001"/>
    <n v="2177.5563030262165"/>
    <n v="0.59296410203081662"/>
    <n v="116014003.30655999"/>
    <n v="31269"/>
    <n v="5211.5"/>
    <n v="1531.5987398793459"/>
    <n v="0.29388827398625078"/>
    <n v="141929991"/>
    <n v="6.6484528937653768E-3"/>
    <n v="0.63610701496266708"/>
    <n v="30000"/>
    <n v="0.35"/>
    <n v="912.23689333470179"/>
    <n v="121.73449723756906"/>
    <n v="3394.9012754019068"/>
    <n v="3965.6978595118926"/>
    <n v="4612.2462477775971"/>
    <n v="34292.833239011088"/>
    <n v="11016.972"/>
    <n v="24.153752343269563"/>
    <n v="281.70185130092949"/>
    <s v="."/>
    <s v="International"/>
    <n v="1"/>
    <n v="8"/>
  </r>
  <r>
    <n v="43290"/>
    <s v="T.DIARIA PROTECTOR NOR 36X15"/>
    <x v="15"/>
    <s v="CLARITA"/>
    <n v="10"/>
    <n v="94.135802469135797"/>
    <n v="0.7"/>
    <n v="13318.667999999998"/>
    <n v="6693.2"/>
    <n v="5770"/>
    <s v="."/>
    <n v="2601.3960000000002"/>
    <n v="3032.9639999999999"/>
    <n v="2860.1370000000002"/>
    <n v="3687.3090000000002"/>
    <n v="4439.5559999999996"/>
    <n v="3070.9259999999999"/>
    <s v="."/>
    <n v="3553"/>
    <n v="5520"/>
    <n v="4136"/>
    <n v="4238"/>
    <n v="5402"/>
    <n v="5936"/>
    <s v="."/>
    <n v="19692.288"/>
    <n v="3282.0480000000002"/>
    <n v="671.11439012287588"/>
    <n v="0.20448037022093396"/>
    <n v="131804422.0416"/>
    <n v="28785"/>
    <n v="4797.5"/>
    <n v="946.89085960315413"/>
    <n v="0.19737172685839585"/>
    <n v="166089450"/>
    <n v="5.9418889844896228E-3"/>
    <n v="0.6928231369262513"/>
    <n v="30000"/>
    <n v="0.35"/>
    <n v="764.8949362046676"/>
    <n v="108.79717127071824"/>
    <n v="1759.0861028300583"/>
    <n v="1447.6168867165156"/>
    <n v="2847.0578155372405"/>
    <n v="16119.179366105493"/>
    <n v="9846.1440000000002"/>
    <n v="25.745088727755434"/>
    <n v="148.15807412856719"/>
    <s v="."/>
    <s v="International"/>
    <n v="1"/>
    <n v="8"/>
  </r>
  <r>
    <n v="43730"/>
    <s v="T.DIARIA PROTECTOR 12X30 E.I"/>
    <x v="15"/>
    <s v="CLARITA"/>
    <n v="10"/>
    <n v="94.135802469135797"/>
    <n v="0.7"/>
    <n v="8157.8339999999989"/>
    <n v="6225.7199999999993"/>
    <n v="5367"/>
    <s v="."/>
    <n v="2192.8049999999998"/>
    <n v="2514.4830000000002"/>
    <n v="2349.6480000000001"/>
    <n v="2719.2779999999998"/>
    <n v="2605.3919999999998"/>
    <n v="2401.596"/>
    <s v="."/>
    <n v="2262"/>
    <n v="4516"/>
    <n v="2381"/>
    <n v="3660"/>
    <n v="3842"/>
    <n v="3708"/>
    <s v="."/>
    <n v="14783.201999999999"/>
    <n v="2463.8669999999997"/>
    <n v="188.79849006175866"/>
    <n v="7.662689993484173E-2"/>
    <n v="92036076.355439991"/>
    <n v="20369"/>
    <n v="3394.8333333333335"/>
    <n v="887.30252263062209"/>
    <n v="0.26136850781990928"/>
    <n v="109320423"/>
    <n v="4.4606368299755193E-3"/>
    <n v="0.76686290762289888"/>
    <n v="30000"/>
    <n v="0.35"/>
    <n v="687.16346506852801"/>
    <n v="81.675149171270718"/>
    <n v="1005.5499817744659"/>
    <n v="568.73678826105629"/>
    <n v="1822.3014734871731"/>
    <n v="9765.1695330773327"/>
    <n v="7391.6009999999997"/>
    <n v="21.513370182632936"/>
    <n v="119.56108598712224"/>
    <s v="."/>
    <s v="International"/>
    <n v="1"/>
    <n v="8"/>
  </r>
  <r>
    <n v="43590"/>
    <s v="T.DIARIA PROTECTOR 12X45"/>
    <x v="15"/>
    <s v="CLARITA"/>
    <n v="10"/>
    <n v="94.135802469135797"/>
    <n v="0.7"/>
    <n v="7795.1970000000001"/>
    <n v="7613.08"/>
    <n v="6563"/>
    <s v="."/>
    <n v="2598.3989999999999"/>
    <n v="2275.7220000000002"/>
    <n v="2377.62"/>
    <n v="2524.473"/>
    <n v="2430.567"/>
    <n v="2279.7179999999998"/>
    <s v="."/>
    <n v="4087"/>
    <n v="1942"/>
    <n v="2048"/>
    <n v="3305"/>
    <n v="4319"/>
    <n v="2466"/>
    <s v="."/>
    <n v="14486.499"/>
    <n v="2414.4164999999998"/>
    <n v="130.35080728058415"/>
    <n v="5.3988533991788143E-2"/>
    <n v="110286875.80691999"/>
    <n v="18167"/>
    <n v="3027.8333333333335"/>
    <n v="1031.5552174588945"/>
    <n v="0.3406908848325737"/>
    <n v="119230021"/>
    <n v="4.3711106008565348E-3"/>
    <n v="0.7756937507483862"/>
    <n v="30000"/>
    <n v="0.35"/>
    <n v="615.13738384306009"/>
    <n v="80.035906077348059"/>
    <n v="930.70986805406471"/>
    <n v="467.442589640851"/>
    <n v="1731.0689288275453"/>
    <n v="8385.5917792905075"/>
    <n v="7243.2494999999999"/>
    <n v="23.55002212594502"/>
    <n v="104.77287245535183"/>
    <s v="."/>
    <s v="International"/>
    <n v="1"/>
    <n v="8"/>
  </r>
  <r>
    <n v="44160"/>
    <s v="NOS.DIARIOS 10X120"/>
    <x v="15"/>
    <s v="CLARITA"/>
    <n v="10"/>
    <n v="94.135802469135797"/>
    <n v="0.7"/>
    <n v="12344.643"/>
    <n v="7421.6799999999994"/>
    <n v="6398"/>
    <s v="."/>
    <n v="0"/>
    <n v="0"/>
    <n v="2865.1320000000001"/>
    <n v="1747.251"/>
    <n v="991.00800000000004"/>
    <n v="4114.8810000000003"/>
    <s v="."/>
    <n v="1309"/>
    <n v="1661"/>
    <n v="2358"/>
    <n v="2670"/>
    <n v="1426"/>
    <n v="2227"/>
    <s v="."/>
    <n v="9718.2720000000008"/>
    <n v="1619.7120000000002"/>
    <n v="1639.2320248815295"/>
    <n v="1.0120515405711197"/>
    <n v="72125904.936959997"/>
    <n v="11651"/>
    <n v="1941.8333333333333"/>
    <n v="553.20354903657881"/>
    <n v="0.28488724523384029"/>
    <n v="74543098"/>
    <n v="2.9323607975403334E-3"/>
    <n v="0.83954632521347816"/>
    <n v="30000"/>
    <n v="0.35"/>
    <n v="510.2864192927762"/>
    <n v="53.692110497237572"/>
    <n v="2176.1531298539053"/>
    <n v="2865.316903852734"/>
    <n v="2713.0742348262811"/>
    <n v="23671.337571596963"/>
    <n v="4859.1360000000004"/>
    <n v="19.044739645371894"/>
    <n v="440.87180318260795"/>
    <s v="."/>
    <s v="International"/>
    <n v="1"/>
    <n v="8"/>
  </r>
  <r>
    <n v="43283"/>
    <s v="T.DIARIA PROT LARGO 16X45"/>
    <x v="15"/>
    <s v="CLARITA"/>
    <n v="10"/>
    <n v="94.135802469135797"/>
    <n v="0.7"/>
    <n v="5262.732"/>
    <n v="4304.7599999999993"/>
    <n v="3711"/>
    <s v="."/>
    <n v="1288.71"/>
    <n v="1419.579"/>
    <n v="1127.8710000000001"/>
    <n v="1754.2439999999999"/>
    <n v="1006.992"/>
    <n v="955.04399999999998"/>
    <s v="."/>
    <n v="2178"/>
    <n v="2364"/>
    <n v="1541"/>
    <n v="1097"/>
    <n v="1248"/>
    <n v="2017"/>
    <s v="."/>
    <n v="7552.44"/>
    <n v="1258.74"/>
    <n v="298.33759733496618"/>
    <n v="0.23701288378455135"/>
    <n v="32511441.614399992"/>
    <n v="10445"/>
    <n v="1740.8333333333333"/>
    <n v="520.20358194332573"/>
    <n v="0.29882446066634316"/>
    <n v="38761395"/>
    <n v="2.2788494684832356E-3"/>
    <n v="0.87576353049810873"/>
    <n v="30000"/>
    <n v="0.35"/>
    <n v="590.66300114497142"/>
    <n v="41.726187845303862"/>
    <n v="715.59947578800484"/>
    <n v="622.53147767234373"/>
    <n v="1132.8613542410435"/>
    <n v="9605.6054605873815"/>
    <n v="3776.22"/>
    <n v="12.786377317285767"/>
    <n v="230.20568033196108"/>
    <s v="."/>
    <s v="International"/>
    <n v="1"/>
    <n v="8"/>
  </r>
  <r>
    <n v="44120"/>
    <s v="NOS.DIARIOS DIS 6X6X15"/>
    <x v="15"/>
    <s v="CLARITA"/>
    <n v="10"/>
    <n v="94.135802469135797"/>
    <n v="0.7"/>
    <n v="3887.1089999999999"/>
    <n v="4865.04"/>
    <n v="4194"/>
    <s v="."/>
    <n v="693.30600000000004"/>
    <n v="710.28899999999999"/>
    <n v="632.36699999999996"/>
    <n v="1295.703"/>
    <n v="1153.845"/>
    <n v="1229.769"/>
    <s v="."/>
    <n v="1363"/>
    <n v="1569"/>
    <n v="1351"/>
    <n v="1510"/>
    <n v="1409"/>
    <n v="1482"/>
    <s v="."/>
    <n v="5715.2790000000005"/>
    <n v="952.54650000000004"/>
    <n v="304.4795656419326"/>
    <n v="0.31964798111371212"/>
    <n v="27805060.946160004"/>
    <n v="8684"/>
    <n v="1447.3333333333333"/>
    <n v="86.940592743934445"/>
    <n v="6.0069502126163833E-2"/>
    <n v="36420696"/>
    <n v="1.7245102922212425E-3"/>
    <n v="0.90205052705962463"/>
    <n v="30000"/>
    <n v="0.35"/>
    <n v="483.33262154890969"/>
    <n v="31.576127071823208"/>
    <n v="620.24083636016462"/>
    <n v="600.53392400563712"/>
    <n v="936.00210707839665"/>
    <n v="8498.3627082685871"/>
    <n v="2857.6395000000002"/>
    <n v="11.824732586194074"/>
    <n v="269.13885572281146"/>
    <s v="."/>
    <s v="International"/>
    <n v="1"/>
    <n v="8"/>
  </r>
  <r>
    <n v="44090"/>
    <s v="T.DIARIA PROTECTOR LARGO 16X80"/>
    <x v="15"/>
    <s v="CLARITA"/>
    <n v="10"/>
    <n v="94.135802469135797"/>
    <n v="0.7"/>
    <n v="3437.5590000000002"/>
    <n v="4223.5599999999995"/>
    <n v="3641"/>
    <s v="."/>
    <n v="687.31200000000001"/>
    <n v="911.08799999999997"/>
    <n v="1145.8530000000001"/>
    <n v="929.07"/>
    <n v="825.17399999999998"/>
    <n v="856.14300000000003"/>
    <s v="."/>
    <n v="1375"/>
    <n v="1440"/>
    <n v="1566"/>
    <n v="1113"/>
    <n v="973"/>
    <n v="1398"/>
    <s v="."/>
    <n v="5354.64"/>
    <n v="892.44"/>
    <n v="150.8822963253148"/>
    <n v="0.1690671600615333"/>
    <n v="22615643.318399999"/>
    <n v="7865"/>
    <n v="1310.8333333333333"/>
    <n v="222.16157783619289"/>
    <n v="0.16948117826028702"/>
    <n v="28636465"/>
    <n v="1.6156922157500191E-3"/>
    <n v="0.91202652218653635"/>
    <n v="30000"/>
    <n v="0.35"/>
    <n v="502.10714623364748"/>
    <n v="29.58364640883978"/>
    <n v="446.71876041371263"/>
    <n v="341.66019593690783"/>
    <n v="742.55522450211038"/>
    <n v="6976.6131860033356"/>
    <n v="2677.32"/>
    <n v="10.664337363380813"/>
    <n v="235.8266824037851"/>
    <s v="."/>
    <s v="International"/>
    <n v="1"/>
    <n v="8"/>
  </r>
  <r>
    <n v="44110"/>
    <s v="NOS.DIARIOS RAP.ALAS 20X36"/>
    <x v="15"/>
    <s v="CLARITA"/>
    <n v="10"/>
    <n v="94.135802469135797"/>
    <n v="0.7"/>
    <n v="3350.6460000000002"/>
    <n v="5026.28"/>
    <n v="4333"/>
    <s v="."/>
    <n v="922.077"/>
    <n v="1116.8820000000001"/>
    <n v="916.08299999999997"/>
    <n v="1012.986"/>
    <n v="657.34199999999998"/>
    <n v="713.28599999999994"/>
    <s v="."/>
    <n v="1680"/>
    <n v="1459"/>
    <n v="1002"/>
    <n v="1306"/>
    <n v="1159"/>
    <n v="985"/>
    <s v="."/>
    <n v="5338.6559999999999"/>
    <n v="889.77599999999995"/>
    <n v="175.30974681517287"/>
    <n v="0.19702683238834592"/>
    <n v="26833579.87968"/>
    <n v="7591"/>
    <n v="1265.1666666666667"/>
    <n v="272.15687877888882"/>
    <n v="0.21511543573617875"/>
    <n v="32891803"/>
    <n v="1.6108692539119594E-3"/>
    <n v="0.91363739144044831"/>
    <n v="30000"/>
    <n v="0.35"/>
    <n v="459.58222919643237"/>
    <n v="29.495337016574585"/>
    <n v="470.26311698091877"/>
    <n v="381.54905522761715"/>
    <n v="765.21648714666458"/>
    <n v="6819.1828770969714"/>
    <n v="2669.328"/>
    <n v="11.616323828130826"/>
    <n v="231.19528599605442"/>
    <s v="."/>
    <s v="International"/>
    <n v="1"/>
    <n v="8"/>
  </r>
  <r>
    <n v="43713"/>
    <s v="T.DIARIA PROT INVIS 20X36"/>
    <x v="15"/>
    <s v="CLARITA"/>
    <n v="10"/>
    <n v="94.135802469135797"/>
    <n v="0.7"/>
    <n v="3374.6220000000003"/>
    <n v="4345.3599999999997"/>
    <n v="3746"/>
    <s v="."/>
    <n v="861.13800000000003"/>
    <n v="870.12900000000002"/>
    <n v="916.08299999999997"/>
    <n v="1124.874"/>
    <n v="800.19899999999996"/>
    <n v="758.24099999999999"/>
    <s v="."/>
    <n v="721"/>
    <n v="1022"/>
    <n v="727"/>
    <n v="730"/>
    <n v="1404"/>
    <n v="779"/>
    <s v="."/>
    <n v="5330.6639999999998"/>
    <n v="888.44399999999996"/>
    <n v="128.43996053876631"/>
    <n v="0.14456731154554064"/>
    <n v="23163654.119039997"/>
    <n v="5383"/>
    <n v="897.16666666666663"/>
    <n v="273.62851946876191"/>
    <n v="0.3049918478195377"/>
    <n v="20164718"/>
    <n v="1.6084577729929294E-3"/>
    <n v="0.91524584921344121"/>
    <n v="30000"/>
    <n v="0.35"/>
    <n v="493.91062757489232"/>
    <n v="29.451182320441987"/>
    <n v="422.95178374318618"/>
    <n v="304.33748121749704"/>
    <n v="717.46360694760608"/>
    <n v="6646.4576648797729"/>
    <n v="2665.3319999999999"/>
    <n v="10.792770396890688"/>
    <n v="225.67710839460884"/>
    <s v="."/>
    <s v="International"/>
    <n v="1"/>
    <n v="8"/>
  </r>
  <r>
    <n v="44070"/>
    <s v="NOS.DIARIOS INV. 12X80"/>
    <x v="15"/>
    <s v="CLARITA"/>
    <n v="10"/>
    <n v="94.135802469135797"/>
    <n v="0.7"/>
    <n v="2397.6000000000004"/>
    <n v="4878.96"/>
    <n v="4206"/>
    <s v="."/>
    <n v="199"/>
    <n v="176"/>
    <n v="799.2"/>
    <n v="510.48899999999998"/>
    <n v="398.601"/>
    <n v="716.28300000000002"/>
    <s v="."/>
    <n v="683"/>
    <n v="587"/>
    <n v="604"/>
    <n v="644"/>
    <n v="816"/>
    <n v="429"/>
    <s v="."/>
    <n v="2799.5729999999999"/>
    <n v="466.59549999999996"/>
    <n v="259.06469797697275"/>
    <n v="0.5552233100768712"/>
    <n v="13659004.684079999"/>
    <n v="3763"/>
    <n v="627.16666666666663"/>
    <n v="126.86909263751632"/>
    <n v="0.20228927872046185"/>
    <n v="15827178"/>
    <n v="8.4473434320961414E-4"/>
    <n v="0.95609723171480809"/>
    <n v="30000"/>
    <n v="0.35"/>
    <n v="337.79472786595869"/>
    <n v="15.467254143646407"/>
    <n v="413.73723941343684"/>
    <n v="474.91369585704149"/>
    <n v="568.40978084990093"/>
    <n v="6382.3314978427507"/>
    <n v="1399.7864999999999"/>
    <n v="8.2877936481912968"/>
    <n v="412.63507010159685"/>
    <s v="."/>
    <s v="International"/>
    <n v="1"/>
    <n v="8"/>
  </r>
  <r>
    <n v="43400"/>
    <s v="TOALLA DIARIA PROTECTOR 24X15"/>
    <x v="15"/>
    <s v="CLARITA"/>
    <n v="10"/>
    <n v="94.135802469135797"/>
    <n v="0.7"/>
    <n v="1870.1279999999999"/>
    <n v="4757.16"/>
    <n v="4101"/>
    <s v="."/>
    <n v="283.71600000000001"/>
    <n v="279.72000000000003"/>
    <n v="288.71100000000001"/>
    <n v="373.62599999999998"/>
    <n v="623.37599999999998"/>
    <n v="395.60399999999998"/>
    <s v="."/>
    <n v="351"/>
    <n v="550"/>
    <n v="465"/>
    <n v="403"/>
    <n v="311"/>
    <n v="307"/>
    <s v="."/>
    <n v="2244.7530000000002"/>
    <n v="374.12550000000005"/>
    <n v="131.88578402807474"/>
    <n v="0.35251749487290956"/>
    <n v="10678649.18148"/>
    <n v="2387"/>
    <n v="397.83333333333331"/>
    <n v="95.579112083481263"/>
    <n v="0.24024912966103376"/>
    <n v="9789087"/>
    <n v="6.7732470313251736E-4"/>
    <n v="0.97116583083565311"/>
    <n v="30000"/>
    <n v="0.35"/>
    <n v="306.32398185268386"/>
    <n v="12.401950276243095"/>
    <n v="255.9052867905057"/>
    <n v="256.08933393448427"/>
    <n v="379.92478955293666"/>
    <n v="4638.0029455980921"/>
    <n v="1122.3765000000001"/>
    <n v="7.3280354558708307"/>
    <n v="373.97367690487761"/>
    <s v="."/>
    <s v="International"/>
    <n v="1"/>
    <n v="8"/>
  </r>
  <r>
    <n v="43270"/>
    <s v="TOALLA DIARIA PROT.DISP.4X9X15"/>
    <x v="15"/>
    <s v="CLARITA"/>
    <n v="10"/>
    <n v="94.135802469135797"/>
    <n v="0.7"/>
    <n v="237"/>
    <n v="4701.4799999999996"/>
    <n v="4053"/>
    <s v="."/>
    <n v="79"/>
    <n v="14"/>
    <n v="4"/>
    <n v="20"/>
    <n v="11"/>
    <n v="11"/>
    <s v="."/>
    <n v="29"/>
    <n v="33"/>
    <n v="34"/>
    <n v="43"/>
    <n v="33"/>
    <n v="38"/>
    <s v="."/>
    <n v="139"/>
    <n v="23.166666666666668"/>
    <n v="27.838223123372416"/>
    <n v="1.2016499189944927"/>
    <n v="653505.72"/>
    <n v="210"/>
    <n v="35"/>
    <n v="4.8579831205964474"/>
    <n v="0.13879951773132707"/>
    <n v="851130"/>
    <n v="4.1941422390534689E-5"/>
    <n v="0.99901783749551243"/>
    <n v="30000"/>
    <n v="0.35"/>
    <n v="76.676221143620467"/>
    <n v="0.76795580110497241"/>
    <n v="35.517781134422137"/>
    <n v="48.205228836379135"/>
    <n v="43.197339145471858"/>
    <n v="1080.662223804351"/>
    <n v="69.5"/>
    <n v="1.812817558388047"/>
    <n v="1407.1932554574641"/>
    <s v="."/>
    <s v="International"/>
    <n v="1"/>
    <n v="8"/>
  </r>
  <r>
    <n v="43725"/>
    <s v="NOS.DIARIOS INV.LAR.20X36+36"/>
    <x v="15"/>
    <s v="CLARITA"/>
    <n v="10"/>
    <n v="94.135802469135797"/>
    <n v="0.7"/>
    <n v="201"/>
    <n v="6748.8799999999992"/>
    <n v="5818"/>
    <s v="."/>
    <n v="2"/>
    <n v="0"/>
    <n v="0"/>
    <n v="0"/>
    <n v="67"/>
    <n v="0"/>
    <s v="."/>
    <n v="12"/>
    <n v="15"/>
    <n v="18"/>
    <n v="19"/>
    <n v="14"/>
    <n v="16"/>
    <s v="."/>
    <n v="69"/>
    <n v="11.5"/>
    <n v="27.201102918815625"/>
    <n v="2.3653132972883153"/>
    <n v="465672.72"/>
    <n v="94"/>
    <n v="15.666666666666666"/>
    <n v="2.5819888974716085"/>
    <n v="0.1648078019662729"/>
    <n v="546892"/>
    <n v="2.0819842769402112E-5"/>
    <n v="0.99958043490766912"/>
    <n v="30000"/>
    <n v="0.35"/>
    <n v="45.089901847722338"/>
    <n v="0.38121546961325969"/>
    <n v="31.013257614948223"/>
    <n v="45.934578011166622"/>
    <n v="34.825412311080818"/>
    <n v="753.9233052803279"/>
    <n v="34.5"/>
    <n v="1.5302761188752831"/>
    <n v="1977.6828732715849"/>
    <s v="."/>
    <s v="International"/>
    <n v="1"/>
    <n v="8"/>
  </r>
  <r>
    <n v="43720"/>
    <s v="TOALLA DIA PROT.INVIS.LAR20X24"/>
    <x v="15"/>
    <s v="CLARITA"/>
    <n v="10"/>
    <n v="94.135802469135797"/>
    <n v="0.7"/>
    <n v="183"/>
    <n v="4988"/>
    <n v="4300"/>
    <s v="."/>
    <n v="2"/>
    <n v="1"/>
    <n v="1"/>
    <n v="3"/>
    <n v="61"/>
    <n v="0"/>
    <s v="."/>
    <n v="21"/>
    <n v="21"/>
    <n v="20"/>
    <n v="17"/>
    <n v="15"/>
    <n v="21"/>
    <s v="."/>
    <n v="68"/>
    <n v="11.333333333333334"/>
    <n v="24.3529601212392"/>
    <n v="2.1487905989328704"/>
    <n v="339184"/>
    <n v="115"/>
    <n v="19.166666666666668"/>
    <n v="2.5625508125043486"/>
    <n v="0.13369830326109644"/>
    <n v="494500"/>
    <n v="2.0518105917671646E-5"/>
    <n v="0.99962177285635612"/>
    <n v="30000"/>
    <n v="0.35"/>
    <n v="52.066913247757462"/>
    <n v="0.37569060773480661"/>
    <n v="28.109866198587266"/>
    <n v="41.233665326165266"/>
    <n v="31.866772275935332"/>
    <n v="792.30859988855389"/>
    <n v="34"/>
    <n v="1.3060117406312497"/>
    <n v="2108.9390673504154"/>
    <s v="."/>
    <s v="International"/>
    <n v="1"/>
    <n v="8"/>
  </r>
  <r>
    <n v="40013"/>
    <s v="T.H. TUYAS NORMAL 48X10"/>
    <x v="15"/>
    <s v="CLARITA"/>
    <n v="10"/>
    <n v="94.135802469135797"/>
    <n v="0.7"/>
    <n v="18"/>
    <n v="4290.84"/>
    <n v="3699"/>
    <s v="."/>
    <n v="0"/>
    <n v="0"/>
    <n v="3"/>
    <n v="0"/>
    <n v="6"/>
    <n v="5"/>
    <s v="."/>
    <n v="3"/>
    <n v="3"/>
    <n v="3"/>
    <n v="3"/>
    <n v="3"/>
    <n v="2"/>
    <s v="."/>
    <n v="14"/>
    <n v="2.3333333333333335"/>
    <n v="2.7325202042558927"/>
    <n v="1.1710800875382397"/>
    <n v="60071.76"/>
    <n v="17"/>
    <n v="2.8333333333333335"/>
    <n v="0.40824829046386357"/>
    <n v="0.14408763192842242"/>
    <n v="62883"/>
    <n v="4.2243159242265154E-6"/>
    <n v="0.9999322117988908"/>
    <n v="30000"/>
    <n v="0.35"/>
    <n v="25.472023996695672"/>
    <n v="7.7348066298342538E-2"/>
    <n v="3.5060008672393179"/>
    <n v="4.737909613008588"/>
    <n v="4.2794815302227436"/>
    <n v="285.55144287675495"/>
    <n v="7"/>
    <n v="0.54962259778870082"/>
    <n v="3691.7722257637606"/>
    <s v="."/>
    <s v="International"/>
    <n v="1"/>
    <n v="8"/>
  </r>
  <r>
    <n v="43710"/>
    <s v="TOALLA DIARIA PROT.INVIS.20X24"/>
    <x v="15"/>
    <s v="CLARITA"/>
    <n v="10"/>
    <n v="94.135802469135797"/>
    <n v="0.7"/>
    <n v="24"/>
    <n v="5272.2"/>
    <n v="4545"/>
    <s v="."/>
    <n v="0"/>
    <n v="0"/>
    <n v="3"/>
    <n v="0"/>
    <n v="8"/>
    <n v="0"/>
    <s v="."/>
    <n v="3"/>
    <n v="2"/>
    <n v="2"/>
    <n v="2"/>
    <n v="3"/>
    <n v="3"/>
    <s v="."/>
    <n v="11"/>
    <n v="1.8333333333333333"/>
    <n v="3.2506409624359724"/>
    <n v="1.7730768886014396"/>
    <n v="57994.2"/>
    <n v="15"/>
    <n v="2.5"/>
    <n v="0.54772255750516607"/>
    <n v="0.21908902300206642"/>
    <n v="68175"/>
    <n v="3.3191053690351193E-6"/>
    <n v="0.99996601537838981"/>
    <n v="30000"/>
    <n v="0.35"/>
    <n v="20.369060673492406"/>
    <n v="6.0773480662983423E-2"/>
    <n v="3.8583757690658067"/>
    <n v="5.5374858545357757"/>
    <n v="4.466110575695641"/>
    <n v="240.05539212834961"/>
    <n v="5.5"/>
    <n v="0.5400347211059674"/>
    <n v="3950.0023613846615"/>
    <s v="."/>
    <s v="International"/>
    <n v="1"/>
    <n v="8"/>
  </r>
  <r>
    <n v="40522"/>
    <s v="NOS.INVISIBLE 24X10+IR X3"/>
    <x v="15"/>
    <s v="CLARITA"/>
    <n v="10"/>
    <n v="94.135802469135797"/>
    <n v="0.7"/>
    <n v="9"/>
    <n v="4637.6799999999994"/>
    <n v="3998"/>
    <s v="."/>
    <n v="3"/>
    <n v="2"/>
    <n v="0"/>
    <n v="0"/>
    <n v="3"/>
    <n v="0"/>
    <s v="."/>
    <n v="2"/>
    <n v="2"/>
    <n v="2"/>
    <n v="2"/>
    <n v="2"/>
    <n v="2"/>
    <s v="."/>
    <n v="8"/>
    <n v="1.3333333333333333"/>
    <n v="1.505545305418162"/>
    <n v="1.1291589790636216"/>
    <n v="37101.439999999995"/>
    <n v="12"/>
    <n v="2"/>
    <n v="0"/>
    <n v="0"/>
    <n v="47976"/>
    <n v="2.4138948138437228E-6"/>
    <n v="0.99998693479432021"/>
    <n v="30000"/>
    <n v="0.35"/>
    <n v="18.521032832586194"/>
    <n v="4.4198895027624308E-2"/>
    <n v="1.9475342556944051"/>
    <n v="2.6154643669115054"/>
    <n v="2.3895232059706482"/>
    <n v="202.21331563573796"/>
    <n v="4"/>
    <n v="0.43194135404396428"/>
    <n v="4575.0762662585712"/>
    <s v="."/>
    <s v="International"/>
    <n v="1"/>
    <n v="8"/>
  </r>
  <r>
    <n v="71000"/>
    <s v="QUIM ECONOMICO H.S 4X200"/>
    <x v="16"/>
    <s v="FURIPANTOS"/>
    <n v="20"/>
    <n v="90.17763157894737"/>
    <n v="0.6"/>
    <n v="23370.995609999998"/>
    <n v="11949.16"/>
    <n v="10301"/>
    <s v="."/>
    <n v="5528.4660000000003"/>
    <n v="6734.259"/>
    <n v="6279.7139999999999"/>
    <n v="5943.0510000000004"/>
    <n v="7563.4290000000001"/>
    <n v="7790.33187"/>
    <s v="."/>
    <n v="7408"/>
    <n v="12266"/>
    <n v="5589"/>
    <n v="9535"/>
    <n v="10589"/>
    <n v="11569"/>
    <s v="."/>
    <n v="39839.250869999996"/>
    <n v="6639.8751449999991"/>
    <n v="898.43429790721314"/>
    <n v="0.13530891444303103"/>
    <n v="476045582.92576915"/>
    <n v="56956"/>
    <n v="9492.6666666666661"/>
    <n v="2560.8875544753373"/>
    <n v="0.26977535864267199"/>
    <n v="586703756"/>
    <n v="1.2020970132814002E-2"/>
    <n v="0.32827734804829184"/>
    <n v="30000"/>
    <n v="0.35"/>
    <n v="814.2494823669573"/>
    <n v="220.10635839779005"/>
    <n v="5300.5614658630147"/>
    <n v="5162.982699265458"/>
    <n v="9565.1098672212593"/>
    <n v="39416.658304748868"/>
    <n v="19919.625434999998"/>
    <n v="48.927572854195155"/>
    <n v="179.08005289657561"/>
    <s v="."/>
    <s v="International"/>
    <n v="2"/>
    <n v="8"/>
  </r>
  <r>
    <n v="71200"/>
    <s v="QUIM EXTRAFINO H.D 4X125"/>
    <x v="16"/>
    <s v="FURIPANTOS"/>
    <n v="20"/>
    <n v="90.17763157894737"/>
    <n v="0.6"/>
    <n v="17928.773279999998"/>
    <n v="10662.72"/>
    <n v="9192"/>
    <s v="."/>
    <n v="4812.183"/>
    <n v="4779.2160000000003"/>
    <n v="4972.0230000000001"/>
    <n v="5931.0630000000001"/>
    <n v="5802.192"/>
    <n v="5976.2577599999995"/>
    <s v="."/>
    <n v="4306"/>
    <n v="6463"/>
    <n v="9272"/>
    <n v="6462"/>
    <n v="6566"/>
    <n v="4627"/>
    <s v="."/>
    <n v="32272.93476"/>
    <n v="5378.8224600000003"/>
    <n v="580.90176523479545"/>
    <n v="0.10799794370509776"/>
    <n v="344117266.92414719"/>
    <n v="37696"/>
    <n v="6282.666666666667"/>
    <n v="1773.669379187302"/>
    <n v="0.28231155228999921"/>
    <n v="346501632"/>
    <n v="9.7379337305851018E-3"/>
    <n v="0.42394467369933247"/>
    <n v="30000"/>
    <n v="0.35"/>
    <n v="775.81080735104842"/>
    <n v="178.30350696132598"/>
    <n v="4146.9719044613148"/>
    <n v="3499.1840618386877"/>
    <n v="7065.2542010652069"/>
    <n v="30633.435513555567"/>
    <n v="16136.46738"/>
    <n v="41.59897549016322"/>
    <n v="171.8050084129863"/>
    <s v="."/>
    <s v="International"/>
    <n v="2"/>
    <n v="8"/>
  </r>
  <r>
    <n v="71250"/>
    <s v="QUIM SUPER ECO H.S 4X200"/>
    <x v="16"/>
    <s v="FURIPANTOS"/>
    <n v="20"/>
    <n v="90.17763157894737"/>
    <n v="0.6"/>
    <n v="14184.800999999999"/>
    <n v="8831.08"/>
    <n v="7613"/>
    <s v="."/>
    <n v="2750.2469999999998"/>
    <n v="2614.3829999999998"/>
    <n v="4728.2669999999998"/>
    <n v="3859.1370000000002"/>
    <n v="3987.009"/>
    <n v="4106.6192700000001"/>
    <s v="."/>
    <n v="5710"/>
    <n v="6897"/>
    <n v="5871"/>
    <n v="4417"/>
    <n v="5408"/>
    <n v="5282"/>
    <s v="."/>
    <n v="22045.662269999997"/>
    <n v="3674.2770449999994"/>
    <n v="825.46908047349052"/>
    <n v="0.2246616328501409"/>
    <n v="194687007.15935159"/>
    <n v="33585"/>
    <n v="5597.5"/>
    <n v="813.04237281952283"/>
    <n v="0.14525098219196478"/>
    <n v="255682605"/>
    <n v="6.6519887276629041E-3"/>
    <n v="0.62945856206890172"/>
    <n v="30000"/>
    <n v="0.35"/>
    <n v="704.57181010135446"/>
    <n v="121.79923906077346"/>
    <n v="3261.4538616889599"/>
    <n v="4383.9771090022505"/>
    <n v="6819.9618902177199"/>
    <n v="34984.794920499146"/>
    <n v="11022.831134999999"/>
    <n v="31.289446943426068"/>
    <n v="287.23327986509821"/>
    <s v="."/>
    <s v="International"/>
    <n v="2"/>
    <n v="8"/>
  </r>
  <r>
    <n v="71050"/>
    <s v="QUIM ECONOMICO H.D 4X125"/>
    <x v="16"/>
    <s v="FURIPANTOS"/>
    <n v="20"/>
    <n v="90.17763157894737"/>
    <n v="0.6"/>
    <n v="10189.889910000002"/>
    <n v="2732.96"/>
    <n v="2356"/>
    <s v="."/>
    <n v="2687.31"/>
    <n v="2411.5859999999998"/>
    <n v="3152.8440000000001"/>
    <n v="3289.7069999999999"/>
    <n v="3297.6990000000001"/>
    <n v="3396.6299700000004"/>
    <s v="."/>
    <n v="3892"/>
    <n v="4498"/>
    <n v="4839"/>
    <n v="5540"/>
    <n v="4531"/>
    <n v="4773"/>
    <s v="."/>
    <n v="18235.775970000002"/>
    <n v="3039.2959950000004"/>
    <n v="396.9817330925797"/>
    <n v="0.13061634462245908"/>
    <n v="49837646.294971205"/>
    <n v="28073"/>
    <n v="4678.833333333333"/>
    <n v="538.47763803770511"/>
    <n v="0.11508801439911057"/>
    <n v="66139988"/>
    <n v="5.5024056300498744E-3"/>
    <n v="0.72675636474572514"/>
    <n v="30000"/>
    <n v="0.35"/>
    <n v="1151.9034633560157"/>
    <n v="100.750143480663"/>
    <n v="2411.9846027058397"/>
    <n v="2296.9388724542669"/>
    <n v="4311.9417420675272"/>
    <n v="33274.642801426169"/>
    <n v="9117.8879850000012"/>
    <n v="15.830993264722846"/>
    <n v="330.26893711384719"/>
    <s v="."/>
    <s v="International"/>
    <n v="2"/>
    <n v="8"/>
  </r>
  <r>
    <n v="71400"/>
    <s v="QUIM SUPER ECO H.D 4X125"/>
    <x v="16"/>
    <s v="SOMBRILLA"/>
    <n v="10"/>
    <n v="97.094696969696969"/>
    <n v="0.8"/>
    <n v="4444.5510000000004"/>
    <n v="8863.56"/>
    <n v="7641"/>
    <s v="."/>
    <n v="946.053"/>
    <n v="1196.8019999999999"/>
    <n v="1023.975"/>
    <n v="1481.5170000000001"/>
    <n v="1305.693"/>
    <n v="1344.8637900000001"/>
    <s v="."/>
    <n v="1217"/>
    <n v="2300"/>
    <n v="1653"/>
    <n v="1001"/>
    <n v="2037"/>
    <n v="1557"/>
    <s v="."/>
    <n v="7298.9037900000003"/>
    <n v="1216.4839650000001"/>
    <n v="202.61398234891703"/>
    <n v="0.16655705145190058"/>
    <n v="64694271.6768924"/>
    <n v="9765"/>
    <n v="1627.5"/>
    <n v="487.15079800817324"/>
    <n v="0.29932460707107417"/>
    <n v="74614365"/>
    <n v="2.2023482506781616E-3"/>
    <n v="0.88019021970544653"/>
    <n v="30000"/>
    <n v="0.35"/>
    <n v="404.66470125799225"/>
    <n v="40.325435303867408"/>
    <n v="605.86833538759106"/>
    <n v="460.69549160824522"/>
    <n v="1009.1226884262651"/>
    <n v="6678.6551714566831"/>
    <n v="3649.4518950000001"/>
    <n v="18.036917396821856"/>
    <n v="165.6189231717027"/>
    <s v="."/>
    <s v="International"/>
    <n v="2"/>
    <n v="8"/>
  </r>
  <r>
    <n v="20210"/>
    <s v="SERV CANGURITOS 30X100 25CMX25CM"/>
    <x v="17"/>
    <s v="SERVICENTRO"/>
    <n v="20"/>
    <n v="95.813596491228068"/>
    <n v="2.2999999999999998"/>
    <n v="45179.774999999994"/>
    <n v="10967.8"/>
    <n v="9455"/>
    <s v="."/>
    <n v="15059.924999999999"/>
    <n v="5283"/>
    <n v="3875"/>
    <n v="6873"/>
    <n v="4149"/>
    <n v="4872"/>
    <s v="."/>
    <n v="7345"/>
    <n v="9723"/>
    <n v="9292"/>
    <n v="9446"/>
    <n v="10568"/>
    <n v="11332"/>
    <s v="."/>
    <n v="40111.925000000003"/>
    <n v="6685.3208333333341"/>
    <n v="4236.8545204672955"/>
    <n v="0.63375485277267973"/>
    <n v="439939571.01499999"/>
    <n v="57706"/>
    <n v="9617.6666666666661"/>
    <n v="1353.0490998728296"/>
    <n v="0.14068371745116587"/>
    <n v="545610230"/>
    <n v="1.2103245966348548E-2"/>
    <n v="0.31625637791547784"/>
    <n v="30000"/>
    <n v="0.35"/>
    <n v="852.80077963816041"/>
    <n v="221.61284530386743"/>
    <n v="8669.1114265446449"/>
    <n v="20696.783788140849"/>
    <n v="25129.040694218198"/>
    <n v="122489.88979024997"/>
    <n v="20055.962500000001"/>
    <n v="47.035516333626376"/>
    <n v="552.72017117192058"/>
    <s v="."/>
    <s v="National"/>
    <n v="2"/>
    <n v="5.5"/>
  </r>
  <r>
    <n v="20160"/>
    <s v="SERV CANGURITOS CAFETERIA 42X100"/>
    <x v="17"/>
    <s v="SERVICENTRO"/>
    <n v="20"/>
    <n v="95.813596491228068"/>
    <n v="2.2999999999999998"/>
    <n v="16864.118999999999"/>
    <n v="8342.7199999999993"/>
    <n v="7192"/>
    <s v="."/>
    <n v="5621.3729999999996"/>
    <n v="5107.8869999999997"/>
    <n v="5390.6040000000003"/>
    <n v="5487.5069999999996"/>
    <n v="4565.43"/>
    <n v="4702.3929000000007"/>
    <s v="."/>
    <n v="6383"/>
    <n v="9144"/>
    <n v="5206"/>
    <n v="9504"/>
    <n v="8251"/>
    <n v="9207"/>
    <s v="."/>
    <n v="30875.193899999998"/>
    <n v="5145.8656499999997"/>
    <n v="433.06787309470866"/>
    <n v="8.4158410372549994E-2"/>
    <n v="257583097.65340796"/>
    <n v="47695"/>
    <n v="7949.166666666667"/>
    <n v="1760.4671444439577"/>
    <n v="0.22146562253200014"/>
    <n v="343022440"/>
    <n v="9.316183803953668E-3"/>
    <n v="0.45226845154219447"/>
    <n v="30000"/>
    <n v="0.35"/>
    <n v="857.87025646466145"/>
    <n v="170.5811817679558"/>
    <n v="3844.6915084538246"/>
    <n v="2777.0701787017169"/>
    <n v="6188.6938140608327"/>
    <n v="28595.832769889119"/>
    <n v="15437.596949999999"/>
    <n v="35.990516826214098"/>
    <n v="167.63767534913944"/>
    <s v="."/>
    <s v="National"/>
    <n v="2"/>
    <n v="5.5"/>
  </r>
  <r>
    <n v="20150"/>
    <s v="SERV CANGURITOS 36X100"/>
    <x v="17"/>
    <s v="SERVICENTRO"/>
    <n v="20"/>
    <n v="95.813596491228068"/>
    <n v="2.2999999999999998"/>
    <n v="13705.280999999999"/>
    <n v="5348.7599999999993"/>
    <n v="4611"/>
    <s v="."/>
    <n v="3783.2130000000002"/>
    <n v="4434.5609999999997"/>
    <n v="4568.4269999999997"/>
    <n v="4340.6549999999997"/>
    <n v="3821.1750000000002"/>
    <n v="3935.81025"/>
    <s v="."/>
    <n v="5989"/>
    <n v="5614"/>
    <n v="5268"/>
    <n v="3335"/>
    <n v="6473"/>
    <n v="5527"/>
    <s v="."/>
    <n v="24883.841249999998"/>
    <n v="4147.3068749999993"/>
    <n v="340.85121726068922"/>
    <n v="8.2186157796844794E-2"/>
    <n v="133097694.72434998"/>
    <n v="32206"/>
    <n v="5367.666666666667"/>
    <n v="1080.3287771167945"/>
    <n v="0.20126599586104349"/>
    <n v="148501866"/>
    <n v="7.5083719177356876E-3"/>
    <n v="0.53724389481722223"/>
    <n v="30000"/>
    <n v="0.35"/>
    <n v="961.83982022063299"/>
    <n v="137.47978591160219"/>
    <n v="3090.4469354927332"/>
    <n v="2200.1345970384987"/>
    <n v="4949.7303152705426"/>
    <n v="28253.955346664941"/>
    <n v="12441.920624999999"/>
    <n v="25.871086564384477"/>
    <n v="205.51352447429534"/>
    <s v="."/>
    <s v="National"/>
    <n v="2"/>
    <n v="5.5"/>
  </r>
  <r>
    <n v="20250"/>
    <s v="SERV CANGU ECA PARTIDA 24X200"/>
    <x v="17"/>
    <s v="SERVICENTRO"/>
    <n v="20"/>
    <n v="95.813596491228068"/>
    <n v="2.2999999999999998"/>
    <n v="20481.498"/>
    <n v="4739.7599999999993"/>
    <n v="4086"/>
    <s v="."/>
    <n v="6827.1660000000002"/>
    <n v="4038"/>
    <n v="1201"/>
    <n v="2664"/>
    <n v="6788"/>
    <n v="3057"/>
    <s v="."/>
    <n v="7548"/>
    <n v="6405"/>
    <n v="5316"/>
    <n v="4370"/>
    <n v="6071"/>
    <n v="4185"/>
    <s v="."/>
    <n v="24575.166000000001"/>
    <n v="4095.8610000000003"/>
    <n v="2290.0072315881453"/>
    <n v="0.55910277023271671"/>
    <n v="116480388.80015999"/>
    <n v="33895"/>
    <n v="5649.166666666667"/>
    <n v="1284.199893578359"/>
    <n v="0.22732554540404643"/>
    <n v="138494970"/>
    <n v="7.4152332195935745E-3"/>
    <n v="0.55960252763965812"/>
    <n v="30000"/>
    <n v="0.35"/>
    <n v="1015.4081664500203"/>
    <n v="135.77439779005525"/>
    <n v="5005.4951873892496"/>
    <n v="11258.07419082349"/>
    <n v="13973.562146624596"/>
    <n v="77366.382151586804"/>
    <n v="12287.583000000001"/>
    <n v="24.202253647336235"/>
    <n v="569.81568993011933"/>
    <s v="."/>
    <s v="National"/>
    <n v="2"/>
    <n v="5.5"/>
  </r>
  <r>
    <n v="20180"/>
    <s v="SERV CANGURITOS DECORADA 36X100"/>
    <x v="17"/>
    <s v="SERVICENTRO"/>
    <n v="20"/>
    <n v="95.813596491228068"/>
    <n v="2.2999999999999998"/>
    <n v="12389.598"/>
    <n v="9176.76"/>
    <n v="7911"/>
    <s v="."/>
    <n v="4129.866"/>
    <n v="3808.1880000000001"/>
    <n v="3566.43"/>
    <n v="3957.0390000000002"/>
    <n v="3499.4969999999998"/>
    <n v="3604.48191"/>
    <s v="."/>
    <n v="4800"/>
    <n v="4921"/>
    <n v="4953"/>
    <n v="3105"/>
    <n v="3995"/>
    <n v="4165"/>
    <s v="."/>
    <n v="22565.501909999999"/>
    <n v="3760.9169849999998"/>
    <n v="247.97552213003078"/>
    <n v="6.5934856610516429E-2"/>
    <n v="207078195.30761158"/>
    <n v="25939"/>
    <n v="4323.166666666667"/>
    <n v="720.84739485321415"/>
    <n v="0.16674059790737056"/>
    <n v="205203429"/>
    <n v="6.8088435040412031E-3"/>
    <n v="0.61608085891616671"/>
    <n v="30000"/>
    <n v="0.35"/>
    <n v="699.27565643743583"/>
    <n v="124.67128127071823"/>
    <n v="2741.4011475443954"/>
    <n v="1710.8863779432495"/>
    <n v="4204.3120033576142"/>
    <n v="20655.909949292582"/>
    <n v="11282.750955"/>
    <n v="32.269823355446569"/>
    <n v="165.6829843950924"/>
    <s v="."/>
    <s v="National"/>
    <n v="2"/>
    <n v="5.5"/>
  </r>
  <r>
    <n v="24030"/>
    <s v="SERV HOGAR 30X100"/>
    <x v="17"/>
    <s v="SERVICENTRO"/>
    <n v="20"/>
    <n v="95.813596491228068"/>
    <n v="2.2999999999999998"/>
    <n v="16426.557000000001"/>
    <n v="5158.5199999999995"/>
    <n v="4447"/>
    <s v="."/>
    <n v="4521.4740000000002"/>
    <n v="5475.5190000000002"/>
    <n v="5335.6589999999997"/>
    <n v="2224.7730000000001"/>
    <n v="1643.355"/>
    <n v="1692.6556500000002"/>
    <s v="."/>
    <n v="4982"/>
    <n v="5518"/>
    <n v="4360"/>
    <n v="6401"/>
    <n v="3847"/>
    <n v="4862"/>
    <s v="."/>
    <n v="20893.435649999999"/>
    <n v="3482.2392749999999"/>
    <n v="1825.0295292533638"/>
    <n v="0.52409653246856902"/>
    <n v="107779205.66923799"/>
    <n v="29970"/>
    <n v="4995"/>
    <n v="893.23591508626657"/>
    <n v="0.1788260090262796"/>
    <n v="133276590"/>
    <n v="6.3043194948640691E-3"/>
    <n v="0.67489196768257476"/>
    <n v="30000"/>
    <n v="0.35"/>
    <n v="897.45559250857229"/>
    <n v="115.43334613259668"/>
    <n v="4133.6964519052972"/>
    <n v="9004.48500142382"/>
    <n v="11313.151924075753"/>
    <n v="63454.187436662542"/>
    <n v="10446.717825"/>
    <n v="23.280745949332786"/>
    <n v="549.70413284020719"/>
    <s v="."/>
    <s v="National"/>
    <n v="2"/>
    <n v="5.5"/>
  </r>
  <r>
    <n v="20070"/>
    <s v="SERV CANGURITOS ECONOMICA 30X100"/>
    <x v="17"/>
    <s v="SERVICENTRO"/>
    <n v="20"/>
    <n v="95.813596491228068"/>
    <n v="2.2999999999999998"/>
    <n v="13129.857"/>
    <n v="10923.72"/>
    <n v="9417"/>
    <s v="."/>
    <n v="2803.194"/>
    <n v="3164.8319999999999"/>
    <n v="4376.6189999999997"/>
    <n v="3343.6529999999998"/>
    <n v="2405.5920000000001"/>
    <n v="2477.7597600000004"/>
    <s v="."/>
    <n v="5365"/>
    <n v="3754"/>
    <n v="4232"/>
    <n v="5538"/>
    <n v="4434"/>
    <n v="4673"/>
    <s v="."/>
    <n v="18571.64976"/>
    <n v="3095.2749600000002"/>
    <n v="728.10318996021874"/>
    <n v="0.23523053666295893"/>
    <n v="202871501.91630718"/>
    <n v="27996"/>
    <n v="4666"/>
    <n v="681.60956566057666"/>
    <n v="0.14608006122172668"/>
    <n v="263638332"/>
    <n v="5.6037511300232531E-3"/>
    <n v="0.71572741754580338"/>
    <n v="30000"/>
    <n v="0.35"/>
    <n v="581.44757046860298"/>
    <n v="102.60579977900552"/>
    <n v="2780.2191855403289"/>
    <n v="3845.2905993450013"/>
    <n v="5897.4065949251117"/>
    <n v="30036.305807921435"/>
    <n v="9285.8248800000001"/>
    <n v="31.940368664766538"/>
    <n v="292.73497085558756"/>
    <s v="."/>
    <s v="National"/>
    <n v="2"/>
    <n v="5.5"/>
  </r>
  <r>
    <n v="20170"/>
    <s v="SERV CANGURITOS 18X200"/>
    <x v="17"/>
    <s v="SERVICENTRO"/>
    <n v="20"/>
    <n v="95.813596491228068"/>
    <n v="2.2999999999999998"/>
    <n v="10267.722"/>
    <n v="12044.279999999999"/>
    <n v="10383"/>
    <s v="."/>
    <n v="2483.5140000000001"/>
    <n v="2802.1950000000002"/>
    <n v="3399.5970000000002"/>
    <n v="3422.5740000000001"/>
    <n v="1904.0940000000001"/>
    <n v="1961.2168200000001"/>
    <s v="."/>
    <n v="3814"/>
    <n v="3056"/>
    <n v="2615"/>
    <n v="4081"/>
    <n v="4996"/>
    <n v="4006"/>
    <s v="."/>
    <n v="15973.190820000002"/>
    <n v="2662.1984700000003"/>
    <n v="669.26114005982288"/>
    <n v="0.25139415697276052"/>
    <n v="192385582.72950959"/>
    <n v="22568"/>
    <n v="3761.3333333333335"/>
    <n v="836.75555968673768"/>
    <n v="0.22246248485113548"/>
    <n v="234323544"/>
    <n v="4.8197003101167714E-3"/>
    <n v="0.7529562588849914"/>
    <n v="30000"/>
    <n v="0.35"/>
    <n v="513.5420565480938"/>
    <n v="88.249673038674047"/>
    <n v="2434.2546008333038"/>
    <n v="3507.4124158685763"/>
    <n v="5272.4058766420567"/>
    <n v="27163.476348026907"/>
    <n v="7986.5954100000008"/>
    <n v="31.103958509976668"/>
    <n v="307.80257209704263"/>
    <s v="."/>
    <s v="National"/>
    <n v="2"/>
    <n v="5.5"/>
  </r>
  <r>
    <n v="20420"/>
    <s v="SERV CANGURITOS 6X4X100 PAGUE 3X4"/>
    <x v="17"/>
    <s v="LA SUPERIOR"/>
    <n v="20"/>
    <n v="96.492063492063494"/>
    <n v="1.1000000000000001"/>
    <n v="10633.356"/>
    <n v="9967.8799999999992"/>
    <n v="8593"/>
    <s v="."/>
    <n v="31"/>
    <n v="260.73899999999998"/>
    <n v="3544.4520000000002"/>
    <n v="1731.2670000000001"/>
    <n v="532.46699999999998"/>
    <n v="548.44101000000001"/>
    <s v="."/>
    <n v="1226"/>
    <n v="1062"/>
    <n v="1843"/>
    <n v="993"/>
    <n v="1699"/>
    <n v="1161"/>
    <s v="."/>
    <n v="6648.3660099999997"/>
    <n v="1108.0610016666667"/>
    <n v="1330.1792945889365"/>
    <n v="1.2004567371184214"/>
    <n v="66270114.583758794"/>
    <n v="7984"/>
    <n v="1330.6666666666667"/>
    <n v="353.29798565328218"/>
    <n v="0.26550449823643452"/>
    <n v="68606512"/>
    <n v="2.0060570290092354E-3"/>
    <n v="0.89283087147249374"/>
    <n v="30000"/>
    <n v="0.35"/>
    <n v="364.1888601078698"/>
    <n v="36.731303922651932"/>
    <n v="2064.8053730419751"/>
    <n v="6350.9597408707559"/>
    <n v="7085.5858193237946"/>
    <n v="40238.322834806888"/>
    <n v="3324.1830049999999"/>
    <n v="18.255270103623729"/>
    <n v="1095.4776590436313"/>
    <s v="."/>
    <s v="National"/>
    <n v="2"/>
    <n v="5.5"/>
  </r>
  <r>
    <n v="20450"/>
    <s v="SERV NORMAL 6X400 PG250 LL 400"/>
    <x v="17"/>
    <s v="LA SUPERIOR"/>
    <n v="20"/>
    <n v="96.492063492063494"/>
    <n v="1.1000000000000001"/>
    <n v="10840.148999999999"/>
    <n v="7139.7999999999993"/>
    <n v="6155"/>
    <s v="."/>
    <n v="0"/>
    <n v="0"/>
    <n v="3613.3829999999998"/>
    <n v="0"/>
    <n v="422.577"/>
    <n v="435.25430999999998"/>
    <s v="."/>
    <n v="1302"/>
    <n v="842"/>
    <n v="732"/>
    <n v="996"/>
    <n v="729"/>
    <n v="1137"/>
    <s v="."/>
    <n v="4471.2143100000003"/>
    <n v="745.20238500000005"/>
    <n v="1420.7459148161183"/>
    <n v="1.9065235745536673"/>
    <n v="31923575.930537999"/>
    <n v="5738"/>
    <n v="956.33333333333337"/>
    <n v="231.85225180417507"/>
    <n v="0.24243874360840892"/>
    <n v="35317390"/>
    <n v="1.3491301293116051E-3"/>
    <n v="0.92648883712731012"/>
    <n v="30000"/>
    <n v="0.35"/>
    <n v="352.8907848700328"/>
    <n v="24.702841491712707"/>
    <n v="1914.8027446503725"/>
    <n v="6718.3941097363941"/>
    <n v="7212.4509395706482"/>
    <n v="42191.128103459414"/>
    <n v="2235.6071550000001"/>
    <n v="12.670249555104469"/>
    <n v="1707.9463557912422"/>
    <s v="."/>
    <s v="National"/>
    <n v="2"/>
    <n v="5.5"/>
  </r>
  <r>
    <n v="24160"/>
    <s v="SERV HOGAR CAFETERIA 42X100"/>
    <x v="17"/>
    <s v="LA SUPERIOR"/>
    <n v="20"/>
    <n v="96.492063492063494"/>
    <n v="1.1000000000000001"/>
    <n v="3137.8589999999999"/>
    <n v="5309.32"/>
    <n v="4577"/>
    <s v="."/>
    <n v="1045.953"/>
    <n v="822.17700000000002"/>
    <n v="914.08500000000004"/>
    <n v="714.28499999999997"/>
    <n v="463.536"/>
    <n v="477.44208000000003"/>
    <s v="."/>
    <n v="595"/>
    <n v="953"/>
    <n v="739"/>
    <n v="1088"/>
    <n v="1100"/>
    <n v="1128"/>
    <s v="."/>
    <n v="4437.4780799999999"/>
    <n v="739.57967999999994"/>
    <n v="235.24246667016234"/>
    <n v="0.31807589233679645"/>
    <n v="23559991.119705599"/>
    <n v="5603"/>
    <n v="933.83333333333337"/>
    <n v="220.09762985245118"/>
    <n v="0.23569262522125772"/>
    <n v="25644931"/>
    <n v="1.3389506654821501E-3"/>
    <n v="0.92782778779279229"/>
    <n v="30000"/>
    <n v="0.35"/>
    <n v="407.67986000575877"/>
    <n v="24.516453480662982"/>
    <n v="725.57153628342201"/>
    <n v="1203.7586581719077"/>
    <n v="1694.0877277851673"/>
    <n v="14062.205191690329"/>
    <n v="2218.7390399999999"/>
    <n v="10.884712528937087"/>
    <n v="573.58235777379878"/>
    <s v="."/>
    <s v="National"/>
    <n v="2"/>
    <n v="5.5"/>
  </r>
  <r>
    <n v="24210"/>
    <s v="SERV. HOGAR PARTIDA 12X400"/>
    <x v="17"/>
    <s v="LA SUPERIOR"/>
    <n v="20"/>
    <n v="96.492063492063494"/>
    <n v="1.1000000000000001"/>
    <n v="2997"/>
    <n v="8202.3599999999988"/>
    <n v="7071"/>
    <s v="."/>
    <n v="0"/>
    <n v="0"/>
    <n v="0"/>
    <n v="999"/>
    <n v="895.10400000000004"/>
    <n v="921.95712000000003"/>
    <s v="."/>
    <n v="403"/>
    <n v="411"/>
    <n v="403"/>
    <n v="884"/>
    <n v="693"/>
    <n v="489"/>
    <s v="."/>
    <n v="2816.0611200000003"/>
    <n v="469.34352000000007"/>
    <n v="515.27023266219294"/>
    <n v="1.0978530877814034"/>
    <n v="23098347.088243198"/>
    <n v="3283"/>
    <n v="547.16666666666663"/>
    <n v="199.10642045566149"/>
    <n v="0.36388623902953671"/>
    <n v="23214093"/>
    <n v="8.497094166293683E-4"/>
    <n v="0.95525249737159845"/>
    <n v="30000"/>
    <n v="0.35"/>
    <n v="261.28965933986774"/>
    <n v="15.55834872928177"/>
    <n v="826.43720724782838"/>
    <n v="2466.1119261434183"/>
    <n v="2777.2789007290535"/>
    <n v="17997.309766184633"/>
    <n v="1408.0305600000002"/>
    <n v="10.777545223621193"/>
    <n v="1156.7622039678665"/>
    <s v="."/>
    <s v="National"/>
    <n v="2"/>
    <n v="5.5"/>
  </r>
  <r>
    <n v="24190"/>
    <s v="SERV HOGAR CAFETERIA 24X250"/>
    <x v="17"/>
    <s v="LA SUPERIOR"/>
    <n v="20"/>
    <n v="96.492063492063494"/>
    <n v="1.1000000000000001"/>
    <n v="1990.008"/>
    <n v="1926.7599999999998"/>
    <n v="1661"/>
    <s v="."/>
    <n v="663.33600000000001"/>
    <n v="432.56700000000001"/>
    <n v="506.49299999999999"/>
    <n v="524.47500000000002"/>
    <n v="324.67500000000001"/>
    <n v="334.41525000000001"/>
    <s v="."/>
    <n v="762"/>
    <n v="491"/>
    <n v="711"/>
    <n v="449"/>
    <n v="840"/>
    <n v="786"/>
    <s v="."/>
    <n v="2785.9612500000003"/>
    <n v="464.32687500000003"/>
    <n v="128.36570962135377"/>
    <n v="0.27645548111199414"/>
    <n v="5367878.6980499998"/>
    <n v="4039"/>
    <n v="673.16666666666663"/>
    <n v="163.29288614837665"/>
    <n v="0.24257423047542956"/>
    <n v="6708779"/>
    <n v="8.406271766180721E-4"/>
    <n v="0.95693785889142613"/>
    <n v="30000"/>
    <n v="0.35"/>
    <n v="536.22162267390217"/>
    <n v="15.392051104972378"/>
    <n v="436.20673172080137"/>
    <n v="665.86700676989733"/>
    <n v="973.70802886934484"/>
    <n v="13957.613652675014"/>
    <n v="1392.9806250000001"/>
    <n v="5.1955406723578825"/>
    <n v="906.80660800080295"/>
    <s v="."/>
    <s v="National"/>
    <n v="2"/>
    <n v="5.5"/>
  </r>
  <r>
    <n v="24100"/>
    <s v="SERV ECOLOGICA 30X100"/>
    <x v="17"/>
    <s v="LA SUPERIOR"/>
    <n v="20"/>
    <n v="96.492063492063494"/>
    <n v="1.1000000000000001"/>
    <n v="1423.5749999999998"/>
    <n v="4090.16"/>
    <n v="3526"/>
    <s v="."/>
    <n v="282.71699999999998"/>
    <n v="390.60899999999998"/>
    <n v="367.63200000000001"/>
    <n v="474.52499999999998"/>
    <n v="370.62900000000002"/>
    <n v="381.74786999999998"/>
    <s v="."/>
    <n v="444"/>
    <n v="358"/>
    <n v="471"/>
    <n v="319"/>
    <n v="405"/>
    <n v="360"/>
    <s v="."/>
    <n v="2267.8598700000002"/>
    <n v="377.97664500000002"/>
    <n v="61.205854159223151"/>
    <n v="0.16193025407488643"/>
    <n v="9275909.7258791998"/>
    <n v="2357"/>
    <n v="392.83333333333331"/>
    <n v="57.65211762517206"/>
    <n v="0.14675973939373457"/>
    <n v="8310782"/>
    <n v="6.8429689733966257E-4"/>
    <n v="0.97048850613252058"/>
    <n v="30000"/>
    <n v="0.35"/>
    <n v="332.05387836601801"/>
    <n v="12.529612541436466"/>
    <n v="311.79810498795246"/>
    <n v="340.70386783237103"/>
    <n v="591.29611866110031"/>
    <n v="8205.8985183371933"/>
    <n v="1133.9299350000001"/>
    <n v="6.8297948548583802"/>
    <n v="654.92037293249166"/>
    <s v="."/>
    <s v="National"/>
    <n v="2"/>
    <n v="5.5"/>
  </r>
  <r>
    <n v="20200"/>
    <s v="SERV CANGURITOS LUJO 24X40"/>
    <x v="17"/>
    <s v="LA SUPERIOR"/>
    <n v="20"/>
    <n v="96.492063492063494"/>
    <n v="1.1000000000000001"/>
    <n v="1105.893"/>
    <n v="9437.76"/>
    <n v="8136"/>
    <s v="."/>
    <n v="343.65600000000001"/>
    <n v="274.72500000000002"/>
    <n v="368.63099999999997"/>
    <n v="340.65899999999999"/>
    <n v="338.661"/>
    <n v="348.82083"/>
    <s v="."/>
    <n v="600"/>
    <n v="404"/>
    <n v="491"/>
    <n v="330"/>
    <n v="638"/>
    <n v="570"/>
    <s v="."/>
    <n v="2015.15283"/>
    <n v="335.85880500000002"/>
    <n v="31.846705919830221"/>
    <n v="9.4821709140036445E-2"/>
    <n v="19018528.772860799"/>
    <n v="3033"/>
    <n v="505.5"/>
    <n v="119.96624525257094"/>
    <n v="0.23732194906542223"/>
    <n v="24676488"/>
    <n v="6.0804587067993764E-4"/>
    <n v="0.97558174403333631"/>
    <n v="30000"/>
    <n v="0.35"/>
    <n v="206.05830707972274"/>
    <n v="11.133441049723757"/>
    <n v="254.51552691430535"/>
    <n v="197.90997255740342"/>
    <n v="420.57879355187856"/>
    <n v="4956.0102325484622"/>
    <n v="1007.576415"/>
    <n v="9.7795272540036411"/>
    <n v="445.14631284381124"/>
    <s v="."/>
    <s v="National"/>
    <n v="2"/>
    <n v="5.5"/>
  </r>
  <r>
    <n v="20390"/>
    <s v="SERV CANGU 18X200+30 PG200X230"/>
    <x v="17"/>
    <s v="LA SUPERIOR"/>
    <n v="20"/>
    <n v="96.492063492063494"/>
    <n v="1.1000000000000001"/>
    <n v="1827.4507199999998"/>
    <n v="2686.56"/>
    <n v="2316"/>
    <s v="."/>
    <n v="130"/>
    <n v="67"/>
    <n v="73"/>
    <n v="5"/>
    <n v="591.40800000000002"/>
    <n v="609.15023999999994"/>
    <s v="."/>
    <n v="445"/>
    <n v="432"/>
    <n v="229"/>
    <n v="339"/>
    <n v="396"/>
    <n v="354"/>
    <s v="."/>
    <n v="1475.5582399999998"/>
    <n v="245.92637333333332"/>
    <n v="277.37763094768167"/>
    <n v="1.1278889172724826"/>
    <n v="3964175.7452543997"/>
    <n v="2195"/>
    <n v="365.83333333333331"/>
    <n v="78.916200280212905"/>
    <n v="0.2157162650028599"/>
    <n v="5083620"/>
    <n v="4.4523029788254639E-4"/>
    <n v="0.98298404241567428"/>
    <n v="30000"/>
    <n v="0.35"/>
    <n v="330.48404936364142"/>
    <n v="8.1522554696132588"/>
    <n v="440.42274033994681"/>
    <n v="1326.5472903326799"/>
    <n v="1489.5923997249452"/>
    <n v="13483.780896559143"/>
    <n v="737.77911999999992"/>
    <n v="4.4648395069027957"/>
    <n v="1653.9939096387041"/>
    <s v="."/>
    <s v="National"/>
    <n v="2"/>
    <n v="5.5"/>
  </r>
  <r>
    <n v="20400"/>
    <s v="SERV CANGU CAF 42X115 PROM"/>
    <x v="17"/>
    <s v="LA SUPERIOR"/>
    <n v="20"/>
    <n v="96.492063492063494"/>
    <n v="1.1000000000000001"/>
    <n v="1057.941"/>
    <n v="9201.119999999999"/>
    <n v="7932"/>
    <s v="."/>
    <n v="98"/>
    <n v="103"/>
    <n v="120"/>
    <n v="352.64699999999999"/>
    <n v="140"/>
    <n v="144.20000000000002"/>
    <s v="."/>
    <n v="169"/>
    <n v="251"/>
    <n v="300"/>
    <n v="201"/>
    <n v="297"/>
    <n v="277"/>
    <s v="."/>
    <n v="957.84699999999998"/>
    <n v="159.64116666666666"/>
    <n v="96.389557568061633"/>
    <n v="0.60378885710178121"/>
    <n v="8813265.1886399984"/>
    <n v="1495"/>
    <n v="249.16666666666666"/>
    <n v="53.659730400614784"/>
    <n v="0.21535677752755097"/>
    <n v="11858340"/>
    <n v="2.8901773821947104E-4"/>
    <n v="0.98903628384171716"/>
    <n v="30000"/>
    <n v="0.35"/>
    <n v="143.87930188875262"/>
    <n v="5.2919723756906079"/>
    <n v="202.22900508187379"/>
    <n v="471.97631426428603"/>
    <n v="577.81576177809825"/>
    <n v="5277.3535034005708"/>
    <n v="478.92349999999999"/>
    <n v="6.657295298392583"/>
    <n v="997.23753805722981"/>
    <s v="."/>
    <s v="National"/>
    <n v="2"/>
    <n v="5.5"/>
  </r>
  <r>
    <n v="20340"/>
    <s v="SERV CANGURITOS 9X4X100"/>
    <x v="17"/>
    <s v="LA SUPERIOR"/>
    <n v="20"/>
    <n v="96.492063492063494"/>
    <n v="1.1000000000000001"/>
    <n v="1729.269"/>
    <n v="12724.039999999999"/>
    <n v="10969"/>
    <s v="."/>
    <n v="35"/>
    <n v="576.423"/>
    <n v="201.798"/>
    <n v="14"/>
    <n v="51"/>
    <n v="52.53"/>
    <s v="."/>
    <n v="223"/>
    <n v="215"/>
    <n v="232"/>
    <n v="177"/>
    <n v="207"/>
    <n v="294"/>
    <s v="."/>
    <n v="930.75099999999998"/>
    <n v="155.12516666666667"/>
    <n v="216.9720740707584"/>
    <n v="1.3986903526555978"/>
    <n v="11842912.954039998"/>
    <n v="1348"/>
    <n v="224.66666666666666"/>
    <n v="38.836409034135258"/>
    <n v="0.17286235475134387"/>
    <n v="14786212"/>
    <n v="2.8084187648498235E-4"/>
    <n v="0.98959902156151025"/>
    <n v="30000"/>
    <n v="0.35"/>
    <n v="120.60764585181674"/>
    <n v="5.1422707182320444"/>
    <n v="319.8174884353993"/>
    <n v="1032.1386919993247"/>
    <n v="1134.9841063639656"/>
    <n v="7783.7330904508271"/>
    <n v="465.37549999999999"/>
    <n v="7.7171807262000369"/>
    <n v="1513.676256454841"/>
    <s v="."/>
    <s v="National"/>
    <n v="2"/>
    <n v="5.5"/>
  </r>
  <r>
    <n v="20260"/>
    <s v="SERV CAF 14X3X100 PAGUE 2X3"/>
    <x v="17"/>
    <s v="SERVICENTRO"/>
    <n v="20"/>
    <n v="95.813596491228068"/>
    <n v="2.2999999999999998"/>
    <n v="864.33480000000009"/>
    <n v="11265.92"/>
    <n v="9712"/>
    <s v="."/>
    <n v="0"/>
    <n v="0"/>
    <n v="203.79599999999999"/>
    <n v="0"/>
    <n v="279.72000000000003"/>
    <n v="288.11160000000001"/>
    <s v="."/>
    <n v="211"/>
    <n v="226"/>
    <n v="113"/>
    <n v="107"/>
    <n v="153"/>
    <n v="211"/>
    <s v="."/>
    <n v="771.62760000000003"/>
    <n v="128.6046"/>
    <n v="143.90936260271602"/>
    <n v="1.1190063388301508"/>
    <n v="8693094.8113919999"/>
    <n v="1021"/>
    <n v="170.16666666666666"/>
    <n v="52.924159574495548"/>
    <n v="0.31101367036921967"/>
    <n v="9915952"/>
    <n v="2.3282848273233485E-4"/>
    <n v="0.99133203218215471"/>
    <n v="30000"/>
    <n v="0.35"/>
    <n v="116.70545142002091"/>
    <n v="4.2631359116022098"/>
    <n v="229.17208083476021"/>
    <n v="688.39084753827149"/>
    <n v="773.65356577031571"/>
    <n v="5900.6871279930101"/>
    <n v="385.81380000000001"/>
    <n v="6.6117528411155844"/>
    <n v="1384.1189327166819"/>
    <s v="."/>
    <s v="National"/>
    <n v="2"/>
    <n v="5.5"/>
  </r>
  <r>
    <n v="25020"/>
    <s v="SERV CANGURITOS CAFETERIA   6X100"/>
    <x v="17"/>
    <s v="SERVICENTRO"/>
    <n v="20"/>
    <n v="95.813596491228068"/>
    <n v="2.2999999999999998"/>
    <n v="486"/>
    <n v="9371.64"/>
    <n v="8079"/>
    <s v="."/>
    <n v="86"/>
    <n v="120"/>
    <n v="7"/>
    <n v="162"/>
    <n v="72"/>
    <n v="74.16"/>
    <s v="."/>
    <n v="116"/>
    <n v="85"/>
    <n v="122"/>
    <n v="76"/>
    <n v="103"/>
    <n v="159"/>
    <s v="."/>
    <n v="521.16"/>
    <n v="86.86"/>
    <n v="51.970660954042152"/>
    <n v="0.59832674365694394"/>
    <n v="4884123.9023999991"/>
    <n v="661"/>
    <n v="110.16666666666667"/>
    <n v="29.701290656580326"/>
    <n v="0.26960324347879266"/>
    <n v="5340219"/>
    <n v="1.5725317764784933E-4"/>
    <n v="0.99442263749566484"/>
    <n v="30000"/>
    <n v="0.35"/>
    <n v="105.15945741968179"/>
    <n v="2.8793370165745853"/>
    <n v="109.55740128553386"/>
    <n v="254.5934425143557"/>
    <n v="312.18018284584741"/>
    <n v="3397.1958099888343"/>
    <n v="260.58"/>
    <n v="4.9559023295460536"/>
    <n v="1179.8534837822915"/>
    <s v="."/>
    <s v="National"/>
    <n v="2"/>
    <n v="5.5"/>
  </r>
  <r>
    <n v="25010"/>
    <s v="SERV CANGURITOS 6X3X200"/>
    <x v="17"/>
    <s v="LA SUPERIOR"/>
    <n v="20"/>
    <n v="96.492063492063494"/>
    <n v="1.1000000000000001"/>
    <n v="510"/>
    <n v="7643.24"/>
    <n v="6589"/>
    <s v="."/>
    <n v="48"/>
    <n v="170"/>
    <n v="144"/>
    <n v="91"/>
    <n v="20"/>
    <n v="20.6"/>
    <s v="."/>
    <n v="99"/>
    <n v="123"/>
    <n v="137"/>
    <n v="85"/>
    <n v="94"/>
    <n v="147"/>
    <s v="."/>
    <n v="493.6"/>
    <n v="82.266666666666666"/>
    <n v="63.935175503525961"/>
    <n v="0.77716988051287639"/>
    <n v="3772703.264"/>
    <n v="685"/>
    <n v="114.16666666666667"/>
    <n v="25.158828801569154"/>
    <n v="0.22036930337140864"/>
    <n v="4513465"/>
    <n v="1.4893731001415771E-4"/>
    <n v="0.99472341784157536"/>
    <n v="30000"/>
    <n v="0.35"/>
    <n v="113.32335531070967"/>
    <n v="2.7270718232044202"/>
    <n v="118.47661196761436"/>
    <n v="309.55970499728659"/>
    <n v="364.10114146137499"/>
    <n v="3854.7303212819993"/>
    <n v="246.8"/>
    <n v="4.3556775974965518"/>
    <n v="1413.5052434198578"/>
    <s v="."/>
    <s v="National"/>
    <n v="2"/>
    <n v="5.5"/>
  </r>
  <r>
    <n v="20470"/>
    <s v="SERV DECORADA 18X200PG150LL200"/>
    <x v="17"/>
    <s v="SERVICENTRO"/>
    <n v="20"/>
    <n v="95.813596491228068"/>
    <n v="2.2999999999999998"/>
    <n v="737.26199999999994"/>
    <n v="7404.28"/>
    <n v="6383"/>
    <s v="."/>
    <n v="0"/>
    <n v="0"/>
    <n v="40"/>
    <n v="245.75399999999999"/>
    <n v="81"/>
    <n v="83.43"/>
    <s v="."/>
    <n v="125"/>
    <n v="81"/>
    <n v="120"/>
    <n v="104"/>
    <n v="105"/>
    <n v="113"/>
    <s v="."/>
    <n v="450.18400000000003"/>
    <n v="75.030666666666676"/>
    <n v="91.366282373021306"/>
    <n v="1.2177191864618195"/>
    <n v="3333288.3875199999"/>
    <n v="648"/>
    <n v="108"/>
    <n v="15.569200364822851"/>
    <n v="0.14415926263724863"/>
    <n v="4136184"/>
    <n v="1.3583710285942782E-4"/>
    <n v="0.99514511138565875"/>
    <n v="30000"/>
    <n v="0.35"/>
    <n v="109.95733580779263"/>
    <n v="2.4872044198895029"/>
    <n v="141.11037077081136"/>
    <n v="436.06965024765594"/>
    <n v="485.81373864544599"/>
    <n v="4462.5420138639347"/>
    <n v="225.09200000000001"/>
    <n v="4.0941697676899853"/>
    <n v="1794.1999371576337"/>
    <s v="."/>
    <s v="National"/>
    <n v="2"/>
    <n v="5.5"/>
  </r>
  <r>
    <n v="25060"/>
    <s v="SERV CANGURITOS LUJO 12X2X40"/>
    <x v="17"/>
    <s v="SERVICENTRO"/>
    <n v="20"/>
    <n v="95.813596491228068"/>
    <n v="2.2999999999999998"/>
    <n v="219"/>
    <n v="2778.2"/>
    <n v="2395"/>
    <s v="."/>
    <n v="0"/>
    <n v="0"/>
    <n v="0"/>
    <n v="73"/>
    <n v="66"/>
    <n v="67.98"/>
    <s v="."/>
    <n v="36"/>
    <n v="28"/>
    <n v="48"/>
    <n v="34"/>
    <n v="43"/>
    <n v="39"/>
    <s v="."/>
    <n v="206.98000000000002"/>
    <n v="34.49666666666667"/>
    <n v="37.858051543451978"/>
    <n v="1.0974408602797945"/>
    <n v="575031.83600000001"/>
    <n v="228"/>
    <n v="38"/>
    <n v="7.0142711667000732"/>
    <n v="0.18458608333421245"/>
    <n v="546060"/>
    <n v="6.2453493571171733E-5"/>
    <n v="0.99819969009151899"/>
    <n v="30000"/>
    <n v="0.35"/>
    <n v="121.71750330742405"/>
    <n v="1.1435359116022101"/>
    <n v="60.728769775496183"/>
    <n v="181.19265569955633"/>
    <n v="204.06337393160052"/>
    <n v="3372.7037527170764"/>
    <n v="103.49000000000001"/>
    <n v="1.70049495245747"/>
    <n v="2949.3640894858963"/>
    <s v="."/>
    <s v="National"/>
    <n v="2"/>
    <n v="5.5"/>
  </r>
  <r>
    <n v="25050"/>
    <s v="SERV ECONOMICA 5X6X100"/>
    <x v="17"/>
    <s v="SERVICENTRO"/>
    <n v="20"/>
    <n v="95.813596491228068"/>
    <n v="2.2999999999999998"/>
    <n v="231"/>
    <n v="5209.5599999999995"/>
    <n v="4491"/>
    <s v="."/>
    <n v="30"/>
    <n v="60"/>
    <n v="16"/>
    <n v="77"/>
    <n v="5"/>
    <n v="5.15"/>
    <s v="."/>
    <n v="37"/>
    <n v="28"/>
    <n v="45"/>
    <n v="32"/>
    <n v="31"/>
    <n v="36"/>
    <s v="."/>
    <n v="193.15"/>
    <n v="32.19166666666667"/>
    <n v="30.062275640188428"/>
    <n v="0.93385272503821148"/>
    <n v="1006226.514"/>
    <n v="209"/>
    <n v="34.833333333333336"/>
    <n v="5.9805239458317203"/>
    <n v="0.17168968265545606"/>
    <n v="938619"/>
    <n v="5.8280472911739389E-5"/>
    <n v="0.99837745835771607"/>
    <n v="30000"/>
    <n v="0.35"/>
    <n v="85.865248616277285"/>
    <n v="1.0671270718232044"/>
    <n v="51.40481707665252"/>
    <n v="144.59262447723245"/>
    <n v="165.93516591369655"/>
    <n v="2463.1431096065471"/>
    <n v="96.575000000000003"/>
    <n v="2.2494548506249243"/>
    <n v="2308.2003771099403"/>
    <s v="."/>
    <s v="National"/>
    <n v="2"/>
    <n v="5.5"/>
  </r>
  <r>
    <n v="25210"/>
    <s v="SERV. HOGAR 5X6X100 PAGUE 5X6"/>
    <x v="17"/>
    <s v="SERVICENTRO"/>
    <n v="20"/>
    <n v="95.813596491228068"/>
    <n v="2.2999999999999998"/>
    <n v="324"/>
    <n v="5997.2"/>
    <n v="5170"/>
    <s v="."/>
    <n v="6"/>
    <n v="0"/>
    <n v="5"/>
    <n v="108"/>
    <n v="0"/>
    <n v="0"/>
    <s v="."/>
    <n v="21"/>
    <n v="30"/>
    <n v="18"/>
    <n v="18"/>
    <n v="16"/>
    <n v="29"/>
    <s v="."/>
    <n v="119"/>
    <n v="19.833333333333332"/>
    <n v="43.277784909427453"/>
    <n v="2.1820731887106279"/>
    <n v="713666.79999999993"/>
    <n v="132"/>
    <n v="22"/>
    <n v="6.0332412515993425"/>
    <n v="0.274238238709061"/>
    <n v="682440"/>
    <n v="3.5906685355925378E-5"/>
    <n v="0.99905374418086834"/>
    <n v="30000"/>
    <n v="0.35"/>
    <n v="62.8159326337666"/>
    <n v="0.65745856353591159"/>
    <n v="56.42695618014568"/>
    <n v="204.22614754494762"/>
    <n v="217.37531881566585"/>
    <n v="2326.100498408829"/>
    <n v="59.5"/>
    <n v="1.8944238350133442"/>
    <n v="3538.0184051428405"/>
    <s v="."/>
    <s v="National"/>
    <n v="2"/>
    <n v="5.5"/>
  </r>
  <r>
    <n v="20270"/>
    <s v="SERV CANGU 18X200 GRATIS 50SERV"/>
    <x v="17"/>
    <s v="SERVICENTRO"/>
    <n v="20"/>
    <n v="95.813596491228068"/>
    <n v="2.2999999999999998"/>
    <n v="180"/>
    <n v="11003.759999999998"/>
    <n v="9486"/>
    <s v="."/>
    <n v="60"/>
    <n v="20"/>
    <n v="0"/>
    <n v="26"/>
    <n v="19"/>
    <n v="-19.57"/>
    <s v="."/>
    <n v="15"/>
    <n v="18"/>
    <n v="23"/>
    <n v="19"/>
    <n v="29"/>
    <n v="16"/>
    <s v="."/>
    <n v="105.43"/>
    <n v="17.571666666666669"/>
    <n v="26.711061691117163"/>
    <n v="1.5201211244114858"/>
    <n v="1160126.4168"/>
    <n v="120"/>
    <n v="20"/>
    <n v="5.215361924162119"/>
    <n v="0.26076809620810593"/>
    <n v="1138320"/>
    <n v="3.1812116277942969E-5"/>
    <n v="0.99915390572880025"/>
    <n v="30000"/>
    <n v="0.35"/>
    <n v="43.649788740688237"/>
    <n v="0.58248618784530393"/>
    <n v="38.360785448023243"/>
    <n v="126.83867678441284"/>
    <n v="138.48840054131892"/>
    <n v="1534.0556854205208"/>
    <n v="52.715000000000003"/>
    <n v="2.415361059965984"/>
    <n v="2633.6344404924048"/>
    <s v="."/>
    <s v="National"/>
    <n v="2"/>
    <n v="5.5"/>
  </r>
  <r>
    <n v="20152"/>
    <s v="SERV CANGU 36X100 PAGUE 80X100"/>
    <x v="17"/>
    <s v="SERVICENTRO"/>
    <n v="20"/>
    <n v="95.813596491228068"/>
    <n v="2.2999999999999998"/>
    <n v="129"/>
    <n v="5209.5599999999995"/>
    <n v="4491"/>
    <s v="."/>
    <n v="43"/>
    <n v="28"/>
    <n v="11"/>
    <n v="0"/>
    <n v="10"/>
    <n v="10.3"/>
    <s v="."/>
    <n v="25"/>
    <n v="30"/>
    <n v="16"/>
    <n v="21"/>
    <n v="18"/>
    <n v="15"/>
    <s v="."/>
    <n v="102.3"/>
    <n v="17.05"/>
    <n v="15.594069385506788"/>
    <n v="0.91460817510303738"/>
    <n v="532937.9879999999"/>
    <n v="125"/>
    <n v="20.833333333333332"/>
    <n v="5.7763887219149908"/>
    <n v="0.27726665865191957"/>
    <n v="561375"/>
    <n v="3.0867679932026603E-5"/>
    <n v="0.99918477340873224"/>
    <n v="30000"/>
    <n v="0.35"/>
    <n v="62.489621239596211"/>
    <n v="0.56519337016574589"/>
    <n v="26.897936788821706"/>
    <n v="75.05597191127606"/>
    <n v="86.359839314590971"/>
    <n v="1636.7297844133363"/>
    <n v="51.15"/>
    <n v="1.6370718524243215"/>
    <n v="2895.8757671438307"/>
    <s v="."/>
    <s v="National"/>
    <n v="2"/>
    <n v="5.5"/>
  </r>
  <r>
    <n v="25080"/>
    <s v="SERV HOGAR 5X6X100"/>
    <x v="17"/>
    <s v="SERVICENTRO"/>
    <n v="20"/>
    <n v="95.813596491228068"/>
    <n v="2.2999999999999998"/>
    <n v="162"/>
    <n v="11420.199999999999"/>
    <n v="9845"/>
    <s v="."/>
    <n v="54"/>
    <n v="18"/>
    <n v="0"/>
    <n v="0"/>
    <n v="0"/>
    <n v="0"/>
    <s v="."/>
    <n v="19"/>
    <n v="14"/>
    <n v="20"/>
    <n v="12"/>
    <n v="22"/>
    <n v="11"/>
    <s v="."/>
    <n v="72"/>
    <n v="12"/>
    <n v="21.799082549501939"/>
    <n v="1.8165902124584949"/>
    <n v="822254.39999999991"/>
    <n v="98"/>
    <n v="16.333333333333332"/>
    <n v="4.5898438608156003"/>
    <n v="0.28101084862136327"/>
    <n v="964810"/>
    <n v="2.1725053324593506E-5"/>
    <n v="0.99947318254372175"/>
    <n v="30000"/>
    <n v="0.35"/>
    <n v="35.407885402695484"/>
    <n v="0.39779005524861877"/>
    <n v="29.754883654474312"/>
    <n v="103.16697049847541"/>
    <n v="111.12277160344779"/>
    <n v="1247.3063295424238"/>
    <n v="36"/>
    <n v="2.0334453521056326"/>
    <n v="3135.5895228774821"/>
    <s v="."/>
    <s v="National"/>
    <n v="2"/>
    <n v="5.5"/>
  </r>
  <r>
    <n v="20190"/>
    <s v="SERV CANGU 36X100 PAGUE 80X100"/>
    <x v="17"/>
    <s v="SERVICENTRO"/>
    <n v="20"/>
    <n v="95.813596491228068"/>
    <n v="2.2999999999999998"/>
    <n v="135"/>
    <n v="8544.56"/>
    <n v="7366"/>
    <s v="."/>
    <n v="4"/>
    <n v="0"/>
    <n v="0"/>
    <n v="0"/>
    <n v="45"/>
    <n v="23"/>
    <s v="."/>
    <n v="17"/>
    <n v="19"/>
    <n v="16"/>
    <n v="16"/>
    <n v="10"/>
    <n v="15"/>
    <s v="."/>
    <n v="72"/>
    <n v="12"/>
    <n v="18.471599822430107"/>
    <n v="1.5392999852025089"/>
    <n v="615208.31999999995"/>
    <n v="93"/>
    <n v="15.5"/>
    <n v="3.0166206257996713"/>
    <n v="0.19462068553546266"/>
    <n v="685038"/>
    <n v="2.1725053324593506E-5"/>
    <n v="0.99949490759704629"/>
    <n v="30000"/>
    <n v="0.35"/>
    <n v="40.934736012205683"/>
    <n v="0.39779005524861877"/>
    <n v="26.427400927402481"/>
    <n v="87.69077714936229"/>
    <n v="95.646578254334671"/>
    <n v="1275.817493842078"/>
    <n v="36"/>
    <n v="1.7588973818844578"/>
    <n v="3207.2634220196683"/>
    <s v="."/>
    <s v="National"/>
    <n v="2"/>
    <n v="5.5"/>
  </r>
  <r>
    <n v="20230"/>
    <s v="SERV CANGU 18X200 GRASTIS 30SER"/>
    <x v="17"/>
    <s v="SERVICENTRO"/>
    <n v="20"/>
    <n v="95.813596491228068"/>
    <n v="2.2999999999999998"/>
    <n v="174"/>
    <n v="5595.8399999999992"/>
    <n v="4824"/>
    <s v="."/>
    <n v="58"/>
    <n v="3"/>
    <n v="0"/>
    <n v="0"/>
    <n v="0"/>
    <n v="0"/>
    <s v="."/>
    <n v="9"/>
    <n v="18"/>
    <n v="11"/>
    <n v="10"/>
    <n v="12"/>
    <n v="14"/>
    <s v="."/>
    <n v="61"/>
    <n v="10.166666666666666"/>
    <n v="23.464157062776977"/>
    <n v="2.3079498750272438"/>
    <n v="341346.23999999993"/>
    <n v="74"/>
    <n v="12.333333333333334"/>
    <n v="3.2659863237109055"/>
    <n v="0.26480970192250586"/>
    <n v="356976"/>
    <n v="1.8405947955558388E-5"/>
    <n v="0.99964017880431166"/>
    <n v="30000"/>
    <n v="0.35"/>
    <n v="46.558917134612251"/>
    <n v="0.33701657458563539"/>
    <n v="30.204488554489686"/>
    <n v="110.63948041300556"/>
    <n v="117.37981190471827"/>
    <n v="1511.1009643607902"/>
    <n v="30.5"/>
    <n v="1.3101679281679885"/>
    <n v="4483.758599168902"/>
    <s v="."/>
    <s v="National"/>
    <n v="2"/>
    <n v="5.5"/>
  </r>
  <r>
    <n v="25070"/>
    <s v="SERV CANGU DECORADA 6X6X100"/>
    <x v="17"/>
    <s v="SERVICENTRO"/>
    <n v="20"/>
    <n v="95.813596491228068"/>
    <n v="2.2999999999999998"/>
    <n v="60"/>
    <n v="6093.48"/>
    <n v="5253"/>
    <s v="."/>
    <n v="20"/>
    <n v="0"/>
    <n v="0"/>
    <n v="0"/>
    <n v="0"/>
    <n v="0"/>
    <s v="."/>
    <n v="3"/>
    <n v="4"/>
    <n v="6"/>
    <n v="3"/>
    <n v="4"/>
    <n v="4"/>
    <s v="."/>
    <n v="20"/>
    <n v="3.3333333333333335"/>
    <n v="8.164965809277259"/>
    <n v="2.4494897427831774"/>
    <n v="121869.59999999999"/>
    <n v="24"/>
    <n v="4"/>
    <n v="1.0954451150103321"/>
    <n v="0.27386127875258304"/>
    <n v="126072"/>
    <n v="6.0347370346093075E-6"/>
    <n v="0.9998905359049296"/>
    <n v="30000"/>
    <n v="0.35"/>
    <n v="25.547764281242447"/>
    <n v="0.11049723756906077"/>
    <n v="10.374910560658474"/>
    <n v="38.469589322752242"/>
    <n v="40.679534074133457"/>
    <n v="712.72419113314629"/>
    <n v="10"/>
    <n v="0.78284736698797164"/>
    <n v="6450.1539297549743"/>
    <s v="."/>
    <s v="National"/>
    <n v="2"/>
    <n v="5.5"/>
  </r>
  <r>
    <n v="24050"/>
    <s v="SERV HOGAR 24X150"/>
    <x v="17"/>
    <s v="SERVICENTRO"/>
    <n v="20"/>
    <n v="95.813596491228068"/>
    <n v="2.2999999999999998"/>
    <n v="12.36"/>
    <n v="13344.64"/>
    <n v="11504"/>
    <s v="."/>
    <n v="4"/>
    <n v="0"/>
    <n v="3"/>
    <n v="2"/>
    <n v="4"/>
    <n v="4.12"/>
    <s v="."/>
    <n v="3"/>
    <n v="5"/>
    <n v="4"/>
    <n v="5"/>
    <n v="4"/>
    <n v="4"/>
    <s v="."/>
    <n v="17.12"/>
    <n v="2.8533333333333335"/>
    <n v="1.6202057482513348"/>
    <n v="0.56782911737780417"/>
    <n v="228460.23680000001"/>
    <n v="25"/>
    <n v="4.166666666666667"/>
    <n v="0.75277265270908045"/>
    <n v="0.18066543665017928"/>
    <n v="287600"/>
    <n v="5.1657349016255675E-6"/>
    <n v="0.99991290064037996"/>
    <n v="30000"/>
    <n v="0.35"/>
    <n v="15.97235840015818"/>
    <n v="9.458563535911603E-2"/>
    <n v="3.5119184554336553"/>
    <n v="7.9586114172178455"/>
    <n v="9.8503241244001654"/>
    <n v="359.80989438540814"/>
    <n v="8.56"/>
    <n v="1.071851731039948"/>
    <n v="3804.0648880700273"/>
    <s v="."/>
    <s v="National"/>
    <n v="2"/>
    <n v="5.5"/>
  </r>
  <r>
    <n v="23040"/>
    <s v="SERV PETALO DE LUJO 60X45"/>
    <x v="17"/>
    <s v="SERVICENTRO"/>
    <n v="20"/>
    <n v="95.813596491228068"/>
    <n v="2.2999999999999998"/>
    <n v="9"/>
    <n v="11422.519999999999"/>
    <n v="9847"/>
    <s v="."/>
    <n v="0"/>
    <n v="1"/>
    <n v="1"/>
    <n v="3"/>
    <n v="1"/>
    <n v="1.03"/>
    <s v="."/>
    <n v="2"/>
    <n v="2"/>
    <n v="2"/>
    <n v="2"/>
    <n v="2"/>
    <n v="1"/>
    <s v="."/>
    <n v="7.03"/>
    <n v="1.1716666666666666"/>
    <n v="0.98225081657724589"/>
    <n v="0.83833640106166085"/>
    <n v="80300.315599999987"/>
    <n v="11"/>
    <n v="1.8333333333333333"/>
    <n v="0.40824829046386274"/>
    <n v="0.2226808857075615"/>
    <n v="108317"/>
    <n v="2.1212100676651715E-6"/>
    <n v="0.99998905600438792"/>
    <n v="30000"/>
    <n v="0.35"/>
    <n v="11.062856946224098"/>
    <n v="3.8839779005524863E-2"/>
    <n v="1.7590463966877432"/>
    <n v="4.7421663335633557"/>
    <n v="5.518961913673853"/>
    <n v="245.64432158959022"/>
    <n v="3.5150000000000001"/>
    <n v="0.63545972203856738"/>
    <n v="6324.5550793336888"/>
    <s v="."/>
    <s v="National"/>
    <n v="2"/>
    <n v="5.5"/>
  </r>
  <r>
    <n v="73600"/>
    <s v="TOALLA MANOS EN ROLLO"/>
    <x v="18"/>
    <s v="TOALLAS EL PAISA"/>
    <n v="10"/>
    <n v="96.052083333333329"/>
    <n v="0.7"/>
    <n v="32928.06897"/>
    <n v="11184.72"/>
    <n v="9642"/>
    <s v="."/>
    <n v="7538.4539999999997"/>
    <n v="8407.5840000000007"/>
    <n v="7993.9979999999996"/>
    <n v="9264.7260000000006"/>
    <n v="10656.333000000001"/>
    <n v="10976.022989999999"/>
    <s v="."/>
    <n v="9015"/>
    <n v="7927"/>
    <n v="14624"/>
    <n v="7912"/>
    <n v="7324"/>
    <n v="15099"/>
    <s v="."/>
    <n v="54837.117989999999"/>
    <n v="9139.5196649999998"/>
    <n v="1421.3025539004184"/>
    <n v="0.15551173431392998"/>
    <n v="613337810.3251127"/>
    <n v="61901"/>
    <n v="10316.833333333334"/>
    <n v="3565.5897361680122"/>
    <n v="0.3456089306636092"/>
    <n v="596849442"/>
    <n v="1.6546379340274666E-2"/>
    <n v="0.16702006351817167"/>
    <n v="30000"/>
    <n v="0.35"/>
    <n v="987.40506454540241"/>
    <n v="302.96750270718229"/>
    <n v="4450.9775809722414"/>
    <n v="3295.2350891284955"/>
    <n v="7480.6526080440644"/>
    <n v="28538.05376543045"/>
    <n v="27418.558994999999"/>
    <n v="55.536597855356149"/>
    <n v="94.195098518577566"/>
    <s v="."/>
    <s v="International"/>
    <n v="1"/>
    <n v="5.5"/>
  </r>
  <r>
    <n v="73110"/>
    <s v="TOALLA MANOS BLANCA 24X150"/>
    <x v="18"/>
    <s v="TOALLAS EL PAISA"/>
    <n v="10"/>
    <n v="96.052083333333329"/>
    <n v="0.7"/>
    <n v="13813.172999999999"/>
    <n v="12006"/>
    <n v="10350"/>
    <s v="."/>
    <n v="3522.4740000000002"/>
    <n v="3254.7420000000002"/>
    <n v="3248.748"/>
    <n v="4604.3909999999996"/>
    <n v="3623.373"/>
    <n v="3732.0741899999998"/>
    <s v="."/>
    <n v="4004"/>
    <n v="4507"/>
    <n v="3630"/>
    <n v="5183"/>
    <n v="5448"/>
    <n v="3675"/>
    <s v="."/>
    <n v="21985.802189999999"/>
    <n v="3664.3003649999996"/>
    <n v="500.11504332170898"/>
    <n v="0.13648309186075935"/>
    <n v="263961541.09313998"/>
    <n v="26447"/>
    <n v="4407.833333333333"/>
    <n v="774.31451404882341"/>
    <n v="0.17566782940571485"/>
    <n v="273726450"/>
    <n v="6.63392673557937E-3"/>
    <n v="0.64274094169824647"/>
    <n v="30000"/>
    <n v="0.35"/>
    <n v="603.45179885420237"/>
    <n v="121.46852038674032"/>
    <n v="1714.8002471891123"/>
    <n v="1206.4985555180949"/>
    <n v="2929.4854510565156"/>
    <n v="12750.468668948226"/>
    <n v="10992.901094999999"/>
    <n v="36.433402355822459"/>
    <n v="104.96932561911807"/>
    <s v="."/>
    <s v="International"/>
    <n v="1"/>
    <n v="5.5"/>
  </r>
  <r>
    <n v="73610"/>
    <s v="TOALLA MANOS EN ROLLO ECOLOGIC"/>
    <x v="18"/>
    <s v="TOALLAS EL PAISA"/>
    <n v="10"/>
    <n v="96.052083333333329"/>
    <n v="0.7"/>
    <n v="8859.431700000001"/>
    <n v="9010.8799999999992"/>
    <n v="7768"/>
    <s v="."/>
    <n v="1526.472"/>
    <n v="1478.52"/>
    <n v="1512.4860000000001"/>
    <n v="1892.106"/>
    <n v="2867.13"/>
    <n v="2953.1439"/>
    <s v="."/>
    <n v="3069"/>
    <n v="3860"/>
    <n v="1852"/>
    <n v="3096"/>
    <n v="1657"/>
    <n v="2471"/>
    <s v="."/>
    <n v="12229.857899999999"/>
    <n v="2038.3096499999999"/>
    <n v="692.3977365538509"/>
    <n v="0.33969212506738167"/>
    <n v="110201781.95395198"/>
    <n v="16005"/>
    <n v="2667.5"/>
    <n v="835.65944020276584"/>
    <n v="0.31327439182859074"/>
    <n v="124326840"/>
    <n v="3.6901988198569601E-3"/>
    <n v="0.79541638535977233"/>
    <n v="30000"/>
    <n v="0.35"/>
    <n v="519.5145317344286"/>
    <n v="67.568275690607734"/>
    <n v="1368.0804934599282"/>
    <n v="1352.2376737653117"/>
    <n v="2043.7632503660056"/>
    <n v="13487.203176342722"/>
    <n v="6114.9289499999995"/>
    <n v="23.540935147992737"/>
    <n v="199.608515068522"/>
    <s v="."/>
    <s v="International"/>
    <n v="1"/>
    <n v="5.5"/>
  </r>
  <r>
    <n v="73010"/>
    <s v="TOALLA MANOS AZUL 24X150"/>
    <x v="18"/>
    <s v="TOALLAS EL PAISA"/>
    <n v="10"/>
    <n v="96.052083333333329"/>
    <n v="0.7"/>
    <n v="6851.1419999999998"/>
    <n v="8430.8799999999992"/>
    <n v="7268"/>
    <s v="."/>
    <n v="1575.423"/>
    <n v="1772.2260000000001"/>
    <n v="2242.7550000000001"/>
    <n v="2283.7139999999999"/>
    <n v="2021.9760000000001"/>
    <n v="2082.6352800000004"/>
    <s v="."/>
    <n v="2690"/>
    <n v="3156"/>
    <n v="2574"/>
    <n v="2276"/>
    <n v="1879"/>
    <n v="3086"/>
    <s v="."/>
    <n v="11978.729280000001"/>
    <n v="1996.4548800000002"/>
    <n v="275.24766107917475"/>
    <n v="0.1378682102142848"/>
    <n v="100991229.1121664"/>
    <n v="15661"/>
    <n v="2610.1666666666665"/>
    <n v="485.44924211153852"/>
    <n v="0.18598400183061306"/>
    <n v="113824148"/>
    <n v="3.6144240606787448E-3"/>
    <n v="0.80637497455935647"/>
    <n v="30000"/>
    <n v="0.35"/>
    <n v="531.54436523957406"/>
    <n v="66.180824751381223"/>
    <n v="937.05590859298695"/>
    <n v="661.89509905783279"/>
    <n v="1598.8641561067993"/>
    <n v="9004.9761717804759"/>
    <n v="5989.3646400000007"/>
    <n v="22.535709271607139"/>
    <n v="136.06624283709215"/>
    <s v="."/>
    <s v="International"/>
    <n v="1"/>
    <n v="5.5"/>
  </r>
  <r>
    <n v="71020"/>
    <s v="T.MANOS CANGURITOS 24X150"/>
    <x v="18"/>
    <s v="TOALLAS EL PAISA"/>
    <n v="10"/>
    <n v="96.052083333333329"/>
    <n v="0.7"/>
    <n v="1993.0050000000001"/>
    <n v="12503.64"/>
    <n v="10779"/>
    <s v="."/>
    <n v="565.43399999999997"/>
    <n v="519.48"/>
    <n v="664.33500000000004"/>
    <n v="446.553"/>
    <n v="517.48199999999997"/>
    <n v="533.00645999999995"/>
    <s v="."/>
    <n v="569"/>
    <n v="960"/>
    <n v="864"/>
    <n v="740"/>
    <n v="921"/>
    <n v="837"/>
    <s v="."/>
    <n v="3246.2904600000002"/>
    <n v="541.04840999999999"/>
    <n v="71.845483831014505"/>
    <n v="0.13278938169509547"/>
    <n v="40590447.247274399"/>
    <n v="4891"/>
    <n v="815.16666666666663"/>
    <n v="142.32837618221708"/>
    <n v="0.1746003388046008"/>
    <n v="52720089"/>
    <n v="9.7952546320304425E-4"/>
    <n v="0.94879482018822447"/>
    <n v="30000"/>
    <n v="0.35"/>
    <n v="227.21973803240962"/>
    <n v="17.935306408839779"/>
    <n v="251.19854791941231"/>
    <n v="174.85801040640777"/>
    <n v="430.55161200781009"/>
    <n v="3241.8507665536536"/>
    <n v="1623.1452300000001"/>
    <n v="14.287009078132831"/>
    <n v="180.75246068591511"/>
    <s v="."/>
    <s v="International"/>
    <n v="1"/>
    <n v="5.5"/>
  </r>
  <r>
    <n v="73200"/>
    <s v="TOALLA MANOS BLANCA 24X150 N"/>
    <x v="18"/>
    <s v="TOALLAS EL PAISA"/>
    <n v="10"/>
    <n v="96.052083333333329"/>
    <n v="0.7"/>
    <n v="3796.8993"/>
    <n v="10980.56"/>
    <n v="9466"/>
    <s v="."/>
    <n v="0"/>
    <n v="0"/>
    <n v="0"/>
    <n v="619.38"/>
    <n v="1228.77"/>
    <n v="1265.6331"/>
    <s v="."/>
    <n v="451"/>
    <n v="565"/>
    <n v="942"/>
    <n v="502"/>
    <n v="898"/>
    <n v="738"/>
    <s v="."/>
    <n v="3113.7831000000001"/>
    <n v="518.96384999999998"/>
    <n v="613.08948375823172"/>
    <n v="1.1813722357698551"/>
    <n v="34191082.156535998"/>
    <n v="4096"/>
    <n v="682.66666666666663"/>
    <n v="208.24952981139404"/>
    <n v="0.30505302218465924"/>
    <n v="38772736"/>
    <n v="9.3954310956552889E-4"/>
    <n v="0.95164668189045598"/>
    <n v="30000"/>
    <n v="0.35"/>
    <n v="237.46659857676508"/>
    <n v="17.203221546961327"/>
    <n v="785.12169922784506"/>
    <n v="1062.55613583075"/>
    <n v="957.15391469745828"/>
    <n v="9290.6825225778121"/>
    <n v="1556.8915500000001"/>
    <n v="13.112509795744673"/>
    <n v="540.05480875870387"/>
    <s v="."/>
    <s v="International"/>
    <n v="1"/>
    <n v="5.5"/>
  </r>
  <r>
    <n v="73060"/>
    <s v="T. MANOS EN C NATURAL 24X150"/>
    <x v="18"/>
    <s v="TOALLAS EL PAISA"/>
    <n v="10"/>
    <n v="96.052083333333329"/>
    <n v="0.7"/>
    <n v="1632.9753900000001"/>
    <n v="2746.8799999999997"/>
    <n v="2368"/>
    <s v="."/>
    <n v="213.786"/>
    <n v="307.69200000000001"/>
    <n v="335.66399999999999"/>
    <n v="452.54700000000003"/>
    <n v="528.471"/>
    <n v="544.32513000000006"/>
    <s v="."/>
    <n v="581"/>
    <n v="601"/>
    <n v="427"/>
    <n v="400"/>
    <n v="391"/>
    <n v="710"/>
    <s v="."/>
    <n v="2382.48513"/>
    <n v="397.08085499999999"/>
    <n v="132.19692985113599"/>
    <n v="0.33292194319249163"/>
    <n v="6544400.7538943989"/>
    <n v="3110"/>
    <n v="518.33333333333337"/>
    <n v="131.19095497276729"/>
    <n v="0.25310152084778254"/>
    <n v="7364480"/>
    <n v="7.1888356242084852E-4"/>
    <n v="0.9677114369364419"/>
    <n v="30000"/>
    <n v="0.35"/>
    <n v="415.30375071403205"/>
    <n v="13.162901270718232"/>
    <n v="263.82594255831827"/>
    <n v="259.00731559716297"/>
    <n v="395.45495526550059"/>
    <n v="5738.8327482099994"/>
    <n v="1191.242565"/>
    <n v="5.7367291431964951"/>
    <n v="435.98539791348452"/>
    <s v="."/>
    <s v="International"/>
    <n v="1"/>
    <n v="5.5"/>
  </r>
  <r>
    <n v="60050"/>
    <s v="T.MANOS PETALO 18X100"/>
    <x v="18"/>
    <s v="TOALLAS EL PAISA"/>
    <n v="10"/>
    <n v="96.052083333333329"/>
    <n v="0.7"/>
    <n v="228"/>
    <n v="8488.8799999999992"/>
    <n v="7318"/>
    <s v="."/>
    <n v="44"/>
    <n v="29"/>
    <n v="76"/>
    <n v="18"/>
    <n v="38"/>
    <n v="39.14"/>
    <s v="."/>
    <n v="54"/>
    <n v="46"/>
    <n v="62"/>
    <n v="38"/>
    <n v="60"/>
    <n v="55"/>
    <s v="."/>
    <n v="244.14"/>
    <n v="40.69"/>
    <n v="19.590216946220895"/>
    <n v="0.48145040418335944"/>
    <n v="2072475.1631999996"/>
    <n v="315"/>
    <n v="52.5"/>
    <n v="9.0277350426338945"/>
    <n v="0.17195685795493132"/>
    <n v="2305170"/>
    <n v="7.3666034981475814E-5"/>
    <n v="0.99786070382544234"/>
    <n v="30000"/>
    <n v="0.35"/>
    <n v="75.624909955763641"/>
    <n v="1.3488397790055249"/>
    <n v="33.078614736276144"/>
    <n v="36.479252711876526"/>
    <n v="46.567012526331396"/>
    <n v="985.22988375612147"/>
    <n v="122.07"/>
    <n v="3.2283013644949565"/>
    <n v="730.42766019438841"/>
    <s v="."/>
    <s v="International"/>
    <n v="1"/>
    <n v="5.5"/>
  </r>
  <r>
    <n v="73020"/>
    <s v="TOALLA MANOS EN C AZUL 8X3X150"/>
    <x v="18"/>
    <s v="TOALLAS EL PAISA"/>
    <n v="10"/>
    <n v="96.052083333333329"/>
    <n v="0.7"/>
    <n v="246"/>
    <n v="9546.7999999999993"/>
    <n v="8230"/>
    <s v="."/>
    <n v="0"/>
    <n v="0"/>
    <n v="24"/>
    <n v="82"/>
    <n v="23"/>
    <n v="23.69"/>
    <s v="."/>
    <n v="45"/>
    <n v="28"/>
    <n v="24"/>
    <n v="41"/>
    <n v="30"/>
    <n v="27"/>
    <s v="."/>
    <n v="152.69"/>
    <n v="25.448333333333334"/>
    <n v="30.015029846173174"/>
    <n v="1.1794497287120247"/>
    <n v="1457700.8919999998"/>
    <n v="195"/>
    <n v="32.5"/>
    <n v="8.4557672626438816"/>
    <n v="0.26017745423519634"/>
    <n v="1604850"/>
    <n v="4.6072199890724756E-5"/>
    <n v="0.99884363877627125"/>
    <n v="30000"/>
    <n v="0.35"/>
    <n v="56.395828731839565"/>
    <n v="0.84359116022099445"/>
    <n v="38.450941448383119"/>
    <n v="52.023915823239484"/>
    <n v="46.886853050593061"/>
    <n v="902.55952722851043"/>
    <n v="76.344999999999999"/>
    <n v="2.7074697443677307"/>
    <n v="1069.9015942652459"/>
    <s v="."/>
    <s v="International"/>
    <n v="1"/>
    <n v="5.5"/>
  </r>
  <r>
    <n v="73120"/>
    <s v="TOALLA MANOS EN C BCA 8X3X150"/>
    <x v="18"/>
    <s v="TOALLAS EL PAISA"/>
    <n v="10"/>
    <n v="96.052083333333329"/>
    <n v="0.7"/>
    <n v="126"/>
    <n v="4037.9599999999996"/>
    <n v="3481"/>
    <s v="."/>
    <n v="0"/>
    <n v="0"/>
    <n v="39"/>
    <n v="42"/>
    <n v="33"/>
    <n v="33.99"/>
    <s v="."/>
    <n v="32"/>
    <n v="37"/>
    <n v="45"/>
    <n v="33"/>
    <n v="38"/>
    <n v="28"/>
    <s v="."/>
    <n v="147.99"/>
    <n v="24.665000000000003"/>
    <n v="19.386318629383968"/>
    <n v="0.78598494341714842"/>
    <n v="597577.70039999997"/>
    <n v="213"/>
    <n v="35.5"/>
    <n v="5.8906705900092566"/>
    <n v="0.16593438281716216"/>
    <n v="741453"/>
    <n v="4.4654036687591573E-5"/>
    <n v="0.99893333307281673"/>
    <n v="30000"/>
    <n v="0.35"/>
    <n v="85.370097311645338"/>
    <n v="0.81762430939226527"/>
    <n v="27.562561723306622"/>
    <n v="34.464114691597402"/>
    <n v="35.738804817229273"/>
    <n v="1075.1267211335996"/>
    <n v="73.995000000000005"/>
    <n v="1.7335109676607185"/>
    <n v="1314.9397697491827"/>
    <s v="."/>
    <s v="International"/>
    <n v="1"/>
    <n v="5.5"/>
  </r>
  <r>
    <n v="73000"/>
    <s v="TOALLA MANOS AZUL 16X250"/>
    <x v="18"/>
    <s v="TOALLAS EL PAISA"/>
    <n v="10"/>
    <n v="96.052083333333329"/>
    <n v="0.7"/>
    <n v="27"/>
    <n v="10892.4"/>
    <n v="9390"/>
    <s v="."/>
    <n v="1"/>
    <n v="1"/>
    <n v="0"/>
    <n v="0"/>
    <n v="3"/>
    <n v="9"/>
    <s v="."/>
    <n v="3"/>
    <n v="2"/>
    <n v="2"/>
    <n v="4"/>
    <n v="3"/>
    <n v="2"/>
    <s v="."/>
    <n v="14"/>
    <n v="2.3333333333333335"/>
    <n v="3.4448028487370168"/>
    <n v="1.47634407803015"/>
    <n v="152493.6"/>
    <n v="16"/>
    <n v="2.6666666666666665"/>
    <n v="0.81649658092772637"/>
    <n v="0.3061862178478974"/>
    <n v="150240"/>
    <n v="4.2243159242265154E-6"/>
    <n v="0.99993643611481497"/>
    <n v="30000"/>
    <n v="0.35"/>
    <n v="15.987215339548632"/>
    <n v="7.7348066298342538E-2"/>
    <n v="4.2182835117204425"/>
    <n v="5.909176070080111"/>
    <n v="4.9917641747038681"/>
    <n v="198.53846539457695"/>
    <n v="7"/>
    <n v="0.87569972022377618"/>
    <n v="2566.8187311727447"/>
    <s v="."/>
    <s v="International"/>
    <n v="1"/>
    <n v="5.5"/>
  </r>
  <r>
    <n v="40016"/>
    <s v="NNORMAL 4(12NNX10)+IRX10+PNX10"/>
    <x v="19"/>
    <s v="LA CASA DE LA TOALLA"/>
    <n v="60"/>
    <n v="91.898148148148152"/>
    <n v="0.6"/>
    <n v="85300.614000000001"/>
    <n v="7527.24"/>
    <n v="6489"/>
    <s v="."/>
    <n v="17525.456999999999"/>
    <n v="4893.1019999999999"/>
    <n v="7190"/>
    <n v="17608.374"/>
    <n v="28433.538"/>
    <n v="2414.5830000000001"/>
    <s v="."/>
    <n v="14860"/>
    <n v="17622"/>
    <n v="11252"/>
    <n v="11816"/>
    <n v="20660"/>
    <n v="22959"/>
    <s v="."/>
    <n v="78065.053999999989"/>
    <n v="13010.842333333332"/>
    <n v="9914.0224943189405"/>
    <n v="0.76198160275292515"/>
    <n v="587614397.07095993"/>
    <n v="99169"/>
    <n v="16528.166666666668"/>
    <n v="4742.348887067109"/>
    <n v="0.28692528232010661"/>
    <n v="643507641"/>
    <n v="2.355510362412877E-2"/>
    <n v="5.443666345133498E-2"/>
    <n v="30000"/>
    <n v="0.35"/>
    <n v="1436.0879832359656"/>
    <n v="431.29864088397784"/>
    <n v="35791.940947357609"/>
    <n v="147712.95840100144"/>
    <n v="173590.87685404011"/>
    <n v="233878.23739515938"/>
    <n v="39032.526999999995"/>
    <n v="54.359520385439374"/>
    <n v="542.26518524567791"/>
    <s v="."/>
    <s v="Local"/>
    <n v="3"/>
    <n v="9"/>
  </r>
  <r>
    <n v="40460"/>
    <s v="T.H TUYAS INVIS RAPIS 24X10"/>
    <x v="19"/>
    <s v="LA CASA DE LA TOALLA"/>
    <n v="60"/>
    <n v="91.898148148148152"/>
    <n v="0.6"/>
    <n v="20000"/>
    <n v="6012.28"/>
    <n v="5183"/>
    <s v="."/>
    <n v="5681"/>
    <n v="2499"/>
    <n v="8318"/>
    <n v="9359.6309999999994"/>
    <n v="5367"/>
    <n v="11255"/>
    <s v="."/>
    <n v="13233"/>
    <n v="13168"/>
    <n v="6285"/>
    <n v="7454"/>
    <n v="10422"/>
    <n v="9912"/>
    <s v="."/>
    <n v="42479.631000000001"/>
    <n v="7079.9385000000002"/>
    <n v="3163.4511999861015"/>
    <n v="0.44681902250790756"/>
    <n v="255399435.86868"/>
    <n v="60474"/>
    <n v="10079"/>
    <n v="2860.7773768680427"/>
    <n v="0.28383543772874714"/>
    <n v="313436742"/>
    <n v="1.2817670120611881E-2"/>
    <n v="0.26671871890714943"/>
    <n v="30000"/>
    <n v="0.35"/>
    <n v="1185.3357046064491"/>
    <n v="234.69409392265194"/>
    <n v="17245.096835345219"/>
    <n v="47885.429375394851"/>
    <n v="61967.075010753964"/>
    <n v="308812.6436509479"/>
    <n v="21239.815500000001"/>
    <n v="35.837637249022151"/>
    <n v="1315.8091816009787"/>
    <s v="."/>
    <s v="Local"/>
    <n v="3"/>
    <n v="9"/>
  </r>
  <r>
    <n v="40470"/>
    <s v="T.H. TUYAS PLUS RAPIS 24X10"/>
    <x v="19"/>
    <s v="LA CASA DE LA TOALLA"/>
    <n v="60"/>
    <n v="91.898148148148152"/>
    <n v="0.6"/>
    <n v="33662.304000000004"/>
    <n v="6741.9199999999992"/>
    <n v="5812"/>
    <s v="."/>
    <n v="11220.768"/>
    <n v="9633.357"/>
    <n v="6080.9129999999996"/>
    <n v="4388.607"/>
    <n v="3855.1410000000001"/>
    <n v="5536.4579999999996"/>
    <s v="."/>
    <n v="7576"/>
    <n v="8026"/>
    <n v="8043"/>
    <n v="6133"/>
    <n v="10547"/>
    <n v="11479"/>
    <s v="."/>
    <n v="40715.243999999999"/>
    <n v="6785.8739999999998"/>
    <n v="2972.2227226666605"/>
    <n v="0.43800146048492217"/>
    <n v="274498917.82847995"/>
    <n v="51804"/>
    <n v="8634"/>
    <n v="1992.3304946720059"/>
    <n v="0.23075405312392933"/>
    <n v="301084848"/>
    <n v="1.2285289541997719E-2"/>
    <n v="0.3041531319491293"/>
    <n v="30000"/>
    <n v="0.35"/>
    <n v="1095.8656675440382"/>
    <n v="224.9460994475138"/>
    <n v="16468.98868951749"/>
    <n v="45025.172832872311"/>
    <n v="58521.938799723139"/>
    <n v="289110.47624551423"/>
    <n v="20357.621999999999"/>
    <n v="37.153499015301371"/>
    <n v="1285.243340318385"/>
    <s v="."/>
    <s v="Local"/>
    <n v="3"/>
    <n v="9"/>
  </r>
  <r>
    <n v="40520"/>
    <s v="T.H TUYAS INVISIB NOR 24X10"/>
    <x v="19"/>
    <s v="FABRITOALLAS"/>
    <n v="8"/>
    <n v="96.546474358974365"/>
    <n v="3.6"/>
    <n v="21692.286"/>
    <n v="5034.3999999999996"/>
    <n v="4340"/>
    <s v="."/>
    <n v="6958.0349999999999"/>
    <n v="7220.7719999999999"/>
    <n v="6516.4769999999999"/>
    <n v="5718.2759999999998"/>
    <n v="7230.7619999999997"/>
    <n v="5083.9110000000001"/>
    <s v="."/>
    <n v="6022"/>
    <n v="5426"/>
    <n v="6780"/>
    <n v="7659"/>
    <n v="11611"/>
    <n v="8262"/>
    <s v="."/>
    <n v="38728.233"/>
    <n v="6454.7055"/>
    <n v="879.50939131966709"/>
    <n v="0.13625863973494484"/>
    <n v="194973416.21519998"/>
    <n v="45760"/>
    <n v="7626.666666666667"/>
    <n v="2209.7212192189904"/>
    <n v="0.28973617384864386"/>
    <n v="198598400"/>
    <n v="1.1685735098503916E-2"/>
    <n v="0.33996308314679574"/>
    <n v="30000"/>
    <n v="0.35"/>
    <n v="1236.8316197295694"/>
    <n v="213.96813812154696"/>
    <n v="2591.2544962920429"/>
    <n v="1898.7599595107531"/>
    <n v="4302.9996012644187"/>
    <n v="19521.982584685935"/>
    <n v="19364.1165"/>
    <n v="31.312453839486935"/>
    <n v="91.237801833823767"/>
    <s v="."/>
    <s v="Local"/>
    <n v="3"/>
    <n v="9"/>
  </r>
  <r>
    <n v="40270"/>
    <s v="TH NOSOTRA BUENAS NOCHES 18X10"/>
    <x v="19"/>
    <s v="LA CASA DE LA TOALLA"/>
    <n v="60"/>
    <n v="91.898148148148152"/>
    <n v="0.6"/>
    <n v="29889.080999999998"/>
    <n v="5360.36"/>
    <n v="4621"/>
    <s v="."/>
    <n v="5"/>
    <n v="1"/>
    <n v="6749.2439999999997"/>
    <n v="9432.5580000000009"/>
    <n v="9963.027"/>
    <n v="8206.7849999999999"/>
    <s v="."/>
    <n v="8905"/>
    <n v="4737"/>
    <n v="10086"/>
    <n v="8960"/>
    <n v="4636"/>
    <n v="7241"/>
    <s v="."/>
    <n v="34357.614000000001"/>
    <n v="5726.2690000000002"/>
    <n v="4569.4147999867109"/>
    <n v="0.79797417829772066"/>
    <n v="184169179.78103998"/>
    <n v="44565"/>
    <n v="7427.5"/>
    <n v="2309.338844777873"/>
    <n v="0.31091738064999974"/>
    <n v="205934865"/>
    <n v="1.0366958281330562E-2"/>
    <n v="0.38399423212540973"/>
    <n v="30000"/>
    <n v="0.35"/>
    <n v="1128.9770583940431"/>
    <n v="189.82107182320442"/>
    <n v="15958.679109378976"/>
    <n v="68012.073207566995"/>
    <n v="79401.337516959262"/>
    <n v="409915.58471041219"/>
    <n v="17178.807000000001"/>
    <n v="30.432517423226752"/>
    <n v="2159.4840908505639"/>
    <s v="."/>
    <s v="Local"/>
    <n v="3"/>
    <n v="9"/>
  </r>
  <r>
    <n v="41320"/>
    <s v="NOS.INV. RAPIGEL 2 X (14X10)"/>
    <x v="19"/>
    <s v="FABRITOALLAS"/>
    <n v="8"/>
    <n v="96.546474358974365"/>
    <n v="3.6"/>
    <n v="44913.042000000001"/>
    <n v="4275.7599999999993"/>
    <n v="3686"/>
    <s v="."/>
    <n v="0"/>
    <n v="0"/>
    <n v="4393.6019999999999"/>
    <n v="12939.048000000001"/>
    <n v="14971.013999999999"/>
    <n v="56"/>
    <s v="."/>
    <n v="5883"/>
    <n v="8887"/>
    <n v="7111"/>
    <n v="5591"/>
    <n v="4696"/>
    <n v="5125"/>
    <s v="."/>
    <n v="32359.664000000001"/>
    <n v="5393.2773333333334"/>
    <n v="6875.0629888521216"/>
    <n v="1.2747467938206258"/>
    <n v="138362156.94463998"/>
    <n v="37293"/>
    <n v="6215.5"/>
    <n v="1545.1510929355743"/>
    <n v="0.24859642714754634"/>
    <n v="137461998"/>
    <n v="9.7641031384156779E-3"/>
    <n v="0.41420673996874735"/>
    <n v="30000"/>
    <n v="0.35"/>
    <n v="1226.7778876950545"/>
    <n v="178.78267403314916"/>
    <n v="8305.3243811173143"/>
    <n v="10617.393378514153"/>
    <n v="9735.5857733825069"/>
    <n v="73120.051393494723"/>
    <n v="16179.832"/>
    <n v="26.3777692152565"/>
    <n v="408.98846484384217"/>
    <s v="."/>
    <s v="Local"/>
    <n v="3"/>
    <n v="9"/>
  </r>
  <r>
    <n v="40017"/>
    <s v="NOS.NORMAL RAP.48X10+3INV.RAPG"/>
    <x v="19"/>
    <s v="FABRITOALLAS"/>
    <n v="8"/>
    <n v="96.546474358974365"/>
    <n v="3.6"/>
    <n v="41637.320999999996"/>
    <n v="4412.6399999999994"/>
    <n v="3804"/>
    <s v="."/>
    <n v="4901.0940000000001"/>
    <n v="13879.107"/>
    <n v="6339.6540000000005"/>
    <n v="3651.3449999999998"/>
    <n v="1780.2180000000001"/>
    <n v="244.755"/>
    <s v="."/>
    <n v="8229"/>
    <n v="8054"/>
    <n v="7865"/>
    <n v="8511"/>
    <n v="8302"/>
    <n v="5733"/>
    <s v="."/>
    <n v="30796.173000000006"/>
    <n v="5132.6955000000007"/>
    <n v="4802.8235284310304"/>
    <n v="0.93573124071572722"/>
    <n v="135892424.82672"/>
    <n v="46694"/>
    <n v="7782.333333333333"/>
    <n v="1027.7084541185125"/>
    <n v="0.13205659666576167"/>
    <n v="177623976"/>
    <n v="9.2923402863667633E-3"/>
    <n v="0.46156079182856125"/>
    <n v="30000"/>
    <n v="0.35"/>
    <n v="1178.0662770923259"/>
    <n v="170.14460220994479"/>
    <n v="6163.9803461105885"/>
    <n v="7545.1485064751951"/>
    <n v="7525.1371637901466"/>
    <n v="54011.098790297445"/>
    <n v="15398.086500000003"/>
    <n v="26.141290688678705"/>
    <n v="317.44232898821014"/>
    <s v="."/>
    <s v="Local"/>
    <n v="3"/>
    <n v="9"/>
  </r>
  <r>
    <n v="40465"/>
    <s v="NOS.INVISIBLE RAPIGEL 24X10"/>
    <x v="19"/>
    <s v="TOALLAS EL PAISA"/>
    <n v="10"/>
    <n v="96.052083333333329"/>
    <n v="0.7"/>
    <n v="46051.902000000002"/>
    <n v="3147.08"/>
    <n v="2713"/>
    <s v="."/>
    <n v="6007.9859999999999"/>
    <n v="15350.634"/>
    <n v="3212.7840000000001"/>
    <n v="181"/>
    <n v="2"/>
    <n v="0"/>
    <s v="."/>
    <n v="4244"/>
    <n v="6472"/>
    <n v="5875"/>
    <n v="6879"/>
    <n v="4917"/>
    <n v="5001"/>
    <s v="."/>
    <n v="24754.403999999999"/>
    <n v="4125.7339999999995"/>
    <n v="5999.3752970833884"/>
    <n v="1.4541352634666678"/>
    <n v="77904089.740319997"/>
    <n v="33388"/>
    <n v="5564.666666666667"/>
    <n v="1012.7571607580312"/>
    <n v="0.1819978125239064"/>
    <n v="90581644"/>
    <n v="7.4693159294240384E-3"/>
    <n v="0.55218729442006453"/>
    <n v="30000"/>
    <n v="0.35"/>
    <n v="1250.6706073293205"/>
    <n v="136.76466298342541"/>
    <n v="7367.0219269176423"/>
    <n v="10297.766886458017"/>
    <n v="8734.6685567518962"/>
    <n v="79867.48097104473"/>
    <n v="12377.201999999999"/>
    <n v="19.792904586492604"/>
    <n v="583.97746339435594"/>
    <s v="."/>
    <s v="Local"/>
    <n v="3"/>
    <n v="9"/>
  </r>
  <r>
    <n v="40462"/>
    <s v="NOS.INV.RAP.2X12X10+ND 2X3X15"/>
    <x v="19"/>
    <s v="TOALLAS EL PAISA"/>
    <n v="10"/>
    <n v="96.052083333333329"/>
    <n v="0.7"/>
    <n v="45332.622000000003"/>
    <n v="2391.9199999999996"/>
    <n v="2062"/>
    <s v="."/>
    <n v="15110.874"/>
    <n v="8095.8959999999997"/>
    <n v="433.56599999999997"/>
    <n v="210.78899999999999"/>
    <n v="270.72899999999998"/>
    <n v="194"/>
    <s v="."/>
    <n v="7259"/>
    <n v="6222"/>
    <n v="4701"/>
    <n v="7552"/>
    <n v="7317"/>
    <n v="6408"/>
    <s v="."/>
    <n v="24315.853999999999"/>
    <n v="4052.6423333333332"/>
    <n v="6255.9080470457257"/>
    <n v="1.5436615256151134"/>
    <n v="58161577.49967999"/>
    <n v="39459"/>
    <n v="6576.5"/>
    <n v="1061.8200883388861"/>
    <n v="0.16145671532561182"/>
    <n v="81364458"/>
    <n v="7.3369892330976431E-3"/>
    <n v="0.57427823809348655"/>
    <n v="30000"/>
    <n v="0.35"/>
    <n v="1421.8115441449606"/>
    <n v="134.34173480662983"/>
    <n v="7599.3253951120241"/>
    <n v="10711.943362652224"/>
    <n v="8942.7427431783217"/>
    <n v="84376.521307018891"/>
    <n v="12157.927"/>
    <n v="17.102023190156963"/>
    <n v="628.07378085797109"/>
    <s v="."/>
    <s v="Local"/>
    <n v="3"/>
    <n v="9"/>
  </r>
  <r>
    <n v="40370"/>
    <s v="T.H TUYAS INVISIB NOR 30X16"/>
    <x v="19"/>
    <s v="TOALLAS EL PAISA"/>
    <n v="10"/>
    <n v="96.052083333333329"/>
    <n v="0.7"/>
    <n v="12422.564999999999"/>
    <n v="4030.9999999999995"/>
    <n v="3475"/>
    <s v="."/>
    <n v="3264.732"/>
    <n v="3538.4580000000001"/>
    <n v="4140.8549999999996"/>
    <n v="3851.145"/>
    <n v="3237.759"/>
    <n v="3601.395"/>
    <s v="."/>
    <n v="6412"/>
    <n v="3117"/>
    <n v="3788"/>
    <n v="5620"/>
    <n v="3703"/>
    <n v="6319"/>
    <s v="."/>
    <n v="21634.344000000001"/>
    <n v="3605.7240000000002"/>
    <n v="347.22151278053019"/>
    <n v="9.6297307497892295E-2"/>
    <n v="87208040.66399999"/>
    <n v="28959"/>
    <n v="4826.5"/>
    <n v="1458.3643920502175"/>
    <n v="0.30215775241898218"/>
    <n v="100632525"/>
    <n v="6.5278788478138833E-3"/>
    <n v="0.64926882054606039"/>
    <n v="30000"/>
    <n v="0.35"/>
    <n v="1033.0850196181855"/>
    <n v="119.52676243093923"/>
    <n v="1542.4891370899225"/>
    <n v="948.94244378539713"/>
    <n v="2737.7567613993147"/>
    <n v="15345.554461077079"/>
    <n v="10817.172"/>
    <n v="20.941494251843636"/>
    <n v="128.38592921768051"/>
    <s v="."/>
    <s v="Local"/>
    <n v="3"/>
    <n v="9"/>
  </r>
  <r>
    <n v="41190"/>
    <s v="NOS.PLUS 4X(12X10)+I.RAP.X10"/>
    <x v="19"/>
    <s v="LA CASA DE LA TOALLA"/>
    <n v="60"/>
    <n v="91.898148148148152"/>
    <n v="0.6"/>
    <n v="37330.631999999998"/>
    <n v="5454.32"/>
    <n v="4702"/>
    <s v="."/>
    <n v="12443.544"/>
    <n v="7175.817"/>
    <n v="1372.626"/>
    <n v="320.67899999999997"/>
    <n v="69"/>
    <n v="57"/>
    <s v="."/>
    <n v="5639"/>
    <n v="4621"/>
    <n v="3523"/>
    <n v="3428"/>
    <n v="4649"/>
    <n v="6074"/>
    <s v="."/>
    <n v="21438.666000000001"/>
    <n v="3573.1110000000003"/>
    <n v="5132.7643769106726"/>
    <n v="1.4364973203773048"/>
    <n v="116933344.73712"/>
    <n v="27934"/>
    <n v="4655.666666666667"/>
    <n v="1074.2401345447236"/>
    <n v="0.23073819743926186"/>
    <n v="131345668"/>
    <n v="6.4688355841409691E-3"/>
    <n v="0.65573765613020141"/>
    <n v="30000"/>
    <n v="0.35"/>
    <n v="884.09547911277127"/>
    <n v="118.4456685082873"/>
    <n v="12239.50448740791"/>
    <n v="75662.933381825278"/>
    <n v="82769.673492322516"/>
    <n v="436674.52474323194"/>
    <n v="10719.333000000001"/>
    <n v="24.249265499598128"/>
    <n v="3686.7074182005999"/>
    <s v="."/>
    <s v="Local"/>
    <n v="3"/>
    <n v="9"/>
  </r>
  <r>
    <n v="42010"/>
    <s v="T.H. TUYAS MATERNIDAD 24X10"/>
    <x v="19"/>
    <s v="LA CASA DE LA TOALLA"/>
    <n v="60"/>
    <n v="91.898148148148152"/>
    <n v="0.6"/>
    <n v="13222.763999999999"/>
    <n v="6899.6799999999994"/>
    <n v="5948"/>
    <s v="."/>
    <n v="3713.2829999999999"/>
    <n v="3375.6210000000001"/>
    <n v="2626.3710000000001"/>
    <n v="3606.39"/>
    <n v="4407.5879999999997"/>
    <n v="3513.4830000000002"/>
    <s v="."/>
    <n v="4098"/>
    <n v="2901"/>
    <n v="3962"/>
    <n v="3291"/>
    <n v="6146"/>
    <n v="5624"/>
    <s v="."/>
    <n v="21242.736000000001"/>
    <n v="3540.4560000000001"/>
    <n v="574.38382235017593"/>
    <n v="0.16223441905510927"/>
    <n v="146568080.72448"/>
    <n v="26022"/>
    <n v="4337"/>
    <n v="1287.074822999813"/>
    <n v="0.29676615702093911"/>
    <n v="154778856"/>
    <n v="6.4097162827814191E-3"/>
    <n v="0.66858764818771066"/>
    <n v="30000"/>
    <n v="0.35"/>
    <n v="782.45856534078905"/>
    <n v="117.36318232044199"/>
    <n v="7616.1747615766953"/>
    <n v="9273.5082595523509"/>
    <n v="16315.29919877887"/>
    <n v="90684.05152101026"/>
    <n v="10621.368"/>
    <n v="27.148704022107573"/>
    <n v="772.6788736301603"/>
    <s v="."/>
    <s v="Local"/>
    <n v="3"/>
    <n v="9"/>
  </r>
  <r>
    <n v="40010"/>
    <s v="T.H. TUYAS NORMAL 48X10"/>
    <x v="19"/>
    <s v="LA CASA DE LA TOALLA"/>
    <n v="60"/>
    <n v="91.898148148148152"/>
    <n v="0.6"/>
    <n v="42209.748"/>
    <n v="7687.32"/>
    <n v="6627"/>
    <s v="."/>
    <n v="1039.9590000000001"/>
    <n v="1005.9930000000001"/>
    <n v="496.50299999999999"/>
    <n v="909.09"/>
    <n v="2441.556"/>
    <n v="14069.915999999999"/>
    <s v="."/>
    <n v="3998"/>
    <n v="3801"/>
    <n v="4438"/>
    <n v="4401"/>
    <n v="5909"/>
    <n v="3626"/>
    <s v="."/>
    <n v="19963.017"/>
    <n v="3327.1695"/>
    <n v="5304.147191635042"/>
    <n v="1.5941920577340716"/>
    <n v="153462099.84443998"/>
    <n v="26173"/>
    <n v="4362.166666666667"/>
    <n v="823.33697030235783"/>
    <n v="0.18874495937852545"/>
    <n v="173448471"/>
    <n v="6.0235779006217599E-3"/>
    <n v="0.68091554558319656"/>
    <n v="30000"/>
    <n v="0.35"/>
    <n v="718.61488056484734"/>
    <n v="110.29291160220994"/>
    <n v="11921.721887767639"/>
    <n v="78095.530478453118"/>
    <n v="84713.105174585711"/>
    <n v="439461.25481044652"/>
    <n v="9981.5084999999999"/>
    <n v="27.779854745435586"/>
    <n v="3984.4922799339815"/>
    <s v="."/>
    <s v="Local"/>
    <n v="3"/>
    <n v="9"/>
  </r>
  <r>
    <n v="42060"/>
    <s v="T.H. TUYAS BASICA 24X10"/>
    <x v="19"/>
    <s v="LA CASA DE LA TOALLA"/>
    <n v="60"/>
    <n v="91.898148148148152"/>
    <n v="0.6"/>
    <n v="11412.576000000001"/>
    <n v="7160.6799999999994"/>
    <n v="6173"/>
    <s v="."/>
    <n v="3804.192"/>
    <n v="3782.2139999999999"/>
    <n v="2524.473"/>
    <n v="3243.7530000000002"/>
    <n v="3440.556"/>
    <n v="2976.0210000000002"/>
    <s v="."/>
    <n v="4154"/>
    <n v="5960"/>
    <n v="5550"/>
    <n v="3553"/>
    <n v="3636"/>
    <n v="3718"/>
    <s v="."/>
    <n v="19771.209000000003"/>
    <n v="3295.2015000000006"/>
    <n v="493.13811358715259"/>
    <n v="0.14965340164695617"/>
    <n v="141575300.86212"/>
    <n v="26571"/>
    <n v="4428.5"/>
    <n v="1056.2169758151022"/>
    <n v="0.23850445428815675"/>
    <n v="164022783"/>
    <n v="5.9657023585650429E-3"/>
    <n v="0.68688124794176164"/>
    <n v="30000"/>
    <n v="0.35"/>
    <n v="740.98612871144178"/>
    <n v="109.23319889502764"/>
    <n v="7047.1300472888106"/>
    <n v="8027.3997572467779"/>
    <n v="14581.391690948436"/>
    <n v="82074.854295162426"/>
    <n v="9885.6045000000013"/>
    <n v="26.682293006458423"/>
    <n v="751.37279806330491"/>
    <s v="."/>
    <s v="Local"/>
    <n v="3"/>
    <n v="9"/>
  </r>
  <r>
    <n v="41196"/>
    <s v="NOS.PLUS(DIST)4X(12X10+2IRGX10"/>
    <x v="19"/>
    <s v="LA CASA DE LA TOALLA"/>
    <n v="60"/>
    <n v="91.898148148148152"/>
    <n v="0.6"/>
    <n v="41667.290999999997"/>
    <n v="6001.8399999999992"/>
    <n v="5174"/>
    <s v="."/>
    <n v="0"/>
    <n v="0"/>
    <n v="0"/>
    <n v="3703.2930000000001"/>
    <n v="13889.097"/>
    <n v="1540.4580000000001"/>
    <s v="."/>
    <n v="4620"/>
    <n v="3083"/>
    <n v="3943"/>
    <n v="4853"/>
    <n v="5008"/>
    <n v="3629"/>
    <s v="."/>
    <n v="19132.847999999998"/>
    <n v="3188.8079999999995"/>
    <n v="5440.2835698856361"/>
    <n v="1.7060555448574002"/>
    <n v="114832292.44031997"/>
    <n v="25136"/>
    <n v="4189.333333333333"/>
    <n v="760.89018042465602"/>
    <n v="0.1816256000377123"/>
    <n v="130053664"/>
    <n v="5.7730853201575305E-3"/>
    <n v="0.70450905759291904"/>
    <n v="30000"/>
    <n v="0.35"/>
    <n v="796.19271850111875"/>
    <n v="105.70634254143646"/>
    <n v="11782.664122371823"/>
    <n v="80042.47782819948"/>
    <n v="86384.858380685662"/>
    <n v="454231.05513140478"/>
    <n v="9566.4239999999991"/>
    <n v="24.030423232227932"/>
    <n v="4297.1031275001124"/>
    <s v="."/>
    <s v="Local"/>
    <n v="3"/>
    <n v="9"/>
  </r>
  <r>
    <n v="40273"/>
    <s v="NOS.B.NOCHES RAP.18X10"/>
    <x v="19"/>
    <s v="LA CASA DE LA TOALLA"/>
    <n v="60"/>
    <n v="91.898148148148152"/>
    <n v="0.6"/>
    <n v="27515.456999999999"/>
    <n v="5794.2"/>
    <n v="4995"/>
    <s v="."/>
    <n v="8554.4369999999999"/>
    <n v="9171.8189999999995"/>
    <n v="489.51"/>
    <n v="98"/>
    <n v="2"/>
    <n v="0"/>
    <s v="."/>
    <n v="5472"/>
    <n v="3920"/>
    <n v="5556"/>
    <n v="5178"/>
    <n v="3175"/>
    <n v="3765"/>
    <s v="."/>
    <n v="18315.766"/>
    <n v="3052.6276666666668"/>
    <n v="4508.6288418550794"/>
    <n v="1.4769665135015633"/>
    <n v="106125211.3572"/>
    <n v="27066"/>
    <n v="4511"/>
    <n v="1015.0002955664594"/>
    <n v="0.22500560752969617"/>
    <n v="135194670"/>
    <n v="5.5265415698718991E-3"/>
    <n v="0.72125395911567525"/>
    <n v="30000"/>
    <n v="0.35"/>
    <n v="792.84154641247062"/>
    <n v="101.19207734806629"/>
    <n v="10580.153482739057"/>
    <n v="66440.365475118582"/>
    <n v="72511.890116002556"/>
    <n v="384528.58877117158"/>
    <n v="9157.8829999999998"/>
    <n v="23.101420558593357"/>
    <n v="3799.9871022365132"/>
    <s v="."/>
    <s v="Local"/>
    <n v="3"/>
    <n v="9"/>
  </r>
  <r>
    <n v="40930"/>
    <s v="T.H TUYAS INVIS RAPIS 30X16"/>
    <x v="19"/>
    <s v="LA CASA DE LA TOALLA"/>
    <n v="60"/>
    <n v="91.898148148148152"/>
    <n v="0.6"/>
    <n v="14625.36"/>
    <n v="7265.08"/>
    <n v="6263"/>
    <s v="."/>
    <n v="119"/>
    <n v="101"/>
    <n v="3858.1379999999999"/>
    <n v="4875.12"/>
    <n v="4334.6610000000001"/>
    <n v="4290.7049999999999"/>
    <s v="."/>
    <n v="4191"/>
    <n v="3061"/>
    <n v="3701"/>
    <n v="4420"/>
    <n v="2715"/>
    <n v="4380"/>
    <s v="."/>
    <n v="17578.624"/>
    <n v="2929.7706666666668"/>
    <n v="2207.9168583906117"/>
    <n v="0.75361422773157161"/>
    <n v="127710109.64992"/>
    <n v="22468"/>
    <n v="3744.6666666666665"/>
    <n v="719.50779472266015"/>
    <n v="0.19214201390136912"/>
    <n v="140717084"/>
    <n v="5.3041186635136E-3"/>
    <n v="0.74295019861972167"/>
    <n v="30000"/>
    <n v="0.35"/>
    <n v="693.65390510013992"/>
    <n v="97.119469613259668"/>
    <n v="8035.0850351861918"/>
    <n v="32904.891012873275"/>
    <n v="38732.059189668857"/>
    <n v="206999.13682231837"/>
    <n v="8789.3119999999999"/>
    <n v="25.342067377912688"/>
    <n v="2131.3866070996014"/>
    <s v="."/>
    <s v="Local"/>
    <n v="3"/>
    <n v="9"/>
  </r>
  <r>
    <n v="40980"/>
    <s v="T.H. PLUS NORMAL 24X16"/>
    <x v="19"/>
    <s v="LA CASA DE LA TOALLA"/>
    <n v="60"/>
    <n v="91.898148148148152"/>
    <n v="0.6"/>
    <n v="9503.487000000001"/>
    <n v="6998.28"/>
    <n v="6033"/>
    <s v="."/>
    <n v="2892.105"/>
    <n v="2816.181"/>
    <n v="3167.8290000000002"/>
    <n v="2713.2840000000001"/>
    <n v="1710.288"/>
    <n v="1480.518"/>
    <s v="."/>
    <n v="3002"/>
    <n v="3797"/>
    <n v="2544"/>
    <n v="3107"/>
    <n v="3397"/>
    <n v="2646"/>
    <s v="."/>
    <n v="14780.205"/>
    <n v="2463.3674999999998"/>
    <n v="692.84043539815139"/>
    <n v="0.28125743941906817"/>
    <n v="103436013.0474"/>
    <n v="18493"/>
    <n v="3082.1666666666665"/>
    <n v="468.4047039331129"/>
    <n v="0.1519725422375319"/>
    <n v="111568269"/>
    <n v="4.4597325246308831E-3"/>
    <n v="0.77132264014752971"/>
    <n v="30000"/>
    <n v="0.35"/>
    <n v="648.05992950598272"/>
    <n v="81.658591160220993"/>
    <n v="5592.3559050114109"/>
    <n v="10721.956326490863"/>
    <n v="15621.471796104122"/>
    <n v="91175.978220738922"/>
    <n v="7390.1025"/>
    <n v="22.806849069139297"/>
    <n v="1116.5509583902081"/>
    <s v="."/>
    <s v="Local"/>
    <n v="3"/>
    <n v="9"/>
  </r>
  <r>
    <n v="40670"/>
    <s v="T.H. PLUS NORMAL 6DISPX6X10"/>
    <x v="19"/>
    <s v="LA CASA DE LA TOALLA"/>
    <n v="60"/>
    <n v="91.898148148148152"/>
    <n v="0.6"/>
    <n v="19723.256999999998"/>
    <n v="6456.5599999999995"/>
    <n v="5566"/>
    <s v="."/>
    <n v="1255.7429999999999"/>
    <n v="6574.4189999999999"/>
    <n v="4328.6670000000004"/>
    <n v="435.56400000000002"/>
    <n v="473.52600000000001"/>
    <n v="772.22699999999998"/>
    <s v="."/>
    <n v="2201"/>
    <n v="2485"/>
    <n v="3717"/>
    <n v="3278"/>
    <n v="2255"/>
    <n v="2603"/>
    <s v="."/>
    <n v="13840.146000000002"/>
    <n v="2306.6910000000003"/>
    <n v="2554.3128571071315"/>
    <n v="1.1073493836439867"/>
    <n v="89359733.057760015"/>
    <n v="16539"/>
    <n v="2756.5"/>
    <n v="608.585162487552"/>
    <n v="0.22078184744696244"/>
    <n v="92056074"/>
    <n v="4.1760820815299939E-3"/>
    <n v="0.77986983282991618"/>
    <n v="30000"/>
    <n v="0.35"/>
    <n v="652.89048257659942"/>
    <n v="76.464895027624323"/>
    <n v="7142.2065587645902"/>
    <n v="37789.264478761535"/>
    <n v="42377.158180418992"/>
    <n v="230221.4648597854"/>
    <n v="6920.0730000000012"/>
    <n v="21.198265818457887"/>
    <n v="3010.8125405339765"/>
    <s v="."/>
    <s v="Local"/>
    <n v="3"/>
    <n v="9"/>
  </r>
  <r>
    <n v="40740"/>
    <s v="T.H. TUYAS NORMAL 12X20"/>
    <x v="19"/>
    <s v="LA CASA DE LA TOALLA"/>
    <n v="60"/>
    <n v="91.898148148148152"/>
    <n v="0.6"/>
    <n v="7849.143"/>
    <n v="6319.6799999999994"/>
    <n v="5448"/>
    <s v="."/>
    <n v="2616.3809999999999"/>
    <n v="2242.7550000000001"/>
    <n v="1647.3510000000001"/>
    <n v="2507.4899999999998"/>
    <n v="2356.6410000000001"/>
    <n v="2429.5680000000002"/>
    <s v="."/>
    <n v="3054"/>
    <n v="1937"/>
    <n v="4335"/>
    <n v="2788"/>
    <n v="3819"/>
    <n v="2415"/>
    <s v="."/>
    <n v="13800.186000000002"/>
    <n v="2300.0310000000004"/>
    <n v="344.2013388195906"/>
    <n v="0.14965073897681838"/>
    <n v="87212759.460480005"/>
    <n v="18348"/>
    <n v="3058"/>
    <n v="889.14070877448864"/>
    <n v="0.29075889757177525"/>
    <n v="99959904"/>
    <n v="4.1640246769348447E-3"/>
    <n v="0.78403385750685106"/>
    <n v="30000"/>
    <n v="0.35"/>
    <n v="658.96981789278016"/>
    <n v="76.244121546961338"/>
    <n v="4918.848631637271"/>
    <n v="5602.9879852397371"/>
    <n v="10177.635278057416"/>
    <n v="65793.257387981983"/>
    <n v="6900.0930000000008"/>
    <n v="20.942060812632555"/>
    <n v="862.92891901781161"/>
    <s v="."/>
    <s v="Local"/>
    <n v="3"/>
    <n v="9"/>
  </r>
  <r>
    <n v="40228"/>
    <s v="NOS.PLUS(DISTRIB) 48X(10+6)"/>
    <x v="19"/>
    <s v="LA CASA DE LA TOALLA"/>
    <n v="60"/>
    <n v="91.898148148148152"/>
    <n v="0.6"/>
    <n v="19051.929"/>
    <n v="6529.6399999999994"/>
    <n v="5629"/>
    <s v="."/>
    <n v="0"/>
    <n v="0"/>
    <n v="5039.9549999999999"/>
    <n v="6350.643"/>
    <n v="1720.278"/>
    <n v="21"/>
    <s v="."/>
    <n v="2708"/>
    <n v="1909"/>
    <n v="1865"/>
    <n v="1875"/>
    <n v="1814"/>
    <n v="2088"/>
    <s v="."/>
    <n v="13131.876"/>
    <n v="2188.6460000000002"/>
    <n v="2826.6794099388771"/>
    <n v="1.2915196929694783"/>
    <n v="85746422.804639995"/>
    <n v="12259"/>
    <n v="2043.1666666666667"/>
    <n v="338.985201250241"/>
    <n v="0.16591167366844325"/>
    <n v="69005911"/>
    <n v="3.9623709215548565E-3"/>
    <n v="0.78799622842840589"/>
    <n v="30000"/>
    <n v="0.35"/>
    <n v="632.39636546919712"/>
    <n v="72.551801104972384"/>
    <n v="7179.7874762372203"/>
    <n v="41725.269206733974"/>
    <n v="46078.377273032318"/>
    <n v="249269.8157312184"/>
    <n v="6565.9380000000001"/>
    <n v="20.765261657152312"/>
    <n v="3435.7495187550148"/>
    <s v="."/>
    <s v="Local"/>
    <n v="3"/>
    <n v="9"/>
  </r>
  <r>
    <n v="40220"/>
    <s v="T.H. TUYAS PLUS NOR 48X10"/>
    <x v="19"/>
    <s v="LA CASA DE LA TOALLA"/>
    <n v="60"/>
    <n v="91.898148148148152"/>
    <n v="0.6"/>
    <n v="8790.2010000000009"/>
    <n v="6847.48"/>
    <n v="5903"/>
    <s v="."/>
    <n v="1748.25"/>
    <n v="2119.8780000000002"/>
    <n v="1949.049"/>
    <n v="1780.2180000000001"/>
    <n v="1834.164"/>
    <n v="2930.067"/>
    <s v="."/>
    <n v="2525"/>
    <n v="2043"/>
    <n v="2364"/>
    <n v="3602"/>
    <n v="2565"/>
    <n v="1950"/>
    <s v="."/>
    <n v="12361.626"/>
    <n v="2060.2710000000002"/>
    <n v="447.0748420674098"/>
    <n v="0.21699807552861239"/>
    <n v="84645986.802479997"/>
    <n v="15049"/>
    <n v="2508.1666666666665"/>
    <n v="591.38800010371131"/>
    <n v="0.23578496914228639"/>
    <n v="88834247"/>
    <n v="3.729958111509466E-3"/>
    <n v="0.79172618653991533"/>
    <n v="30000"/>
    <n v="0.35"/>
    <n v="599.16027490022532"/>
    <n v="68.296276243093928"/>
    <n v="4544.8514166530458"/>
    <n v="7039.5111320560309"/>
    <n v="11137.287706641666"/>
    <n v="69813.61815011414"/>
    <n v="6180.8130000000001"/>
    <n v="20.631584765960177"/>
    <n v="1022.2170517997114"/>
    <s v="."/>
    <s v="Local"/>
    <n v="3"/>
    <n v="9"/>
  </r>
  <r>
    <n v="40990"/>
    <s v="T.H. PLUS RAPISEC 24X16"/>
    <x v="19"/>
    <s v="LA CASA DE LA TOALLA"/>
    <n v="60"/>
    <n v="91.898148148148152"/>
    <n v="0.6"/>
    <n v="6878.1149999999998"/>
    <n v="7774.32"/>
    <n v="6702"/>
    <s v="."/>
    <n v="2143.8539999999998"/>
    <n v="2292.7049999999999"/>
    <n v="2181.8159999999998"/>
    <n v="2136.8609999999999"/>
    <n v="1480.518"/>
    <n v="1989.009"/>
    <s v="."/>
    <n v="2968"/>
    <n v="2338"/>
    <n v="3565"/>
    <n v="2941"/>
    <n v="2018"/>
    <n v="2481"/>
    <s v="."/>
    <n v="12224.762999999999"/>
    <n v="2037.4604999999999"/>
    <n v="289.73118491508649"/>
    <n v="0.14220211136121977"/>
    <n v="95039219.486159995"/>
    <n v="16311"/>
    <n v="2718.5"/>
    <n v="551.39922016629657"/>
    <n v="0.20283215750093675"/>
    <n v="109316322"/>
    <n v="3.6886615007710789E-3"/>
    <n v="0.7991050468605434"/>
    <n v="30000"/>
    <n v="0.35"/>
    <n v="559.19028208834584"/>
    <n v="67.540127071823193"/>
    <n v="4342.1388092244779"/>
    <n v="4742.3500179393568"/>
    <n v="8794.7576422487473"/>
    <n v="55677.638038145298"/>
    <n v="6112.3814999999995"/>
    <n v="21.861544078243874"/>
    <n v="824.36383305789241"/>
    <s v="."/>
    <s v="Local"/>
    <n v="3"/>
    <n v="9"/>
  </r>
  <r>
    <n v="40477"/>
    <s v="NOS.PLUS RAPISEC 24X10+3INV.RG"/>
    <x v="19"/>
    <s v="LA CASA DE LA TOALLA"/>
    <n v="60"/>
    <n v="91.898148148148152"/>
    <n v="0.6"/>
    <n v="17769.213"/>
    <n v="6455.4"/>
    <n v="5565"/>
    <s v="."/>
    <n v="0"/>
    <n v="0"/>
    <n v="0"/>
    <n v="5473.5209999999997"/>
    <n v="5923.0709999999999"/>
    <n v="718.28099999999995"/>
    <s v="."/>
    <n v="3083"/>
    <n v="1738"/>
    <n v="3125"/>
    <n v="3318"/>
    <n v="1793"/>
    <n v="2398"/>
    <s v="."/>
    <n v="12114.873"/>
    <n v="2019.1454999999999"/>
    <n v="2866.9300131820974"/>
    <n v="1.4198729181141714"/>
    <n v="78206351.164199993"/>
    <n v="15455"/>
    <n v="2575.8333333333335"/>
    <n v="700.86101808180706"/>
    <n v="0.27209098081467759"/>
    <n v="86007075"/>
    <n v="3.6555036381344182E-3"/>
    <n v="0.80276055049867778"/>
    <n v="30000"/>
    <n v="0.35"/>
    <n v="610.89764590292407"/>
    <n v="66.932999999999993"/>
    <n v="6882.9100131820969"/>
    <n v="42267.89224481814"/>
    <n v="46283.872244818136"/>
    <n v="250937.55178991944"/>
    <n v="6057.4364999999998"/>
    <n v="19.831264830123668"/>
    <n v="3749.0856795589534"/>
    <s v="."/>
    <s v="Local"/>
    <n v="3"/>
    <n v="9"/>
  </r>
  <r>
    <n v="42050"/>
    <s v="T.H. TUYAS BASICA 24X16"/>
    <x v="19"/>
    <s v="LA CASA DE LA TOALLA"/>
    <n v="60"/>
    <n v="91.898148148148152"/>
    <n v="0.6"/>
    <n v="6938.0550000000003"/>
    <n v="6870.6799999999994"/>
    <n v="5923"/>
    <s v="."/>
    <n v="1807.191"/>
    <n v="2312.6849999999999"/>
    <n v="1621.377"/>
    <n v="1847.1510000000001"/>
    <n v="1719.279"/>
    <n v="1557.441"/>
    <s v="."/>
    <n v="3052"/>
    <n v="2494"/>
    <n v="1913"/>
    <n v="1560"/>
    <n v="2608"/>
    <n v="3212"/>
    <s v="."/>
    <n v="10865.124000000002"/>
    <n v="1810.8540000000003"/>
    <n v="268.95014596091875"/>
    <n v="0.14852116513033006"/>
    <n v="74650790.164320007"/>
    <n v="14839"/>
    <n v="2473.1666666666665"/>
    <n v="639.87449290205905"/>
    <n v="0.25872679812739097"/>
    <n v="87891397"/>
    <n v="3.2784083094211211E-3"/>
    <n v="0.83357898606223935"/>
    <n v="30000"/>
    <n v="0.35"/>
    <n v="560.77427204065452"/>
    <n v="60.0283093922652"/>
    <n v="3870.6487094968306"/>
    <n v="4381.5415655172219"/>
    <n v="7983.2401290531343"/>
    <n v="54165.006645611618"/>
    <n v="5432.5620000000008"/>
    <n v="19.375218410897979"/>
    <n v="902.3243731830122"/>
    <s v="."/>
    <s v="Local"/>
    <n v="3"/>
    <n v="9"/>
  </r>
  <r>
    <n v="41010"/>
    <s v="T.H. MINITUYAS 24X10"/>
    <x v="19"/>
    <s v="LA CASA DE LA TOALLA"/>
    <n v="60"/>
    <n v="91.898148148148152"/>
    <n v="0.6"/>
    <n v="8931.06"/>
    <n v="6813.8399999999992"/>
    <n v="5874"/>
    <s v="."/>
    <n v="7"/>
    <n v="4"/>
    <n v="1743.2550000000001"/>
    <n v="2699.2979999999998"/>
    <n v="2977.02"/>
    <n v="2121.8760000000002"/>
    <s v="."/>
    <n v="2895"/>
    <n v="2975"/>
    <n v="2288"/>
    <n v="2610"/>
    <n v="1737"/>
    <n v="2267"/>
    <s v="."/>
    <n v="9552.4490000000005"/>
    <n v="1592.0748333333333"/>
    <n v="1302.4595869357968"/>
    <n v="0.81808942624187586"/>
    <n v="65088859.094159998"/>
    <n v="14772"/>
    <n v="2462"/>
    <n v="461.84153126370092"/>
    <n v="0.18758794933537812"/>
    <n v="86770728"/>
    <n v="2.8823258875758325E-3"/>
    <n v="0.84242865110105403"/>
    <n v="30000"/>
    <n v="0.35"/>
    <n v="527.99765751263487"/>
    <n v="52.775961325966854"/>
    <n v="4469.0172664938082"/>
    <n v="19375.760966398713"/>
    <n v="22542.318645956726"/>
    <n v="129203.1956333046"/>
    <n v="4776.2245000000003"/>
    <n v="18.091839734670437"/>
    <n v="2448.144806596521"/>
    <s v="."/>
    <s v="Local"/>
    <n v="3"/>
    <n v="9"/>
  </r>
  <r>
    <n v="40937"/>
    <s v="NOS.INVISIBLE RAPIGEL 30X16"/>
    <x v="19"/>
    <s v="LA CASA DE LA TOALLA"/>
    <n v="60"/>
    <n v="91.898148148148152"/>
    <n v="0.6"/>
    <n v="14493.491999999998"/>
    <n v="4397.5599999999995"/>
    <n v="3791"/>
    <s v="."/>
    <n v="4171.8239999999996"/>
    <n v="4831.1639999999998"/>
    <n v="178"/>
    <n v="2"/>
    <n v="45"/>
    <n v="0"/>
    <s v="."/>
    <n v="2463"/>
    <n v="2285"/>
    <n v="2152"/>
    <n v="1907"/>
    <n v="1708"/>
    <n v="2856"/>
    <s v="."/>
    <n v="9227.9879999999994"/>
    <n v="1537.9979999999998"/>
    <n v="2305.8771430346414"/>
    <n v="1.4992718735880293"/>
    <n v="40580630.909279995"/>
    <n v="13371"/>
    <n v="2228.5"/>
    <n v="407.93957885941887"/>
    <n v="0.18305567819583526"/>
    <n v="50689461"/>
    <n v="2.7844240469265136E-3"/>
    <n v="0.8452130751479805"/>
    <n v="30000"/>
    <n v="0.35"/>
    <n v="645.97873452229453"/>
    <n v="50.983359116022093"/>
    <n v="5364.8786899959669"/>
    <n v="33974.060789464507"/>
    <n v="37033.062336425835"/>
    <n v="211085.41344288067"/>
    <n v="4613.9939999999997"/>
    <n v="14.28528139834844"/>
    <n v="4140.2806151418281"/>
    <s v="."/>
    <s v="Local"/>
    <n v="3"/>
    <n v="9"/>
  </r>
  <r>
    <n v="40935"/>
    <s v="NOS.INVISIBLE RAP 30X16+IRX10"/>
    <x v="19"/>
    <s v="LA CASA DE LA TOALLA"/>
    <n v="60"/>
    <n v="91.898148148148152"/>
    <n v="0.6"/>
    <n v="12986.001"/>
    <n v="4629.5599999999995"/>
    <n v="3991"/>
    <s v="."/>
    <n v="76"/>
    <n v="17"/>
    <n v="1751.2470000000001"/>
    <n v="1578.42"/>
    <n v="1447.5509999999999"/>
    <n v="4328.6670000000004"/>
    <s v="."/>
    <n v="1393"/>
    <n v="1813"/>
    <n v="2910"/>
    <n v="2762"/>
    <n v="2494"/>
    <n v="1326"/>
    <s v="."/>
    <n v="9198.885000000002"/>
    <n v="1533.1475000000003"/>
    <n v="1568.0468810186446"/>
    <n v="1.022763224685586"/>
    <n v="42586790.040600002"/>
    <n v="12698"/>
    <n v="2116.3333333333335"/>
    <n v="697.03275867542004"/>
    <n v="0.32935868263132145"/>
    <n v="50677718"/>
    <n v="2.7756425993306025E-3"/>
    <n v="0.8479887177473111"/>
    <n v="30000"/>
    <n v="0.35"/>
    <n v="628.59125371020787"/>
    <n v="50.822569060773489"/>
    <n v="4617.4010246650541"/>
    <n v="23228.22308269663"/>
    <n v="26277.577226343041"/>
    <n v="155026.51116642778"/>
    <n v="4599.442500000001"/>
    <n v="14.634128212418394"/>
    <n v="3050.3477890117579"/>
    <s v="."/>
    <s v="Local"/>
    <n v="3"/>
    <n v="9"/>
  </r>
  <r>
    <n v="40500"/>
    <s v="T.H. TUYAS PLUS NOR 24X10"/>
    <x v="19"/>
    <s v="LA CASA DE LA TOALLA"/>
    <n v="60"/>
    <n v="91.898148148148152"/>
    <n v="0.6"/>
    <n v="9221.7690000000002"/>
    <n v="4622.5999999999995"/>
    <n v="3985"/>
    <s v="."/>
    <n v="2571.4259999999999"/>
    <n v="3073.9229999999998"/>
    <n v="754.245"/>
    <n v="918.08100000000002"/>
    <n v="52"/>
    <n v="442.55700000000002"/>
    <s v="."/>
    <n v="1679"/>
    <n v="2436"/>
    <n v="2109"/>
    <n v="1855"/>
    <n v="1560"/>
    <n v="1875"/>
    <s v="."/>
    <n v="7812.232"/>
    <n v="1302.0386666666666"/>
    <n v="1224.7224246554265"/>
    <n v="0.94061908913260117"/>
    <n v="36112823.643199995"/>
    <n v="11514"/>
    <n v="1919"/>
    <n v="314.92919839227358"/>
    <n v="0.16411109869321186"/>
    <n v="45883290"/>
    <n v="2.3572382886679968E-3"/>
    <n v="0.8711928197628851"/>
    <n v="30000"/>
    <n v="0.35"/>
    <n v="579.71562522510192"/>
    <n v="43.161502762430942"/>
    <n v="3814.4125904012831"/>
    <n v="18169.246687401162"/>
    <n v="20758.936853147017"/>
    <n v="126435.52968023287"/>
    <n v="3906.116"/>
    <n v="13.47597280471185"/>
    <n v="2929.3588403572944"/>
    <s v="."/>
    <s v="Local"/>
    <n v="3"/>
    <n v="9"/>
  </r>
  <r>
    <n v="40226"/>
    <s v="NOS.PLUS (DISTRIB) 48X10"/>
    <x v="19"/>
    <s v="LA CASA DE LA TOALLA"/>
    <n v="60"/>
    <n v="91.898148148148152"/>
    <n v="0.6"/>
    <n v="22288.688999999998"/>
    <n v="4749.04"/>
    <n v="4094"/>
    <s v="."/>
    <n v="0"/>
    <n v="0"/>
    <n v="0"/>
    <n v="86"/>
    <n v="80"/>
    <n v="7429.5630000000001"/>
    <s v="."/>
    <n v="2389"/>
    <n v="1217"/>
    <n v="1469"/>
    <n v="1201"/>
    <n v="1518"/>
    <n v="2293"/>
    <s v="."/>
    <n v="7595.5630000000001"/>
    <n v="1265.9271666666666"/>
    <n v="3019.8269097132315"/>
    <n v="2.3854665491260345"/>
    <n v="36071632.509520002"/>
    <n v="10087"/>
    <n v="1681.1666666666667"/>
    <n v="527.82891799016318"/>
    <n v="0.3139658479172181"/>
    <n v="41296178"/>
    <n v="2.2918612667404089E-3"/>
    <n v="0.87348468102962551"/>
    <n v="30000"/>
    <n v="0.35"/>
    <n v="563.95917816580356"/>
    <n v="41.964436464088401"/>
    <n v="5537.6930975585356"/>
    <n v="44301.035006970596"/>
    <n v="46818.901194815902"/>
    <n v="259328.20027971271"/>
    <n v="3797.7815000000001"/>
    <n v="13.468285106562998"/>
    <n v="6179.7136368466699"/>
    <s v="."/>
    <s v="Local"/>
    <n v="3"/>
    <n v="9"/>
  </r>
  <r>
    <n v="40223"/>
    <s v="PLUS NOR 4X12X10+1 DISP PROT"/>
    <x v="19"/>
    <s v="LA CASA DE LA TOALLA"/>
    <n v="60"/>
    <n v="91.898148148148152"/>
    <n v="0.6"/>
    <n v="9836.1539999999986"/>
    <n v="5194.4799999999996"/>
    <n v="4478"/>
    <s v="."/>
    <n v="1276.722"/>
    <n v="3278.7179999999998"/>
    <n v="1409.5889999999999"/>
    <n v="134"/>
    <n v="20"/>
    <n v="-5"/>
    <s v="."/>
    <n v="1571"/>
    <n v="1294"/>
    <n v="1156"/>
    <n v="1058"/>
    <n v="1067"/>
    <n v="1052"/>
    <s v="."/>
    <n v="6114.0289999999995"/>
    <n v="1019.0048333333333"/>
    <n v="1277.1145473753584"/>
    <n v="1.2532958682813167"/>
    <n v="31759201.359919995"/>
    <n v="7198"/>
    <n v="1199.6666666666667"/>
    <n v="204.04378615058778"/>
    <n v="0.17008373394047327"/>
    <n v="32232644"/>
    <n v="1.8448278618487654E-3"/>
    <n v="0.89853580507105213"/>
    <n v="30000"/>
    <n v="0.35"/>
    <n v="483.7971499049051"/>
    <n v="33.779165745856353"/>
    <n v="3303.8644921267396"/>
    <n v="18859.527375936752"/>
    <n v="20886.277320688132"/>
    <n v="124514.22921275257"/>
    <n v="3057.0144999999998"/>
    <n v="12.637587884099297"/>
    <n v="3686.1250555907104"/>
    <s v="."/>
    <s v="Local"/>
    <n v="3"/>
    <n v="9"/>
  </r>
  <r>
    <n v="41330"/>
    <s v="NOS.PLUS 24X16+INV.RAPIGEL X10"/>
    <x v="19"/>
    <s v="LA CASA DE LA TOALLA"/>
    <n v="60"/>
    <n v="91.898148148148152"/>
    <n v="0.6"/>
    <n v="8943.0480000000007"/>
    <n v="4147"/>
    <n v="3575"/>
    <s v="."/>
    <n v="0"/>
    <n v="0"/>
    <n v="1448.55"/>
    <n v="874.125"/>
    <n v="234.76499999999999"/>
    <n v="2981.0160000000001"/>
    <s v="."/>
    <n v="1516"/>
    <n v="1110"/>
    <n v="1639"/>
    <n v="1018"/>
    <n v="1445"/>
    <n v="1586"/>
    <s v="."/>
    <n v="5538.4560000000001"/>
    <n v="923.07600000000002"/>
    <n v="1156.8532149715452"/>
    <n v="1.2532589028114101"/>
    <n v="22967977.032000002"/>
    <n v="8314"/>
    <n v="1385.6666666666667"/>
    <n v="259.22551314765832"/>
    <n v="0.1870763866834195"/>
    <n v="29722550"/>
    <n v="1.6711562768877064E-3"/>
    <n v="0.90712976903235432"/>
    <n v="30000"/>
    <n v="0.35"/>
    <n v="515.34484347115347"/>
    <n v="30.599204419889503"/>
    <n v="2992.8054801649155"/>
    <n v="17083.599784074158"/>
    <n v="18919.552049267528"/>
    <n v="117415.48329063608"/>
    <n v="2769.2280000000001"/>
    <n v="10.74708725655468"/>
    <n v="3837.207061969099"/>
    <s v="."/>
    <s v="Local"/>
    <n v="3"/>
    <n v="9"/>
  </r>
  <r>
    <n v="41012"/>
    <s v="NOS.MINI 24X10"/>
    <x v="19"/>
    <s v="LA CASA DE LA TOALLA"/>
    <n v="60"/>
    <n v="91.898148148148152"/>
    <n v="0.6"/>
    <n v="7471.5210000000006"/>
    <n v="4981.04"/>
    <n v="4294"/>
    <s v="."/>
    <n v="2289.7080000000001"/>
    <n v="2490.5070000000001"/>
    <n v="230.76900000000001"/>
    <n v="50"/>
    <n v="94"/>
    <n v="-4"/>
    <s v="."/>
    <n v="987"/>
    <n v="1054"/>
    <n v="1294"/>
    <n v="1371"/>
    <n v="967"/>
    <n v="1220"/>
    <s v="."/>
    <n v="5150.9840000000004"/>
    <n v="858.49733333333336"/>
    <n v="1190.6206907013948"/>
    <n v="1.3868659161450256"/>
    <n v="25657257.343360003"/>
    <n v="6893"/>
    <n v="1148.8333333333333"/>
    <n v="169.55402285604021"/>
    <n v="0.14758800770872499"/>
    <n v="29598542"/>
    <n v="1.5542416954739996E-3"/>
    <n v="0.91680009090891523"/>
    <n v="30000"/>
    <n v="0.35"/>
    <n v="453.47743701382853"/>
    <n v="28.45847513812155"/>
    <n v="2898.1291989886877"/>
    <n v="17558.753841865946"/>
    <n v="19266.26235015324"/>
    <n v="116204.64150477934"/>
    <n v="2575.4920000000002"/>
    <n v="11.358854001468046"/>
    <n v="4083.3052698989281"/>
    <s v="."/>
    <s v="Local"/>
    <n v="3"/>
    <n v="9"/>
  </r>
  <r>
    <n v="40508"/>
    <s v="NOS.PLUS (DISTRIB) 24X(10+6)"/>
    <x v="19"/>
    <s v="LA CASA DE LA TOALLA"/>
    <n v="60"/>
    <n v="91.898148148148152"/>
    <n v="0.6"/>
    <n v="9011.9789999999994"/>
    <n v="4846.4799999999996"/>
    <n v="4178"/>
    <s v="."/>
    <n v="0"/>
    <n v="0"/>
    <n v="3003.9929999999999"/>
    <n v="1491.5070000000001"/>
    <n v="116"/>
    <n v="35"/>
    <s v="."/>
    <n v="1278"/>
    <n v="892"/>
    <n v="1406"/>
    <n v="1069"/>
    <n v="1051"/>
    <n v="682"/>
    <s v="."/>
    <n v="4646.5"/>
    <n v="774.41666666666663"/>
    <n v="1238.1373941070783"/>
    <n v="1.5988000354336533"/>
    <n v="22519169.319999997"/>
    <n v="6378"/>
    <n v="1063"/>
    <n v="260.17532550186229"/>
    <n v="0.24475571542978578"/>
    <n v="26647284"/>
    <n v="1.4020202815656073E-3"/>
    <n v="0.92104366799687343"/>
    <n v="30000"/>
    <n v="0.35"/>
    <n v="436.63682054400397"/>
    <n v="25.671270718232044"/>
    <n v="2778.4136372010007"/>
    <n v="18229.122316862435"/>
    <n v="19769.398559956357"/>
    <n v="118715.57519592738"/>
    <n v="2323.25"/>
    <n v="10.641567044691616"/>
    <n v="4624.4526225035734"/>
    <s v="."/>
    <s v="Local"/>
    <n v="3"/>
    <n v="9"/>
  </r>
  <r>
    <n v="40490"/>
    <s v="T.H. TUYAS NORMAL 24X10"/>
    <x v="19"/>
    <s v="LA CASA DE LA TOALLA"/>
    <n v="60"/>
    <n v="91.898148148148152"/>
    <n v="0.6"/>
    <n v="3413.5830000000005"/>
    <n v="4559.96"/>
    <n v="3931"/>
    <s v="."/>
    <n v="958.04100000000005"/>
    <n v="532.46699999999998"/>
    <n v="461.53800000000001"/>
    <n v="456.54300000000001"/>
    <n v="670.32899999999995"/>
    <n v="1137.8610000000001"/>
    <s v="."/>
    <n v="766"/>
    <n v="1255"/>
    <n v="1184"/>
    <n v="891"/>
    <n v="928"/>
    <n v="811"/>
    <s v="."/>
    <n v="4216.7789999999995"/>
    <n v="702.79649999999992"/>
    <n v="284.02239388875688"/>
    <n v="0.40413177056054905"/>
    <n v="19228343.568839997"/>
    <n v="5835"/>
    <n v="972.5"/>
    <n v="200.94053846847331"/>
    <n v="0.2066226616642399"/>
    <n v="22937385"/>
    <n v="1.2723576199031399E-3"/>
    <n v="0.92910014541269548"/>
    <n v="30000"/>
    <n v="0.35"/>
    <n v="428.82539990912926"/>
    <n v="23.297121546961325"/>
    <n v="1681.8496867064364"/>
    <n v="4316.5113731009087"/>
    <n v="5714.338665918588"/>
    <n v="47087.379000974084"/>
    <n v="2108.3894999999998"/>
    <n v="9.8333237744162556"/>
    <n v="2021.167246179207"/>
    <s v="."/>
    <s v="Local"/>
    <n v="3"/>
    <n v="9"/>
  </r>
  <r>
    <n v="40676"/>
    <s v="NOS.PLUS (DISTRIB) 6DISPX6X10"/>
    <x v="19"/>
    <s v="LA CASA DE LA TOALLA"/>
    <n v="60"/>
    <n v="91.898148148148152"/>
    <n v="0.6"/>
    <n v="9626.3639999999996"/>
    <n v="4785"/>
    <n v="4125"/>
    <s v="."/>
    <n v="0"/>
    <n v="0"/>
    <n v="0"/>
    <n v="230.76900000000001"/>
    <n v="554.44500000000005"/>
    <n v="3208.788"/>
    <s v="."/>
    <n v="1155"/>
    <n v="988"/>
    <n v="931"/>
    <n v="813"/>
    <n v="722"/>
    <n v="836"/>
    <s v="."/>
    <n v="3994.002"/>
    <n v="665.66700000000003"/>
    <n v="1264.7773471244652"/>
    <n v="1.9000150933191298"/>
    <n v="19111299.57"/>
    <n v="5445"/>
    <n v="907.5"/>
    <n v="152.80150522818812"/>
    <n v="0.16837631430103375"/>
    <n v="22460625"/>
    <n v="1.2051375892851821E-3"/>
    <n v="0.93153086994945922"/>
    <n v="30000"/>
    <n v="0.35"/>
    <n v="407.41195208449483"/>
    <n v="22.066309392265193"/>
    <n v="2588.7559106603767"/>
    <n v="18589.140521373181"/>
    <n v="19913.119084909093"/>
    <n v="118920.49847391079"/>
    <n v="1997.001"/>
    <n v="9.8033500970331566"/>
    <n v="5389.2337118954501"/>
    <s v="."/>
    <s v="Local"/>
    <n v="3"/>
    <n v="9"/>
  </r>
  <r>
    <n v="40677"/>
    <s v="NOS.PLUS(DISTR)6DX(P4 LLEV.6)"/>
    <x v="19"/>
    <s v="LA CASA DE LA TOALLA"/>
    <n v="60"/>
    <n v="91.898148148148152"/>
    <n v="0.6"/>
    <n v="9857.1329999999998"/>
    <n v="5143.4399999999996"/>
    <n v="4434"/>
    <s v="."/>
    <n v="0"/>
    <n v="0"/>
    <n v="3285.7109999999998"/>
    <n v="618.38099999999997"/>
    <n v="3"/>
    <n v="3"/>
    <s v="."/>
    <n v="1043"/>
    <n v="992"/>
    <n v="1199"/>
    <n v="615"/>
    <n v="745"/>
    <n v="1174"/>
    <s v="."/>
    <n v="3910.0919999999996"/>
    <n v="651.6819999999999"/>
    <n v="1313.7863800434225"/>
    <n v="2.0159930457545592"/>
    <n v="20111323.596479997"/>
    <n v="5768"/>
    <n v="961.33333333333337"/>
    <n v="234.97631086274762"/>
    <n v="0.24442750783226175"/>
    <n v="25575312"/>
    <n v="1.1798188500564788E-3"/>
    <n v="0.93271068879951569"/>
    <n v="30000"/>
    <n v="0.35"/>
    <n v="388.80983918836347"/>
    <n v="21.602718232044197"/>
    <n v="2609.949473966074"/>
    <n v="19299.239552528499"/>
    <n v="20595.402646451152"/>
    <n v="121455.01270643565"/>
    <n v="1955.0459999999998"/>
    <n v="10.056566490607018"/>
    <n v="5622.2097331379555"/>
    <s v="."/>
    <s v="Local"/>
    <n v="3"/>
    <n v="9"/>
  </r>
  <r>
    <n v="40678"/>
    <s v="NOS.PLUS(DISTR)6DIS(P5 LL6)X10"/>
    <x v="19"/>
    <s v="LA CASA DE LA TOALLA"/>
    <n v="60"/>
    <n v="91.898148148148152"/>
    <n v="0.6"/>
    <n v="9875.1149999999998"/>
    <n v="4919.5599999999995"/>
    <n v="4241"/>
    <s v="."/>
    <n v="0"/>
    <n v="0"/>
    <n v="0"/>
    <n v="940.05899999999997"/>
    <n v="3291.7049999999999"/>
    <n v="-378"/>
    <s v="."/>
    <n v="1070"/>
    <n v="589"/>
    <n v="1024"/>
    <n v="788"/>
    <n v="943"/>
    <n v="707"/>
    <s v="."/>
    <n v="3853.7640000000001"/>
    <n v="642.29399999999998"/>
    <n v="1370.1581832686327"/>
    <n v="2.1332258798441721"/>
    <n v="18958823.223839998"/>
    <n v="5121"/>
    <n v="853.5"/>
    <n v="189.56028064971838"/>
    <n v="0.22209757545368292"/>
    <n v="21718161"/>
    <n v="1.1628226166722053E-3"/>
    <n v="0.93387351141618791"/>
    <n v="30000"/>
    <n v="0.35"/>
    <n v="394.68445759424083"/>
    <n v="21.291513812154697"/>
    <n v="2647.6490119979144"/>
    <n v="20117.738700584319"/>
    <n v="21395.229529313601"/>
    <n v="126008.29715235672"/>
    <n v="1926.8820000000001"/>
    <n v="9.7641645771668557"/>
    <n v="5918.2403968111612"/>
    <s v="."/>
    <s v="Local"/>
    <n v="3"/>
    <n v="9"/>
  </r>
  <r>
    <n v="40746"/>
    <s v="NOS.NORMAL RAP.12X20+6INV.RAPG"/>
    <x v="19"/>
    <s v="LA CASA DE LA TOALLA"/>
    <n v="60"/>
    <n v="91.898148148148152"/>
    <n v="0.6"/>
    <n v="5070.924"/>
    <n v="5291.92"/>
    <n v="4562"/>
    <s v="."/>
    <n v="0"/>
    <n v="1690.308"/>
    <n v="1284.7139999999999"/>
    <n v="272.72699999999998"/>
    <n v="169"/>
    <n v="301.69799999999998"/>
    <s v="."/>
    <n v="903"/>
    <n v="593"/>
    <n v="730"/>
    <n v="953"/>
    <n v="717"/>
    <n v="749"/>
    <s v="."/>
    <n v="3718.4469999999997"/>
    <n v="619.74116666666657"/>
    <n v="692.40439259508366"/>
    <n v="1.1172476992600682"/>
    <n v="19677724.048239999"/>
    <n v="4645"/>
    <n v="774.16666666666663"/>
    <n v="132.1005929837815"/>
    <n v="0.17063585746021293"/>
    <n v="21190490"/>
    <n v="1.1219924911065936E-3"/>
    <n v="0.94069005746245116"/>
    <n v="30000"/>
    <n v="0.35"/>
    <n v="373.80470239590005"/>
    <n v="20.543906077348066"/>
    <n v="1925.0387572359675"/>
    <n v="10242.214174126932"/>
    <n v="11474.848538767816"/>
    <n v="74214.75987358595"/>
    <n v="1859.2234999999998"/>
    <n v="9.9475661385922258"/>
    <n v="3612.4950919346325"/>
    <s v="."/>
    <s v="Local"/>
    <n v="3"/>
    <n v="9"/>
  </r>
  <r>
    <n v="40507"/>
    <s v="NOS.PLUS 24X10 + 15 DIARIOS"/>
    <x v="19"/>
    <s v="LA CASA DE LA TOALLA"/>
    <n v="60"/>
    <n v="91.898148148148152"/>
    <n v="0.6"/>
    <n v="8544.4470000000001"/>
    <n v="5113.28"/>
    <n v="4408"/>
    <s v="."/>
    <n v="0"/>
    <n v="0"/>
    <n v="0"/>
    <n v="0"/>
    <n v="2848.1489999999999"/>
    <n v="502.49700000000001"/>
    <s v="."/>
    <n v="817"/>
    <n v="980"/>
    <n v="994"/>
    <n v="963"/>
    <n v="929"/>
    <n v="783"/>
    <s v="."/>
    <n v="3350.6459999999997"/>
    <n v="558.44099999999992"/>
    <n v="1139.5892118060788"/>
    <n v="2.0406617920354684"/>
    <n v="17132791.178879999"/>
    <n v="5466"/>
    <n v="911"/>
    <n v="89.328606840138278"/>
    <n v="9.8055550867330712E-2"/>
    <n v="24094128"/>
    <n v="1.0110133753032768E-3"/>
    <n v="0.9458367847649084"/>
    <n v="30000"/>
    <n v="0.35"/>
    <n v="360.98161478402454"/>
    <n v="18.51185635359116"/>
    <n v="2250.3005930215486"/>
    <n v="16738.565968777784"/>
    <n v="17849.277349993255"/>
    <n v="106772.81556418397"/>
    <n v="1675.3229999999999"/>
    <n v="9.282040588146554"/>
    <n v="5767.8070488846924"/>
    <s v="."/>
    <s v="Local"/>
    <n v="3"/>
    <n v="9"/>
  </r>
  <r>
    <n v="40461"/>
    <s v="NOS.INVISIBLE RAP 8X3X10"/>
    <x v="19"/>
    <s v="LA CASA DE LA TOALLA"/>
    <n v="60"/>
    <n v="91.898148148148152"/>
    <n v="0.6"/>
    <n v="2490.5070000000001"/>
    <n v="4738.5999999999995"/>
    <n v="4085"/>
    <s v="."/>
    <n v="529.47"/>
    <n v="763.23599999999999"/>
    <n v="244.755"/>
    <n v="830.16899999999998"/>
    <n v="188"/>
    <n v="724.27499999999998"/>
    <s v="."/>
    <n v="543"/>
    <n v="693"/>
    <n v="498"/>
    <n v="834"/>
    <n v="1016"/>
    <n v="443"/>
    <s v="."/>
    <n v="3279.9050000000002"/>
    <n v="546.65083333333337"/>
    <n v="275.28484349954073"/>
    <n v="0.50358442119428592"/>
    <n v="15542157.832999999"/>
    <n v="4027"/>
    <n v="671.16666666666663"/>
    <n v="221.07683430578314"/>
    <n v="0.32939185642778718"/>
    <n v="16450295"/>
    <n v="9.8966820867501214E-4"/>
    <n v="0.94682645297358337"/>
    <n v="30000"/>
    <n v="0.35"/>
    <n v="371.00196087709014"/>
    <n v="18.121022099447515"/>
    <n v="1362.5461694663918"/>
    <n v="4149.1776235220905"/>
    <n v="5236.4389494889419"/>
    <n v="42926.385886119948"/>
    <n v="1639.9525000000001"/>
    <n v="8.8406675594003268"/>
    <n v="2368.8722220270738"/>
    <s v="."/>
    <s v="Local"/>
    <n v="3"/>
    <n v="9"/>
  </r>
  <r>
    <n v="40506"/>
    <s v="NOS.PLUS (DISTRIB) 24X10"/>
    <x v="19"/>
    <s v="FABRITOALLAS"/>
    <n v="8"/>
    <n v="96.546474358974365"/>
    <n v="3.6"/>
    <n v="5073.9210000000003"/>
    <n v="4814"/>
    <n v="4150"/>
    <s v="."/>
    <n v="0"/>
    <n v="0"/>
    <n v="0"/>
    <n v="1139.8589999999999"/>
    <n v="446"/>
    <n v="1691.307"/>
    <s v="."/>
    <n v="805"/>
    <n v="726"/>
    <n v="973"/>
    <n v="445"/>
    <n v="663"/>
    <n v="579"/>
    <s v="."/>
    <n v="3277.1660000000002"/>
    <n v="546.19433333333336"/>
    <n v="716.76277938203964"/>
    <n v="1.3122852721809752"/>
    <n v="15776277.124000002"/>
    <n v="4191"/>
    <n v="698.5"/>
    <n v="182.89423172970766"/>
    <n v="0.26183855652069815"/>
    <n v="17392650"/>
    <n v="9.888417514381223E-4"/>
    <n v="0.94781529472502146"/>
    <n v="30000"/>
    <n v="0.35"/>
    <n v="367.9313338616015"/>
    <n v="18.10588950276243"/>
    <n v="861.60989540413902"/>
    <n v="1105.4130583378383"/>
    <n v="1006.4570114262385"/>
    <n v="9539.1628013532682"/>
    <n v="1638.5830000000001"/>
    <n v="8.9070043738996052"/>
    <n v="526.85413770463299"/>
    <s v="."/>
    <s v="Local"/>
    <n v="3"/>
    <n v="9"/>
  </r>
  <r>
    <n v="40373"/>
    <s v="INVIS NORMAL 30X16+10 INV RAP"/>
    <x v="19"/>
    <s v="LA CASA DE LA TOALLA"/>
    <n v="60"/>
    <n v="91.898148148148152"/>
    <n v="0.6"/>
    <n v="2829.1680000000001"/>
    <n v="5018.16"/>
    <n v="4326"/>
    <s v="."/>
    <n v="943.05600000000004"/>
    <n v="576.423"/>
    <n v="190"/>
    <n v="227.77199999999999"/>
    <n v="330.66899999999998"/>
    <n v="353.64600000000002"/>
    <s v="."/>
    <n v="563"/>
    <n v="737"/>
    <n v="530"/>
    <n v="506"/>
    <n v="469"/>
    <n v="751"/>
    <s v="."/>
    <n v="2621.5660000000003"/>
    <n v="436.92766666666671"/>
    <n v="282.33701264033141"/>
    <n v="0.6461870789604337"/>
    <n v="13155437.638560001"/>
    <n v="3556"/>
    <n v="592.66666666666663"/>
    <n v="121.25455317911447"/>
    <n v="0.20459148455418641"/>
    <n v="15383256"/>
    <n v="7.910230714436293E-4"/>
    <n v="0.96015653496331654"/>
    <n v="30000"/>
    <n v="0.35"/>
    <n v="322.31368348354243"/>
    <n v="14.483790055248621"/>
    <n v="1151.3644159552487"/>
    <n v="4223.7003757299617"/>
    <n v="5092.7277790448788"/>
    <n v="40502.742143162388"/>
    <n v="1310.7830000000001"/>
    <n v="8.1335858027071914"/>
    <n v="2796.4187542531417"/>
    <s v="."/>
    <s v="Local"/>
    <n v="3"/>
    <n v="9"/>
  </r>
  <r>
    <n v="41208"/>
    <s v="NOS.PLUS(DISTR)12DISP(P33 LL42"/>
    <x v="19"/>
    <s v="FABRITOALLAS"/>
    <n v="8"/>
    <n v="96.546474358974365"/>
    <n v="3.6"/>
    <n v="4408.5869999999995"/>
    <n v="4877.7999999999993"/>
    <n v="4205"/>
    <s v="."/>
    <n v="0"/>
    <n v="0"/>
    <n v="0"/>
    <n v="467.53199999999998"/>
    <n v="1469.529"/>
    <n v="620.37900000000002"/>
    <s v="."/>
    <n v="713"/>
    <n v="438"/>
    <n v="513"/>
    <n v="755"/>
    <n v="761"/>
    <n v="678"/>
    <s v="."/>
    <n v="2557.44"/>
    <n v="426.24"/>
    <n v="578.42692380386302"/>
    <n v="1.3570451478131171"/>
    <n v="12474680.831999999"/>
    <n v="3858"/>
    <n v="643"/>
    <n v="135.29079791323576"/>
    <n v="0.21040559551047552"/>
    <n v="16222890"/>
    <n v="7.7167389408956135E-4"/>
    <n v="0.96326839434306488"/>
    <n v="30000"/>
    <n v="0.35"/>
    <n v="322.89500718240595"/>
    <n v="14.12950276243094"/>
    <n v="691.46294590331058"/>
    <n v="890.70423737701481"/>
    <n v="804.49896800275815"/>
    <n v="7902.0383937934621"/>
    <n v="1278.72"/>
    <n v="7.9203454470117647"/>
    <n v="559.25806637755591"/>
    <s v="."/>
    <s v="Local"/>
    <n v="3"/>
    <n v="9"/>
  </r>
  <r>
    <n v="44170"/>
    <s v="NOS.PLUS 48X10+3INV.RAPIG"/>
    <x v="19"/>
    <s v="FABRITOALLAS"/>
    <n v="8"/>
    <n v="96.546474358974365"/>
    <n v="3.6"/>
    <n v="3920.076"/>
    <n v="4873.16"/>
    <n v="4201"/>
    <s v="."/>
    <n v="0"/>
    <n v="0"/>
    <n v="0"/>
    <n v="7"/>
    <n v="1306.692"/>
    <n v="1215.7829999999999"/>
    <s v="."/>
    <n v="783"/>
    <n v="355"/>
    <n v="350"/>
    <n v="551"/>
    <n v="492"/>
    <n v="777"/>
    <s v="."/>
    <n v="2529.4749999999999"/>
    <n v="421.57916666666665"/>
    <n v="651.03722218454345"/>
    <n v="1.5442822455676617"/>
    <n v="12326536.390999999"/>
    <n v="3308"/>
    <n v="551.33333333333337"/>
    <n v="193.49280779053947"/>
    <n v="0.35095430675430372"/>
    <n v="13896908"/>
    <n v="7.6323582303091883E-4"/>
    <n v="0.96403163016609583"/>
    <n v="30000"/>
    <n v="0.35"/>
    <n v="321.27760819398441"/>
    <n v="13.975"/>
    <n v="762.83722218454341"/>
    <n v="997.06116506033902"/>
    <n v="874.63722218454336"/>
    <n v="8541.3558652127667"/>
    <n v="1264.7375"/>
    <n v="7.8731755201337483"/>
    <n v="611.18825511361479"/>
    <s v="."/>
    <s v="Local"/>
    <n v="3"/>
    <n v="9"/>
  </r>
  <r>
    <n v="40830"/>
    <s v="T.H. PLUS NORMAL DISP IND 6X60"/>
    <x v="19"/>
    <s v="FABRITOALLAS"/>
    <n v="8"/>
    <n v="96.546474358974365"/>
    <n v="3.6"/>
    <n v="3839.1570000000002"/>
    <n v="4295.4799999999996"/>
    <n v="3703"/>
    <s v="."/>
    <n v="1279.7190000000001"/>
    <n v="1153.845"/>
    <n v="7"/>
    <n v="46"/>
    <n v="36"/>
    <n v="0"/>
    <s v="."/>
    <n v="444"/>
    <n v="418"/>
    <n v="600"/>
    <n v="769"/>
    <n v="709"/>
    <n v="661"/>
    <s v="."/>
    <n v="2522.5640000000003"/>
    <n v="420.42733333333337"/>
    <n v="618.37612297101725"/>
    <n v="1.4708275936016304"/>
    <n v="10835623.210720001"/>
    <n v="3601"/>
    <n v="600.16666666666663"/>
    <n v="142.56425451938048"/>
    <n v="0.2375411072247384"/>
    <n v="13334503"/>
    <n v="7.6115051964860978E-4"/>
    <n v="0.96479278068574448"/>
    <n v="30000"/>
    <n v="0.35"/>
    <n v="341.7321537926544"/>
    <n v="13.936817679558013"/>
    <n v="729.8706644074814"/>
    <n v="948.91580890094178"/>
    <n v="841.36520584394555"/>
    <n v="8410.7368785168546"/>
    <n v="1261.2820000000002"/>
    <n v="7.3816992987161614"/>
    <n v="603.49048627172613"/>
    <s v="."/>
    <s v="Local"/>
    <n v="3"/>
    <n v="9"/>
  </r>
  <r>
    <n v="40890"/>
    <s v="T.H. INVISIBLE RAP 6X8X10"/>
    <x v="19"/>
    <s v="FABRITOALLAS"/>
    <n v="8"/>
    <n v="96.546474358974365"/>
    <n v="3.6"/>
    <n v="4882.1130000000003"/>
    <n v="5230.4399999999996"/>
    <n v="4509"/>
    <s v="."/>
    <n v="403.596"/>
    <n v="1627.3710000000001"/>
    <n v="127"/>
    <n v="97"/>
    <n v="156"/>
    <n v="27"/>
    <s v="."/>
    <n v="490"/>
    <n v="368"/>
    <n v="586"/>
    <n v="451"/>
    <n v="426"/>
    <n v="572"/>
    <s v="."/>
    <n v="2437.9670000000001"/>
    <n v="406.32783333333333"/>
    <n v="611.75407706182614"/>
    <n v="1.5055677383537007"/>
    <n v="12751640.11548"/>
    <n v="2893"/>
    <n v="482.16666666666669"/>
    <n v="84.93860527855783"/>
    <n v="0.17616025982417799"/>
    <n v="13044537"/>
    <n v="7.3562448720276754E-4"/>
    <n v="0.96552840517294725"/>
    <n v="30000"/>
    <n v="0.35"/>
    <n v="304.44959225606391"/>
    <n v="13.46943093922652"/>
    <n v="719.50952457563835"/>
    <n v="937.85425294598883"/>
    <n v="827.26497208945057"/>
    <n v="8049.1388791187583"/>
    <n v="1218.9835"/>
    <n v="8.0077854003151216"/>
    <n v="597.58566753384889"/>
    <s v="."/>
    <s v="Local"/>
    <n v="3"/>
    <n v="9"/>
  </r>
  <r>
    <n v="41180"/>
    <s v="NOS.PLUS 24X16+6 INV.RAPIG"/>
    <x v="19"/>
    <s v="FABRITOALLAS"/>
    <n v="8"/>
    <n v="96.546474358974365"/>
    <n v="3.6"/>
    <n v="3812.1840000000002"/>
    <n v="5011.2"/>
    <n v="4320"/>
    <s v="."/>
    <n v="0"/>
    <n v="0"/>
    <n v="0"/>
    <n v="15"/>
    <n v="1270.7280000000001"/>
    <n v="1148.8499999999999"/>
    <s v="."/>
    <n v="486"/>
    <n v="404"/>
    <n v="333"/>
    <n v="748"/>
    <n v="605"/>
    <n v="565"/>
    <s v="."/>
    <n v="2434.578"/>
    <n v="405.76299999999998"/>
    <n v="624.01431064840176"/>
    <n v="1.5378787879831375"/>
    <n v="12200157.273599999"/>
    <n v="3141"/>
    <n v="523.5"/>
    <n v="148.82304929008814"/>
    <n v="0.2842847168865103"/>
    <n v="13569120"/>
    <n v="7.3460190101225296E-4"/>
    <n v="0.96626300707395951"/>
    <n v="30000"/>
    <n v="0.35"/>
    <n v="310.82187518776425"/>
    <n v="13.450707182320443"/>
    <n v="731.6199681069653"/>
    <n v="955.83342632471579"/>
    <n v="839.22562556552884"/>
    <n v="8210.3094547962937"/>
    <n v="1217.289"/>
    <n v="7.8327112547316586"/>
    <n v="610.39983574900009"/>
    <s v="."/>
    <s v="Local"/>
    <n v="3"/>
    <n v="9"/>
  </r>
  <r>
    <n v="45080"/>
    <s v="INVIS RAP 30X(PAG.10 LLEVE 16)"/>
    <x v="19"/>
    <s v="FABRITOALLAS"/>
    <n v="8"/>
    <n v="96.546474358974365"/>
    <n v="3.6"/>
    <n v="3815.1810000000005"/>
    <n v="4776.88"/>
    <n v="4118"/>
    <s v="."/>
    <n v="50"/>
    <n v="359.64"/>
    <n v="193"/>
    <n v="1271.7270000000001"/>
    <n v="280.71899999999999"/>
    <n v="262.73700000000002"/>
    <s v="."/>
    <n v="326"/>
    <n v="654"/>
    <n v="562"/>
    <n v="334"/>
    <n v="460"/>
    <n v="361"/>
    <s v="."/>
    <n v="2417.8230000000003"/>
    <n v="402.97050000000007"/>
    <n v="438.1556885486026"/>
    <n v="1.0873145516820772"/>
    <n v="11549650.332240002"/>
    <n v="2697"/>
    <n v="449.5"/>
    <n v="134.91589973016522"/>
    <n v="0.3001466067411907"/>
    <n v="11106246"/>
    <n v="7.2954630006150903E-4"/>
    <n v="0.96699255337402101"/>
    <n v="30000"/>
    <n v="0.35"/>
    <n v="317.25661353049065"/>
    <n v="13.358138121546963"/>
    <n v="545.02079352097826"/>
    <n v="682.21406606249946"/>
    <n v="651.88589849335392"/>
    <n v="6588.3192101537243"/>
    <n v="1208.9115000000002"/>
    <n v="7.6210326180249357"/>
    <n v="493.2063997396931"/>
    <s v="."/>
    <s v="Local"/>
    <n v="3"/>
    <n v="9"/>
  </r>
  <r>
    <n v="40997"/>
    <s v="NOS.PLUS RAPISEC 24X16+6INV.RG"/>
    <x v="19"/>
    <s v="FABRITOALLAS"/>
    <n v="8"/>
    <n v="96.546474358974365"/>
    <n v="3.6"/>
    <n v="4906.0889999999999"/>
    <n v="4341.88"/>
    <n v="3743"/>
    <s v="."/>
    <n v="0"/>
    <n v="0"/>
    <n v="0"/>
    <n v="416.58300000000003"/>
    <n v="1635.3630000000001"/>
    <n v="284.71499999999997"/>
    <s v="."/>
    <n v="615"/>
    <n v="352"/>
    <n v="594"/>
    <n v="441"/>
    <n v="601"/>
    <n v="415"/>
    <s v="."/>
    <n v="2336.6610000000001"/>
    <n v="389.44350000000003"/>
    <n v="635.45554222612623"/>
    <n v="1.6317014977169375"/>
    <n v="10145501.66268"/>
    <n v="3018"/>
    <n v="503"/>
    <n v="113.8578060565019"/>
    <n v="0.22635746730914891"/>
    <n v="11296374"/>
    <n v="7.0505673370136097E-4"/>
    <n v="0.96841649367014326"/>
    <n v="30000"/>
    <n v="0.35"/>
    <n v="327.13690795085074"/>
    <n v="12.909729281767957"/>
    <n v="738.73337648026984"/>
    <n v="971.13086841907284"/>
    <n v="842.01121073441345"/>
    <n v="8439.4729778960864"/>
    <n v="1168.3305"/>
    <n v="7.1427617710168656"/>
    <n v="653.72966339541415"/>
    <s v="."/>
    <s v="Local"/>
    <n v="3"/>
    <n v="9"/>
  </r>
  <r>
    <n v="40893"/>
    <s v="NOS.INV.RAPIGEL 6DIS(P7 L8)X10"/>
    <x v="19"/>
    <s v="FABRITOALLAS"/>
    <n v="8"/>
    <n v="96.546474358974365"/>
    <n v="3.6"/>
    <n v="2214.7829999999999"/>
    <n v="5046"/>
    <n v="4350"/>
    <s v="."/>
    <n v="0"/>
    <n v="0"/>
    <n v="527.47199999999998"/>
    <n v="334.66500000000002"/>
    <n v="602.39700000000005"/>
    <n v="738.26099999999997"/>
    <s v="."/>
    <n v="459"/>
    <n v="489"/>
    <n v="306"/>
    <n v="459"/>
    <n v="491"/>
    <n v="619"/>
    <s v="."/>
    <n v="2202.7950000000001"/>
    <n v="367.13249999999999"/>
    <n v="312.86456731355821"/>
    <n v="0.85218434029555601"/>
    <n v="11115303.57"/>
    <n v="2823"/>
    <n v="470.5"/>
    <n v="100.13940283424901"/>
    <n v="0.2128361377986164"/>
    <n v="12280050"/>
    <n v="6.6466442830761044E-4"/>
    <n v="0.9718304952639607"/>
    <n v="30000"/>
    <n v="0.35"/>
    <n v="294.63478269276658"/>
    <n v="12.170138121546962"/>
    <n v="410.22567228593391"/>
    <n v="494.57795562694821"/>
    <n v="507.58677725830961"/>
    <n v="5270.2204723365321"/>
    <n v="1101.3975"/>
    <n v="7.4763576108289529"/>
    <n v="433.04524728488684"/>
    <s v="."/>
    <s v="Local"/>
    <n v="3"/>
    <n v="9"/>
  </r>
  <r>
    <n v="40521"/>
    <s v="NOS.INVISIBLE 8X3X10"/>
    <x v="19"/>
    <s v="FABRITOALLAS"/>
    <n v="8"/>
    <n v="96.546474358974365"/>
    <n v="3.6"/>
    <n v="1498.5"/>
    <n v="4710.7599999999993"/>
    <n v="4061"/>
    <s v="."/>
    <n v="257.74200000000002"/>
    <n v="496.50299999999999"/>
    <n v="330.66899999999998"/>
    <n v="411.58800000000002"/>
    <n v="25"/>
    <n v="499.5"/>
    <s v="."/>
    <n v="401"/>
    <n v="563"/>
    <n v="440"/>
    <n v="471"/>
    <n v="632"/>
    <n v="554"/>
    <s v="."/>
    <n v="2021.002"/>
    <n v="336.83366666666666"/>
    <n v="179.48625177284933"/>
    <n v="0.53286315928291805"/>
    <n v="9520455.3815199975"/>
    <n v="3061"/>
    <n v="510.16666666666669"/>
    <n v="87.09860312695406"/>
    <n v="0.17072578201951139"/>
    <n v="12430721"/>
    <n v="6.0981078082097398E-4"/>
    <n v="0.97497369816265633"/>
    <n v="30000"/>
    <n v="0.35"/>
    <n v="292.08447912993461"/>
    <n v="11.165756906077348"/>
    <n v="268.81230702146809"/>
    <n v="295.56669687881379"/>
    <n v="358.13836227008687"/>
    <n v="4041.3781542437391"/>
    <n v="1010.501"/>
    <n v="6.9192379068555416"/>
    <n v="361.94394954488757"/>
    <s v="."/>
    <s v="Local"/>
    <n v="3"/>
    <n v="9"/>
  </r>
  <r>
    <n v="40493"/>
    <s v="NOS.NORMAL RAP.24X10+3INV.RAPG"/>
    <x v="19"/>
    <s v="FABRITOALLAS"/>
    <n v="8"/>
    <n v="96.546474358974365"/>
    <n v="3.6"/>
    <n v="2310.6869999999999"/>
    <n v="4759.4799999999996"/>
    <n v="4103"/>
    <s v="."/>
    <n v="0"/>
    <n v="92"/>
    <n v="627.37199999999996"/>
    <n v="770.22900000000004"/>
    <n v="193"/>
    <n v="162"/>
    <s v="."/>
    <n v="267"/>
    <n v="449"/>
    <n v="385"/>
    <n v="529"/>
    <n v="419"/>
    <n v="279"/>
    <s v="."/>
    <n v="1844.6010000000001"/>
    <n v="307.43350000000004"/>
    <n v="313.59630013490272"/>
    <n v="1.0200459615978827"/>
    <n v="8779341.5674799997"/>
    <n v="2328"/>
    <n v="388"/>
    <n v="101.08808040515953"/>
    <n v="0.26053628970401943"/>
    <n v="9551784"/>
    <n v="5.5658409843886822E-4"/>
    <n v="0.97846510046993818"/>
    <n v="30000"/>
    <n v="0.35"/>
    <n v="277.61444791803973"/>
    <n v="10.191165745856354"/>
    <n v="395.12562610175354"/>
    <n v="490.05679601959957"/>
    <n v="476.65495206860436"/>
    <n v="5124.811610525293"/>
    <n v="922.30050000000006"/>
    <n v="6.644470465545016"/>
    <n v="502.86804653422496"/>
    <s v="."/>
    <s v="Local"/>
    <n v="3"/>
    <n v="9"/>
  </r>
  <r>
    <n v="41230"/>
    <s v="NOS.INV.RAP.8X3X10 (PAGUE 2X3)"/>
    <x v="19"/>
    <s v="FABRITOALLAS"/>
    <n v="8"/>
    <n v="96.546474358974365"/>
    <n v="3.6"/>
    <n v="1960.038"/>
    <n v="5114.4399999999996"/>
    <n v="4409"/>
    <s v="."/>
    <n v="0"/>
    <n v="0"/>
    <n v="0"/>
    <n v="599.4"/>
    <n v="653.346"/>
    <n v="529.47"/>
    <s v="."/>
    <n v="448"/>
    <n v="522"/>
    <n v="290"/>
    <n v="553"/>
    <n v="458"/>
    <n v="362"/>
    <s v="."/>
    <n v="1782.2160000000001"/>
    <n v="297.036"/>
    <n v="327.74914945427389"/>
    <n v="1.1033987444426732"/>
    <n v="9115036.799039999"/>
    <n v="2633"/>
    <n v="438.83333333333331"/>
    <n v="98.444739151803589"/>
    <n v="0.22433286551873208"/>
    <n v="11608897"/>
    <n v="5.3776024494366309E-4"/>
    <n v="0.97955730840778521"/>
    <n v="30000"/>
    <n v="0.35"/>
    <n v="263.23990338771466"/>
    <n v="9.8464972375690607"/>
    <n v="406.52112735482638"/>
    <n v="509.89768377353863"/>
    <n v="485.29310525537886"/>
    <n v="5134.4335500907346"/>
    <n v="891.10800000000006"/>
    <n v="6.7703109485458643"/>
    <n v="521.44772158168416"/>
    <s v="."/>
    <s v="Local"/>
    <n v="3"/>
    <n v="9"/>
  </r>
  <r>
    <n v="40985"/>
    <s v="NOS.PLUS 24X16+PRX10"/>
    <x v="19"/>
    <s v="FABRITOALLAS"/>
    <n v="8"/>
    <n v="96.546474358974365"/>
    <n v="3.6"/>
    <n v="1486.5120000000002"/>
    <n v="4397.5599999999995"/>
    <n v="3791"/>
    <s v="."/>
    <n v="343.65600000000001"/>
    <n v="126"/>
    <n v="279.72000000000003"/>
    <n v="15"/>
    <n v="471.52800000000002"/>
    <n v="495.50400000000002"/>
    <s v="."/>
    <n v="486"/>
    <n v="290"/>
    <n v="542"/>
    <n v="345"/>
    <n v="315"/>
    <n v="286"/>
    <s v="."/>
    <n v="1731.4079999999999"/>
    <n v="288.56799999999998"/>
    <n v="190.09347689597348"/>
    <n v="0.65874759812582651"/>
    <n v="7613970.5644799983"/>
    <n v="2264"/>
    <n v="377.33333333333331"/>
    <n v="109.38311874629775"/>
    <n v="0.28988459031704356"/>
    <n v="8582824"/>
    <n v="5.224295989809416E-4"/>
    <n v="0.98060902282864637"/>
    <n v="30000"/>
    <n v="0.35"/>
    <n v="279.81076621625948"/>
    <n v="9.5657900552486179"/>
    <n v="266.61979733796244"/>
    <n v="306.64222413263258"/>
    <n v="343.1461177799514"/>
    <n v="4025.8537422358263"/>
    <n v="865.70399999999995"/>
    <n v="6.1877819192340633"/>
    <n v="420.85951280384785"/>
    <s v="."/>
    <s v="Local"/>
    <n v="3"/>
    <n v="9"/>
  </r>
  <r>
    <n v="41060"/>
    <s v="DISP. PLUS RAPISEC 6X6X10"/>
    <x v="19"/>
    <s v="FABRITOALLAS"/>
    <n v="8"/>
    <n v="96.546474358974365"/>
    <n v="3.6"/>
    <n v="2844.1530000000002"/>
    <n v="4282.7199999999993"/>
    <n v="3692"/>
    <s v="."/>
    <n v="113"/>
    <n v="948.05100000000004"/>
    <n v="348.65100000000001"/>
    <n v="4"/>
    <n v="51"/>
    <n v="0"/>
    <s v="."/>
    <n v="337"/>
    <n v="268"/>
    <n v="399"/>
    <n v="210"/>
    <n v="326"/>
    <n v="366"/>
    <s v="."/>
    <n v="1464.702"/>
    <n v="244.11699999999999"/>
    <n v="368.28944059475839"/>
    <n v="1.5086595386423658"/>
    <n v="6272908.5494399993"/>
    <n v="1906"/>
    <n v="317.66666666666669"/>
    <n v="68.488441847268462"/>
    <n v="0.21559845282455967"/>
    <n v="7036952"/>
    <n v="4.4195457020331609E-4"/>
    <n v="0.98342599698587763"/>
    <n v="30000"/>
    <n v="0.35"/>
    <n v="260.78667316917608"/>
    <n v="8.0922762430939219"/>
    <n v="433.02765053950975"/>
    <n v="564.56193226553012"/>
    <n v="497.76586048426111"/>
    <n v="5465.6365606509853"/>
    <n v="732.351"/>
    <n v="5.6164756511534879"/>
    <n v="675.41398692555094"/>
    <s v="."/>
    <s v="Local"/>
    <n v="3"/>
    <n v="9"/>
  </r>
  <r>
    <n v="41207"/>
    <s v="NOS.PLUS(DISTR)12DIS(P26 LL42)"/>
    <x v="19"/>
    <s v="FABRITOALLAS"/>
    <n v="8"/>
    <n v="96.546474358974365"/>
    <n v="3.6"/>
    <n v="3461.5349999999999"/>
    <n v="5232.7599999999993"/>
    <n v="4511"/>
    <s v="."/>
    <n v="0"/>
    <n v="0"/>
    <n v="1153.845"/>
    <n v="225.774"/>
    <n v="3"/>
    <n v="0"/>
    <s v="."/>
    <n v="303"/>
    <n v="392"/>
    <n v="418"/>
    <n v="307"/>
    <n v="228"/>
    <n v="300"/>
    <s v="."/>
    <n v="1382.6190000000001"/>
    <n v="230.43650000000002"/>
    <n v="461.24511919531466"/>
    <n v="2.0016148448501632"/>
    <n v="7234913.3984399997"/>
    <n v="1948"/>
    <n v="324.66666666666669"/>
    <n v="69.252196114395346"/>
    <n v="0.21330245209772691"/>
    <n v="8787428"/>
    <n v="4.1718710420272432E-4"/>
    <n v="0.98384318409008031"/>
    <n v="30000"/>
    <n v="0.35"/>
    <n v="229.22208038711815"/>
    <n v="7.6387790055248628"/>
    <n v="522.35535123951354"/>
    <n v="699.99679700935349"/>
    <n v="583.46558328371248"/>
    <n v="6046.0929478989765"/>
    <n v="691.30950000000007"/>
    <n v="6.0317880269866908"/>
    <n v="791.49991687494139"/>
    <s v="."/>
    <s v="Local"/>
    <n v="3"/>
    <n v="9"/>
  </r>
  <r>
    <n v="40471"/>
    <s v="TH PLUS RAPISEC 8X3X10 MK"/>
    <x v="19"/>
    <s v="FABRITOALLAS"/>
    <n v="8"/>
    <n v="96.546474358974365"/>
    <n v="3.6"/>
    <n v="1210.788"/>
    <n v="5166.6399999999994"/>
    <n v="4454"/>
    <s v="."/>
    <n v="173"/>
    <n v="403.596"/>
    <n v="246.75299999999999"/>
    <n v="270.72899999999998"/>
    <n v="7"/>
    <n v="223.77600000000001"/>
    <s v="."/>
    <n v="192"/>
    <n v="397"/>
    <n v="226"/>
    <n v="307"/>
    <n v="317"/>
    <n v="258"/>
    <s v="."/>
    <n v="1324.854"/>
    <n v="220.809"/>
    <n v="130.06535046352653"/>
    <n v="0.58904007745846654"/>
    <n v="6845043.6705599995"/>
    <n v="1697"/>
    <n v="282.83333333333331"/>
    <n v="73.325075292608204"/>
    <n v="0.25925188671517341"/>
    <n v="7558438"/>
    <n v="3.9975727496251395E-4"/>
    <n v="0.98424294136504287"/>
    <n v="30000"/>
    <n v="0.35"/>
    <n v="225.81381465481729"/>
    <n v="7.3196353591160221"/>
    <n v="188.62243333645472"/>
    <n v="212.00084511811718"/>
    <n v="247.17951620938288"/>
    <n v="3035.6557542832056"/>
    <n v="662.42700000000002"/>
    <n v="5.8670192610899097"/>
    <n v="414.72772964059453"/>
    <s v="."/>
    <s v="Local"/>
    <n v="3"/>
    <n v="9"/>
  </r>
  <r>
    <n v="40272"/>
    <s v="NOS.BUENAS N.6X3X10"/>
    <x v="19"/>
    <s v="FABRITOALLAS"/>
    <n v="8"/>
    <n v="96.546474358974365"/>
    <n v="3.6"/>
    <n v="920.07899999999995"/>
    <n v="4699.16"/>
    <n v="4051"/>
    <s v="."/>
    <n v="193"/>
    <n v="164"/>
    <n v="198"/>
    <n v="297.702"/>
    <n v="100"/>
    <n v="306.69299999999998"/>
    <s v="."/>
    <n v="176"/>
    <n v="264"/>
    <n v="376"/>
    <n v="379"/>
    <n v="307"/>
    <n v="356"/>
    <s v="."/>
    <n v="1259.395"/>
    <n v="209.89916666666667"/>
    <n v="79.611702718674849"/>
    <n v="0.37928546350592868"/>
    <n v="5918098.6081999997"/>
    <n v="1858"/>
    <n v="309.66666666666669"/>
    <n v="79.137011989755294"/>
    <n v="0.25555547467089973"/>
    <n v="7526758"/>
    <n v="3.8000588238508941E-4"/>
    <n v="0.98501536225095199"/>
    <n v="30000"/>
    <n v="0.35"/>
    <n v="230.85615806318944"/>
    <n v="6.9579834254143647"/>
    <n v="135.27557012198977"/>
    <n v="136.77161675067597"/>
    <n v="190.9394375253047"/>
    <n v="2619.0184563769039"/>
    <n v="629.69749999999999"/>
    <n v="5.4553233951648847"/>
    <n v="376.40481390208765"/>
    <s v="."/>
    <s v="Local"/>
    <n v="3"/>
    <n v="9"/>
  </r>
  <r>
    <n v="41020"/>
    <s v="INVIS RAPISEC DISP IND 8X60"/>
    <x v="19"/>
    <s v="FABRITOALLAS"/>
    <n v="8"/>
    <n v="96.546474358974365"/>
    <n v="3.6"/>
    <n v="1015.9829999999999"/>
    <n v="4597.08"/>
    <n v="3963"/>
    <s v="."/>
    <n v="338.661"/>
    <n v="260.73899999999998"/>
    <n v="302.697"/>
    <n v="107"/>
    <n v="48"/>
    <n v="127"/>
    <s v="."/>
    <n v="314"/>
    <n v="174"/>
    <n v="191"/>
    <n v="356"/>
    <n v="362"/>
    <n v="259"/>
    <s v="."/>
    <n v="1184.097"/>
    <n v="197.34950000000001"/>
    <n v="118.7456289296579"/>
    <n v="0.60170220309480338"/>
    <n v="5443388.6367600001"/>
    <n v="1656"/>
    <n v="276"/>
    <n v="81.434636365615333"/>
    <n v="0.29505303031020047"/>
    <n v="6562728"/>
    <n v="3.5728570092348884E-4"/>
    <n v="0.98648118287982178"/>
    <n v="30000"/>
    <n v="0.35"/>
    <n v="226.32014216179377"/>
    <n v="6.5419723756906079"/>
    <n v="171.08140793518277"/>
    <n v="193.15243817778256"/>
    <n v="223.41718694070764"/>
    <n v="2931.6075766667959"/>
    <n v="592.04849999999999"/>
    <n v="5.2319558864252667"/>
    <n v="448.12289143261916"/>
    <s v="."/>
    <s v="Local"/>
    <n v="3"/>
    <n v="9"/>
  </r>
  <r>
    <n v="41310"/>
    <s v="NOS.INV.RAPIG.30X16+10 DIARIOS"/>
    <x v="19"/>
    <s v="FABRITOALLAS"/>
    <n v="8"/>
    <n v="96.546474358974365"/>
    <n v="3.6"/>
    <n v="1294.704"/>
    <n v="4384.7999999999993"/>
    <n v="3780"/>
    <s v="."/>
    <n v="0"/>
    <n v="268.73099999999999"/>
    <n v="430.56900000000002"/>
    <n v="0"/>
    <n v="431.56799999999998"/>
    <n v="0"/>
    <s v="."/>
    <n v="350"/>
    <n v="269"/>
    <n v="337"/>
    <n v="349"/>
    <n v="240"/>
    <n v="247"/>
    <s v="."/>
    <n v="1130.8679999999999"/>
    <n v="188.47799999999998"/>
    <n v="214.80838616869684"/>
    <n v="1.1397000507682429"/>
    <n v="4958630.0063999984"/>
    <n v="1792"/>
    <n v="298.66666666666669"/>
    <n v="52.209833045765187"/>
    <n v="0.17480970885858879"/>
    <n v="6773760"/>
    <n v="3.4122455004272789E-4"/>
    <n v="0.9871755212808675"/>
    <n v="30000"/>
    <n v="0.35"/>
    <n v="226.46529670623906"/>
    <n v="6.2478895027624306"/>
    <n v="264.79150219079628"/>
    <n v="333.60803049452846"/>
    <n v="314.77461821289575"/>
    <n v="3794.9809651902833"/>
    <n v="565.43399999999997"/>
    <n v="4.9935597923725714"/>
    <n v="607.40206169017188"/>
    <s v="."/>
    <s v="Local"/>
    <n v="3"/>
    <n v="9"/>
  </r>
  <r>
    <n v="41200"/>
    <s v="NOS.PLUS(DISTR)12DISP.BOLSAX42"/>
    <x v="19"/>
    <s v="FABRITOALLAS"/>
    <n v="8"/>
    <n v="96.546474358974365"/>
    <n v="3.6"/>
    <n v="1744.2539999999999"/>
    <n v="4961.32"/>
    <n v="4277"/>
    <s v="."/>
    <n v="0"/>
    <n v="0"/>
    <n v="0"/>
    <n v="581.41800000000001"/>
    <n v="195"/>
    <n v="239.76"/>
    <s v="."/>
    <n v="145"/>
    <n v="136"/>
    <n v="279"/>
    <n v="170"/>
    <n v="270"/>
    <n v="214"/>
    <s v="."/>
    <n v="1016.178"/>
    <n v="169.363"/>
    <n v="228.67172702806963"/>
    <n v="1.3501870362952335"/>
    <n v="5041584.23496"/>
    <n v="1214"/>
    <n v="202.33333333333334"/>
    <n v="62.169660339000309"/>
    <n v="0.30726356015980383"/>
    <n v="5192278"/>
    <n v="3.0661835051776085E-4"/>
    <n v="0.98845796081005854"/>
    <n v="30000"/>
    <n v="0.35"/>
    <n v="201.8165938164253"/>
    <n v="5.614243093922652"/>
    <n v="273.58567177945082"/>
    <n v="352.20576145391908"/>
    <n v="318.49961653083204"/>
    <n v="3717.4922385354103"/>
    <n v="508.089"/>
    <n v="5.0351558352249626"/>
    <n v="662.1537714602257"/>
    <s v="."/>
    <s v="Local"/>
    <n v="3"/>
    <n v="9"/>
  </r>
  <r>
    <n v="40221"/>
    <s v="NOS.PLUS 16X3X10"/>
    <x v="19"/>
    <s v="FABRITOALLAS"/>
    <n v="8"/>
    <n v="96.546474358974365"/>
    <n v="3.6"/>
    <n v="845.154"/>
    <n v="4379"/>
    <n v="3775"/>
    <s v="."/>
    <n v="105"/>
    <n v="281.71800000000002"/>
    <n v="56"/>
    <n v="205.79400000000001"/>
    <n v="18"/>
    <n v="267.73200000000003"/>
    <s v="."/>
    <n v="213"/>
    <n v="132"/>
    <n v="184"/>
    <n v="212"/>
    <n v="230"/>
    <n v="125"/>
    <s v="."/>
    <n v="934.24400000000014"/>
    <n v="155.70733333333337"/>
    <n v="111.72554216591058"/>
    <n v="0.71753551855346498"/>
    <n v="4091054.4760000007"/>
    <n v="1096"/>
    <n v="182.66666666666666"/>
    <n v="44.531636694227494"/>
    <n v="0.24378633226766877"/>
    <n v="4137400"/>
    <n v="2.8189584330807696E-4"/>
    <n v="0.98931817968502522"/>
    <n v="30000"/>
    <n v="0.35"/>
    <n v="205.97441767835531"/>
    <n v="5.1615690607734814"/>
    <n v="153.01809465209843"/>
    <n v="178.92305001204102"/>
    <n v="194.31064713828627"/>
    <n v="2694.6177734062258"/>
    <n v="467.12200000000007"/>
    <n v="4.5357283226254488"/>
    <n v="522.05399979719084"/>
    <s v="."/>
    <s v="Local"/>
    <n v="3"/>
    <n v="9"/>
  </r>
  <r>
    <n v="42062"/>
    <s v="NOS.BASICA 8X3X10"/>
    <x v="19"/>
    <s v="FABRITOALLAS"/>
    <n v="8"/>
    <n v="96.546474358974365"/>
    <n v="3.6"/>
    <n v="812.1869999999999"/>
    <n v="4325.6399999999994"/>
    <n v="3729"/>
    <s v="."/>
    <n v="132"/>
    <n v="173"/>
    <n v="270.72899999999998"/>
    <n v="105"/>
    <n v="4"/>
    <n v="155"/>
    <s v="."/>
    <n v="115"/>
    <n v="199"/>
    <n v="242"/>
    <n v="229"/>
    <n v="181"/>
    <n v="132"/>
    <s v="."/>
    <n v="839.72900000000004"/>
    <n v="139.95483333333334"/>
    <n v="87.394575576328876"/>
    <n v="0.62444842735927097"/>
    <n v="3632365.3515599999"/>
    <n v="1098"/>
    <n v="183"/>
    <n v="51.150757570147483"/>
    <n v="0.27951233644889334"/>
    <n v="4094442"/>
    <n v="2.5337718476677197E-4"/>
    <n v="0.99012692429282789"/>
    <n v="30000"/>
    <n v="0.35"/>
    <n v="196.47847889147931"/>
    <n v="4.6393867403314921"/>
    <n v="124.50966949898081"/>
    <n v="141.66054511874157"/>
    <n v="161.62476342163274"/>
    <n v="2395.4941052414461"/>
    <n v="419.86450000000002"/>
    <n v="4.2738981120869042"/>
    <n v="516.33852474870071"/>
    <s v="."/>
    <s v="Local"/>
    <n v="3"/>
    <n v="9"/>
  </r>
  <r>
    <n v="41022"/>
    <s v="NOS.INV.RAPIG 8DISPX(P50 LL60)"/>
    <x v="19"/>
    <s v="FABRITOALLAS"/>
    <n v="8"/>
    <n v="96.546474358974365"/>
    <n v="3.6"/>
    <n v="1039.9590000000001"/>
    <n v="4750.2"/>
    <n v="4095"/>
    <s v="."/>
    <n v="0"/>
    <n v="0"/>
    <n v="48"/>
    <n v="346.65300000000002"/>
    <n v="253.74600000000001"/>
    <n v="90"/>
    <s v="."/>
    <n v="203"/>
    <n v="168"/>
    <n v="201"/>
    <n v="149"/>
    <n v="210"/>
    <n v="223"/>
    <s v="."/>
    <n v="738.399"/>
    <n v="123.0665"/>
    <n v="144.28246906086687"/>
    <n v="1.172394348265912"/>
    <n v="3507542.9298"/>
    <n v="1154"/>
    <n v="192.33333333333334"/>
    <n v="27.969030492075849"/>
    <n v="0.14541956928289002"/>
    <n v="4725630"/>
    <n v="2.228021895809239E-4"/>
    <n v="0.99178336288406288"/>
    <n v="30000"/>
    <n v="0.35"/>
    <n v="175.81673061159833"/>
    <n v="4.0795524861878452"/>
    <n v="176.91888895036965"/>
    <n v="223.74679044965603"/>
    <n v="209.5553088398724"/>
    <n v="2737.7124863300915"/>
    <n v="369.1995"/>
    <n v="4.1998221524845549"/>
    <n v="671.08156975530369"/>
    <s v="."/>
    <s v="Local"/>
    <n v="3"/>
    <n v="9"/>
  </r>
  <r>
    <n v="45840"/>
    <s v="NOS.PLUS RAP 8X3X10 PAGUE 2X3"/>
    <x v="19"/>
    <s v="FABRITOALLAS"/>
    <n v="8"/>
    <n v="96.546474358974365"/>
    <n v="3.6"/>
    <n v="839.16000000000008"/>
    <n v="5084.28"/>
    <n v="4383"/>
    <s v="."/>
    <n v="0"/>
    <n v="0"/>
    <n v="0"/>
    <n v="239.76"/>
    <n v="279.72000000000003"/>
    <n v="70"/>
    <s v="."/>
    <n v="79"/>
    <n v="135"/>
    <n v="89"/>
    <n v="141"/>
    <n v="114"/>
    <n v="177"/>
    <s v="."/>
    <n v="589.48"/>
    <n v="98.24666666666667"/>
    <n v="128.61857636697223"/>
    <n v="1.3091393400994662"/>
    <n v="2997081.3744000001"/>
    <n v="735"/>
    <n v="122.5"/>
    <n v="36.20911487457267"/>
    <n v="0.29558461122100138"/>
    <n v="3221505"/>
    <n v="1.7786783935807473E-4"/>
    <n v="0.99361059661793827"/>
    <n v="30000"/>
    <n v="0.35"/>
    <n v="151.84147193695287"/>
    <n v="3.2567955801104973"/>
    <n v="154.67294100785622"/>
    <n v="198.38150943268147"/>
    <n v="180.72730564874021"/>
    <n v="2398.3533274392566"/>
    <n v="294.74"/>
    <n v="3.8822068337480422"/>
    <n v="736.4150645764156"/>
    <s v="."/>
    <s v="Local"/>
    <n v="3"/>
    <n v="9"/>
  </r>
  <r>
    <n v="44130"/>
    <s v="NOS.DIARIOS RAPISEC ALAS 12X75"/>
    <x v="19"/>
    <s v="FABRITOALLAS"/>
    <n v="8"/>
    <n v="96.546474358974365"/>
    <n v="3.6"/>
    <n v="635.36400000000003"/>
    <n v="4866.2"/>
    <n v="4195"/>
    <s v="."/>
    <n v="129"/>
    <n v="0"/>
    <n v="0"/>
    <n v="0"/>
    <n v="211.78800000000001"/>
    <n v="204.79499999999999"/>
    <s v="."/>
    <n v="140"/>
    <n v="101"/>
    <n v="86"/>
    <n v="94"/>
    <n v="73"/>
    <n v="89"/>
    <s v="."/>
    <n v="545.58299999999997"/>
    <n v="90.930499999999995"/>
    <n v="103.75549526410639"/>
    <n v="1.1410417325771485"/>
    <n v="2654915.9945999999"/>
    <n v="583"/>
    <n v="97.166666666666671"/>
    <n v="22.955754543614269"/>
    <n v="0.23625133321043842"/>
    <n v="2445685"/>
    <n v="1.6462249677766247E-4"/>
    <n v="0.99394095411526584"/>
    <n v="30000"/>
    <n v="0.35"/>
    <n v="149.31589274073167"/>
    <n v="3.0142707182320438"/>
    <n v="127.86966100996274"/>
    <n v="161.12737077694186"/>
    <n v="151.98382675581908"/>
    <n v="2152.4407650486673"/>
    <n v="272.79149999999998"/>
    <n v="3.6538843252763216"/>
    <n v="714.08342722153884"/>
    <s v="."/>
    <s v="Local"/>
    <n v="3"/>
    <n v="9"/>
  </r>
  <r>
    <n v="40936"/>
    <s v="NOS.INVISIBLE RAP 30X16+NDAX16"/>
    <x v="19"/>
    <s v="FABRITOALLAS"/>
    <n v="8"/>
    <n v="96.546474358974365"/>
    <n v="3.6"/>
    <n v="534"/>
    <n v="4504.28"/>
    <n v="3883"/>
    <s v="."/>
    <n v="126"/>
    <n v="178"/>
    <n v="8"/>
    <n v="117"/>
    <n v="1"/>
    <n v="0"/>
    <s v="."/>
    <n v="131"/>
    <n v="87"/>
    <n v="110"/>
    <n v="66"/>
    <n v="96"/>
    <n v="109"/>
    <s v="."/>
    <n v="430"/>
    <n v="71.666666666666671"/>
    <n v="78.099082367635191"/>
    <n v="1.0897546376879328"/>
    <n v="1936840.4"/>
    <n v="599"/>
    <n v="99.833333333333329"/>
    <n v="22.283775861973375"/>
    <n v="0.22320977491125252"/>
    <n v="2325917"/>
    <n v="1.297468462441001E-4"/>
    <n v="0.99553810553082667"/>
    <n v="30000"/>
    <n v="0.35"/>
    <n v="137.78188927496103"/>
    <n v="2.3756906077348066"/>
    <n v="97.104607229513647"/>
    <n v="121.58620050785316"/>
    <n v="116.1101320913921"/>
    <n v="1824.1523803702835"/>
    <n v="215"/>
    <n v="3.1208746103189302"/>
    <n v="767.84088569074731"/>
    <s v="."/>
    <s v="Local"/>
    <n v="3"/>
    <n v="9"/>
  </r>
  <r>
    <n v="40011"/>
    <s v="T.H. TUYAS NORMAL 16X3X10"/>
    <x v="19"/>
    <s v="FABRITOALLAS"/>
    <n v="8"/>
    <n v="96.546474358974365"/>
    <n v="3.6"/>
    <n v="486"/>
    <n v="4669"/>
    <n v="4025"/>
    <s v="."/>
    <n v="35"/>
    <n v="117"/>
    <n v="24"/>
    <n v="162"/>
    <n v="2"/>
    <n v="86"/>
    <s v="."/>
    <n v="120"/>
    <n v="73"/>
    <n v="99"/>
    <n v="115"/>
    <n v="111"/>
    <n v="129"/>
    <s v="."/>
    <n v="426"/>
    <n v="71"/>
    <n v="61.462183495219236"/>
    <n v="0.8656645562706935"/>
    <n v="1988994"/>
    <n v="647"/>
    <n v="107.83333333333333"/>
    <n v="19.742509127936746"/>
    <n v="0.1830835467814845"/>
    <n v="2604175"/>
    <n v="1.2853989883717824E-4"/>
    <n v="0.99566664542966388"/>
    <n v="30000"/>
    <n v="0.35"/>
    <n v="134.69871734468543"/>
    <n v="2.3535911602209945"/>
    <n v="80.290912776987199"/>
    <n v="97.054440689014882"/>
    <n v="99.119642058755147"/>
    <n v="1649.5781194962246"/>
    <n v="213"/>
    <n v="3.1626136343220934"/>
    <n v="700.87708833055558"/>
    <s v="."/>
    <s v="Local"/>
    <n v="3"/>
    <n v="9"/>
  </r>
  <r>
    <n v="41212"/>
    <s v="NOS.INV.RAPG. 16DI.BOLX P35L40"/>
    <x v="19"/>
    <s v="FABRITOALLAS"/>
    <n v="8"/>
    <n v="96.546474358974365"/>
    <n v="3.6"/>
    <n v="626.37300000000005"/>
    <n v="4801.24"/>
    <n v="4139"/>
    <s v="."/>
    <n v="1"/>
    <n v="9"/>
    <n v="0"/>
    <n v="0"/>
    <n v="140"/>
    <n v="208.791"/>
    <s v="."/>
    <n v="56"/>
    <n v="107"/>
    <n v="90"/>
    <n v="71"/>
    <n v="107"/>
    <n v="71"/>
    <s v="."/>
    <n v="358.791"/>
    <n v="59.798499999999997"/>
    <n v="91.455473392793721"/>
    <n v="1.5293941050827984"/>
    <n v="1722641.7008399998"/>
    <n v="502"/>
    <n v="83.666666666666671"/>
    <n v="21.049148834731231"/>
    <n v="0.25158345220794298"/>
    <n v="2077778"/>
    <n v="1.082604667692254E-4"/>
    <n v="0.9963694840957682"/>
    <n v="30000"/>
    <n v="0.35"/>
    <n v="121.90307479791845"/>
    <n v="1.9822707182320443"/>
    <n v="107.31363913865007"/>
    <n v="140.1177819263919"/>
    <n v="123.17180488450643"/>
    <n v="1814.1820246643474"/>
    <n v="179.3955"/>
    <n v="2.9432481551000755"/>
    <n v="915.20396683374702"/>
    <s v="."/>
    <s v="Local"/>
    <n v="3"/>
    <n v="9"/>
  </r>
  <r>
    <n v="44180"/>
    <s v="NOS.DIARIOS RAPISEC 12X40"/>
    <x v="19"/>
    <s v="FABRITOALLAS"/>
    <n v="8"/>
    <n v="96.546474358974365"/>
    <n v="3.6"/>
    <n v="689.31000000000006"/>
    <n v="4789.6399999999994"/>
    <n v="4129"/>
    <s v="."/>
    <n v="229.77"/>
    <n v="0"/>
    <n v="0"/>
    <n v="0"/>
    <n v="0"/>
    <n v="125"/>
    <s v="."/>
    <n v="106"/>
    <n v="81"/>
    <n v="87"/>
    <n v="52"/>
    <n v="82"/>
    <n v="56"/>
    <s v="."/>
    <n v="354.77"/>
    <n v="59.12833333333333"/>
    <n v="97.408720434397807"/>
    <n v="1.6474119080147331"/>
    <n v="1699220.5827999997"/>
    <n v="464"/>
    <n v="77.333333333333329"/>
    <n v="20.23528271773506"/>
    <n v="0.26166313859140167"/>
    <n v="1915856"/>
    <n v="1.070471828884172E-4"/>
    <n v="0.99658479084021534"/>
    <n v="30000"/>
    <n v="0.35"/>
    <n v="121.36476116257948"/>
    <n v="1.9600552486187843"/>
    <n v="113.08916242334809"/>
    <n v="148.8108763041985"/>
    <n v="128.76960441229835"/>
    <n v="1863.2770151991665"/>
    <n v="177.38499999999999"/>
    <n v="2.9231714099016952"/>
    <n v="950.62474208937954"/>
    <s v="."/>
    <s v="Local"/>
    <n v="3"/>
    <n v="9"/>
  </r>
  <r>
    <n v="41220"/>
    <s v="NOS.NORMA RAPISEC 12X(20+10)"/>
    <x v="19"/>
    <s v="FABRITOALLAS"/>
    <n v="8"/>
    <n v="96.546474358974365"/>
    <n v="3.6"/>
    <n v="222"/>
    <n v="5023.96"/>
    <n v="4331"/>
    <s v="."/>
    <n v="51"/>
    <n v="42"/>
    <n v="74"/>
    <n v="72"/>
    <n v="39"/>
    <n v="15"/>
    <s v="."/>
    <n v="60"/>
    <n v="79"/>
    <n v="61"/>
    <n v="85"/>
    <n v="63"/>
    <n v="55"/>
    <s v="."/>
    <n v="293"/>
    <n v="48.833333333333336"/>
    <n v="22.193842990042683"/>
    <n v="0.45448142641725625"/>
    <n v="1472020.28"/>
    <n v="403"/>
    <n v="67.166666666666671"/>
    <n v="11.940128419186555"/>
    <n v="0.17776866132783953"/>
    <n v="1745393"/>
    <n v="8.8408897557026354E-5"/>
    <n v="0.99696020157208542"/>
    <n v="30000"/>
    <n v="0.35"/>
    <n v="107.69147400747393"/>
    <n v="1.6187845303867403"/>
    <n v="35.144119233136607"/>
    <n v="37.220921182870683"/>
    <n v="48.094395476230531"/>
    <n v="1074.2266552132694"/>
    <n v="146.5"/>
    <n v="2.7207353479038221"/>
    <n v="663.60076653106398"/>
    <s v="."/>
    <s v="Local"/>
    <n v="3"/>
    <n v="9"/>
  </r>
  <r>
    <n v="41420"/>
    <s v="P 4(2NR10+4PR10+6IRG10+ND3X15)"/>
    <x v="19"/>
    <s v="FABRITOALLAS"/>
    <n v="8"/>
    <n v="96.546474358974365"/>
    <n v="3.6"/>
    <n v="597"/>
    <n v="5518.12"/>
    <n v="4757"/>
    <s v="."/>
    <n v="0"/>
    <n v="0"/>
    <n v="0"/>
    <n v="0"/>
    <n v="88"/>
    <n v="199"/>
    <s v="."/>
    <n v="45"/>
    <n v="79"/>
    <n v="70"/>
    <n v="58"/>
    <n v="52"/>
    <n v="49"/>
    <s v="."/>
    <n v="287"/>
    <n v="47.833333333333336"/>
    <n v="81.996138120442396"/>
    <n v="1.7142049781277156"/>
    <n v="1583700.44"/>
    <n v="353"/>
    <n v="58.833333333333336"/>
    <n v="13.166877635440622"/>
    <n v="0.22379961986584626"/>
    <n v="1679221"/>
    <n v="8.6598476446643558E-5"/>
    <n v="0.99713401105078769"/>
    <n v="30000"/>
    <n v="0.35"/>
    <n v="101.6988344698232"/>
    <n v="1.5856353591160222"/>
    <n v="94.681220993370573"/>
    <n v="125.08330667551351"/>
    <n v="107.36630386629875"/>
    <n v="1564.2410017154953"/>
    <n v="143.5"/>
    <n v="2.8220579075088681"/>
    <n v="986.5073913258002"/>
    <s v="."/>
    <s v="Local"/>
    <n v="3"/>
    <n v="9"/>
  </r>
  <r>
    <n v="45070"/>
    <s v="PLUS RAP 24X(PAG.10 LLEVE 16)"/>
    <x v="19"/>
    <s v="FABRITOALLAS"/>
    <n v="8"/>
    <n v="96.546474358974365"/>
    <n v="3.6"/>
    <n v="611.38799999999992"/>
    <n v="2883.7599999999998"/>
    <n v="2486"/>
    <s v="."/>
    <n v="0"/>
    <n v="0"/>
    <n v="16"/>
    <n v="0"/>
    <n v="50"/>
    <n v="203.79599999999999"/>
    <s v="."/>
    <n v="41"/>
    <n v="72"/>
    <n v="37"/>
    <n v="73"/>
    <n v="54"/>
    <n v="68"/>
    <s v="."/>
    <n v="269.79599999999999"/>
    <n v="44.966000000000001"/>
    <n v="80.196212728532259"/>
    <n v="1.7834855830745955"/>
    <n v="778026.91295999987"/>
    <n v="345"/>
    <n v="57.5"/>
    <n v="15.909116883095679"/>
    <n v="0.27668029361905527"/>
    <n v="857670"/>
    <n v="8.1407395649472632E-5"/>
    <n v="0.99746930888558871"/>
    <n v="30000"/>
    <n v="0.35"/>
    <n v="136.39824868164655"/>
    <n v="1.490585635359116"/>
    <n v="92.120897811405186"/>
    <n v="122.16716740212087"/>
    <n v="104.04558289427811"/>
    <n v="1824.8765890928357"/>
    <n v="134.898"/>
    <n v="1.9780019362983445"/>
    <n v="1224.2681975485305"/>
    <s v="."/>
    <s v="Local"/>
    <n v="3"/>
    <n v="9"/>
  </r>
  <r>
    <n v="40012"/>
    <s v="NOS.NORMAL 48X10+4 DISP PR3X15"/>
    <x v="19"/>
    <s v="FABRITOALLAS"/>
    <n v="8"/>
    <n v="96.546474358974365"/>
    <n v="3.6"/>
    <n v="390"/>
    <n v="4635.3599999999997"/>
    <n v="3996"/>
    <s v="."/>
    <n v="64"/>
    <n v="130"/>
    <n v="53"/>
    <n v="6"/>
    <n v="15"/>
    <n v="0"/>
    <s v="."/>
    <n v="77"/>
    <n v="78"/>
    <n v="44"/>
    <n v="46"/>
    <n v="40"/>
    <n v="70"/>
    <s v="."/>
    <n v="268"/>
    <n v="44.666666666666664"/>
    <n v="49.184008241161749"/>
    <n v="1.1011345128618302"/>
    <n v="1242276.48"/>
    <n v="355"/>
    <n v="59.166666666666664"/>
    <n v="17.668238923748635"/>
    <n v="0.2986181226549065"/>
    <n v="1418580"/>
    <n v="8.0865476263764719E-5"/>
    <n v="0.99763134157496791"/>
    <n v="30000"/>
    <n v="0.35"/>
    <n v="107.22505069810644"/>
    <n v="1.4806629834254144"/>
    <n v="61.029312108565065"/>
    <n v="76.526906511709939"/>
    <n v="72.874615975968382"/>
    <n v="1312.3017836227107"/>
    <n v="134"/>
    <n v="2.499415931772861"/>
    <n v="886.29336878996503"/>
    <s v="."/>
    <s v="Local"/>
    <n v="3"/>
    <n v="9"/>
  </r>
  <r>
    <n v="40993"/>
    <s v="NOS.PLUS RAP 24X16+NDAX16"/>
    <x v="19"/>
    <s v="FABRITOALLAS"/>
    <n v="8"/>
    <n v="96.546474358974365"/>
    <n v="3.6"/>
    <n v="489"/>
    <n v="4805.88"/>
    <n v="4143"/>
    <s v="."/>
    <n v="21"/>
    <n v="163"/>
    <n v="0"/>
    <n v="0"/>
    <n v="67"/>
    <n v="0"/>
    <s v="."/>
    <n v="67"/>
    <n v="66"/>
    <n v="62"/>
    <n v="75"/>
    <n v="51"/>
    <n v="68"/>
    <s v="."/>
    <n v="251"/>
    <n v="41.833333333333336"/>
    <n v="64.805606753325492"/>
    <n v="1.549138010039653"/>
    <n v="1206275.8800000001"/>
    <n v="389"/>
    <n v="64.833333333333329"/>
    <n v="7.9854033502802118"/>
    <n v="0.12316817506858939"/>
    <n v="1611627"/>
    <n v="7.5735949784346812E-5"/>
    <n v="0.99778703779046085"/>
    <n v="30000"/>
    <n v="0.35"/>
    <n v="101.91098451018777"/>
    <n v="1.3867403314917126"/>
    <n v="75.899529405259187"/>
    <n v="99.237220676475857"/>
    <n v="86.993452057192883"/>
    <n v="1409.6322595133654"/>
    <n v="125.5"/>
    <n v="2.4629337181499622"/>
    <n v="1016.5077249877257"/>
    <s v="."/>
    <s v="Local"/>
    <n v="3"/>
    <n v="9"/>
  </r>
  <r>
    <n v="40984"/>
    <s v="NOS.PLUS 24X16+B.NOCHES X6"/>
    <x v="19"/>
    <s v="FABRITOALLAS"/>
    <n v="8"/>
    <n v="96.546474358974365"/>
    <n v="3.6"/>
    <n v="246"/>
    <n v="4889.3999999999996"/>
    <n v="4215"/>
    <s v="."/>
    <n v="51"/>
    <n v="77"/>
    <n v="24"/>
    <n v="82"/>
    <n v="0"/>
    <n v="0"/>
    <s v="."/>
    <n v="46"/>
    <n v="64"/>
    <n v="48"/>
    <n v="61"/>
    <n v="71"/>
    <n v="59"/>
    <s v="."/>
    <n v="234"/>
    <n v="39"/>
    <n v="36.616935972306585"/>
    <n v="0.93889579416170732"/>
    <n v="1144119.5999999999"/>
    <n v="349"/>
    <n v="58.166666666666664"/>
    <n v="9.5794919837466548"/>
    <n v="0.1646904065973637"/>
    <n v="1471035"/>
    <n v="7.0606423304928891E-5"/>
    <n v="0.9980021248704799"/>
    <n v="30000"/>
    <n v="0.35"/>
    <n v="97.555271573057155"/>
    <n v="1.2928176795580111"/>
    <n v="46.959477408770674"/>
    <n v="57.512174755379874"/>
    <n v="57.302018845234763"/>
    <n v="1120.3371377716805"/>
    <n v="117"/>
    <n v="2.3986402398025426"/>
    <n v="866.58556383194093"/>
    <s v="."/>
    <s v="Local"/>
    <n v="3"/>
    <n v="9"/>
  </r>
  <r>
    <n v="40375"/>
    <s v="NOS.INVISIBLE 30X16+IRX6"/>
    <x v="19"/>
    <s v="FABRITOALLAS"/>
    <n v="8"/>
    <n v="96.546474358974365"/>
    <n v="3.6"/>
    <n v="441"/>
    <n v="4588.96"/>
    <n v="3956"/>
    <s v="."/>
    <n v="34"/>
    <n v="147"/>
    <n v="0"/>
    <n v="0"/>
    <n v="42"/>
    <n v="0"/>
    <s v="."/>
    <n v="57"/>
    <n v="61"/>
    <n v="67"/>
    <n v="63"/>
    <n v="45"/>
    <n v="69"/>
    <s v="."/>
    <n v="223"/>
    <n v="37.166666666666664"/>
    <n v="56.992689589689192"/>
    <n v="1.5334355943414133"/>
    <n v="1023338.08"/>
    <n v="362"/>
    <n v="60.333333333333336"/>
    <n v="8.6409875978771336"/>
    <n v="0.1432207889150906"/>
    <n v="1432072"/>
    <n v="6.728731793589378E-5"/>
    <n v="0.99813723659794784"/>
    <n v="30000"/>
    <n v="0.35"/>
    <n v="98.302801104021057"/>
    <n v="1.2320441988950277"/>
    <n v="66.849043180849407"/>
    <n v="87.308575187853592"/>
    <n v="76.705396772009635"/>
    <n v="1309.2129687305312"/>
    <n v="111.5"/>
    <n v="2.2685009734771255"/>
    <n v="1062.6347414359916"/>
    <s v="."/>
    <s v="Local"/>
    <n v="3"/>
    <n v="9"/>
  </r>
  <r>
    <n v="42011"/>
    <s v="NOS. MATERNIDAD 12X2X10"/>
    <x v="19"/>
    <s v="FABRITOALLAS"/>
    <n v="8"/>
    <n v="96.546474358974365"/>
    <n v="3.6"/>
    <n v="201"/>
    <n v="4459.04"/>
    <n v="3844"/>
    <s v="."/>
    <n v="39"/>
    <n v="31"/>
    <n v="28"/>
    <n v="32"/>
    <n v="4"/>
    <n v="67"/>
    <s v="."/>
    <n v="57"/>
    <n v="60"/>
    <n v="49"/>
    <n v="63"/>
    <n v="36"/>
    <n v="54"/>
    <s v="."/>
    <n v="201"/>
    <n v="33.5"/>
    <n v="20.305171754998774"/>
    <n v="0.60612452999996336"/>
    <n v="896267.04"/>
    <n v="319"/>
    <n v="53.166666666666664"/>
    <n v="9.7039510853397459"/>
    <n v="0.18251945615059084"/>
    <n v="1226236"/>
    <n v="6.0649107197823536E-5"/>
    <n v="0.99826033919871682"/>
    <n v="30000"/>
    <n v="0.35"/>
    <n v="94.677753004224513"/>
    <n v="1.1104972375690607"/>
    <n v="29.189149655551262"/>
    <n v="33.005443762219791"/>
    <n v="38.073127556103749"/>
    <n v="949.05254772933768"/>
    <n v="100.5"/>
    <n v="2.1229908148647274"/>
    <n v="854.61945840303542"/>
    <s v="."/>
    <s v="Local"/>
    <n v="3"/>
    <n v="9"/>
  </r>
  <r>
    <n v="40472"/>
    <s v="NOS.PLUS RAP 24X10+NDAX10"/>
    <x v="19"/>
    <s v="FABRITOALLAS"/>
    <n v="8"/>
    <n v="96.546474358974365"/>
    <n v="3.6"/>
    <n v="495"/>
    <n v="4846.4799999999996"/>
    <n v="4178"/>
    <s v="."/>
    <n v="165"/>
    <n v="6"/>
    <n v="1"/>
    <n v="4"/>
    <n v="19"/>
    <n v="0"/>
    <s v="."/>
    <n v="60"/>
    <n v="55"/>
    <n v="37"/>
    <n v="58"/>
    <n v="34"/>
    <n v="50"/>
    <s v="."/>
    <n v="195"/>
    <n v="32.5"/>
    <n v="65.270973640662049"/>
    <n v="2.0083376504819093"/>
    <n v="945063.59999999986"/>
    <n v="294"/>
    <n v="49"/>
    <n v="11.027239001672177"/>
    <n v="0.22504569391167709"/>
    <n v="1228332"/>
    <n v="5.8838686087440747E-5"/>
    <n v="0.99831917788480429"/>
    <n v="30000"/>
    <n v="0.35"/>
    <n v="89.448835468795536"/>
    <n v="1.0773480662983426"/>
    <n v="73.889758171048783"/>
    <n v="99.04658049150899"/>
    <n v="82.508542701435516"/>
    <n v="1311.6482310467093"/>
    <n v="97.5"/>
    <n v="2.1800172017669954"/>
    <n v="1217.4786144587404"/>
    <s v="."/>
    <s v="Local"/>
    <n v="3"/>
    <n v="9"/>
  </r>
  <r>
    <n v="45120"/>
    <s v="NOS.PLUS RAP.24X16+INV.RAP.X10"/>
    <x v="19"/>
    <s v="FABRITOALLAS"/>
    <n v="8"/>
    <n v="96.546474358974365"/>
    <n v="3.6"/>
    <n v="300"/>
    <n v="5068.04"/>
    <n v="4369"/>
    <s v="."/>
    <n v="0"/>
    <n v="0"/>
    <n v="3"/>
    <n v="0"/>
    <n v="67"/>
    <n v="100"/>
    <s v="."/>
    <n v="36"/>
    <n v="23"/>
    <n v="45"/>
    <n v="35"/>
    <n v="34"/>
    <n v="40"/>
    <s v="."/>
    <n v="170"/>
    <n v="28.333333333333332"/>
    <n v="44.003030198688208"/>
    <n v="1.553048124659584"/>
    <n v="861566.8"/>
    <n v="213"/>
    <n v="35.5"/>
    <n v="7.341661937191061"/>
    <n v="0.20680737851242426"/>
    <n v="930597"/>
    <n v="5.1295264794179113E-5"/>
    <n v="0.99864750077054087"/>
    <n v="30000"/>
    <n v="0.35"/>
    <n v="81.672348007923063"/>
    <n v="0.93922651933701662"/>
    <n v="51.516842353384341"/>
    <n v="67.375403139771421"/>
    <n v="59.030654508080474"/>
    <n v="1056.9198680062746"/>
    <n v="85"/>
    <n v="2.0814878492719253"/>
    <n v="1125.3088006419746"/>
    <s v="."/>
    <s v="Local"/>
    <n v="3"/>
    <n v="9"/>
  </r>
  <r>
    <n v="42061"/>
    <s v="T.H. TUYAS BASICA 4X6X10"/>
    <x v="19"/>
    <s v="FABRITOALLAS"/>
    <n v="8"/>
    <n v="96.546474358974365"/>
    <n v="3.6"/>
    <n v="246"/>
    <n v="4435.84"/>
    <n v="3824"/>
    <s v="."/>
    <n v="15"/>
    <n v="0"/>
    <n v="0"/>
    <n v="0"/>
    <n v="82"/>
    <n v="0"/>
    <s v="."/>
    <n v="13"/>
    <n v="14"/>
    <n v="15"/>
    <n v="26"/>
    <n v="16"/>
    <n v="25"/>
    <s v="."/>
    <n v="97"/>
    <n v="16.166666666666668"/>
    <n v="32.804979296848622"/>
    <n v="2.0291739771246569"/>
    <n v="430276.48000000004"/>
    <n v="109"/>
    <n v="18.166666666666668"/>
    <n v="5.7763887219149863"/>
    <n v="0.31796635166504511"/>
    <n v="416816"/>
    <n v="2.9268474617855141E-5"/>
    <n v="0.99924451730537478"/>
    <n v="30000"/>
    <n v="0.35"/>
    <n v="65.942973787890679"/>
    <n v="0.53591160220994472"/>
    <n v="37.092272114528178"/>
    <n v="49.764763412527607"/>
    <n v="41.379564932207735"/>
    <n v="827.07589679244256"/>
    <n v="48.5"/>
    <n v="1.4709679352952145"/>
    <n v="1543.3065703034238"/>
    <s v="."/>
    <s v="Local"/>
    <n v="3"/>
    <n v="9"/>
  </r>
  <r>
    <n v="40372"/>
    <s v="INVIS NOR 30X(PAG.16 LLEVE 20)"/>
    <x v="19"/>
    <s v="FABRITOALLAS"/>
    <n v="8"/>
    <n v="96.546474358974365"/>
    <n v="3.6"/>
    <n v="216"/>
    <n v="5278"/>
    <n v="4550"/>
    <s v="."/>
    <n v="21"/>
    <n v="0"/>
    <n v="72"/>
    <n v="0"/>
    <n v="0"/>
    <n v="0"/>
    <s v="."/>
    <n v="16"/>
    <n v="24"/>
    <n v="21"/>
    <n v="27"/>
    <n v="23"/>
    <n v="29"/>
    <s v="."/>
    <n v="93"/>
    <n v="15.5"/>
    <n v="28.925767059837842"/>
    <n v="1.8661785199895382"/>
    <n v="490854"/>
    <n v="140"/>
    <n v="23.333333333333332"/>
    <n v="4.5898438608156047"/>
    <n v="0.1967075940349545"/>
    <n v="637000"/>
    <n v="2.806152721093328E-5"/>
    <n v="0.99927257883258569"/>
    <n v="30000"/>
    <n v="0.35"/>
    <n v="59.193957857046435"/>
    <n v="0.51381215469613262"/>
    <n v="33.036264297406902"/>
    <n v="43.99678079655714"/>
    <n v="37.146761534975965"/>
    <n v="737.99406363248113"/>
    <n v="46.5"/>
    <n v="1.5711062981224408"/>
    <n v="1436.3110270696677"/>
    <s v="."/>
    <s v="Local"/>
    <n v="3"/>
    <n v="9"/>
  </r>
  <r>
    <n v="40224"/>
    <s v="NOS.PLUS 48X10+B.NOCHES X3"/>
    <x v="19"/>
    <s v="FABRITOALLAS"/>
    <n v="8"/>
    <n v="96.546474358974365"/>
    <n v="3.6"/>
    <n v="105"/>
    <n v="4441.6399999999994"/>
    <n v="3829"/>
    <s v="."/>
    <n v="10"/>
    <n v="35"/>
    <n v="0"/>
    <n v="2"/>
    <n v="24"/>
    <n v="0"/>
    <s v="."/>
    <n v="17"/>
    <n v="18"/>
    <n v="10"/>
    <n v="19"/>
    <n v="18"/>
    <n v="11"/>
    <s v="."/>
    <n v="71"/>
    <n v="11.833333333333334"/>
    <n v="14.593377493461434"/>
    <n v="1.2332431684615295"/>
    <n v="315356.43999999994"/>
    <n v="93"/>
    <n v="15.5"/>
    <n v="3.9370039370059056"/>
    <n v="0.25400025400038101"/>
    <n v="356097"/>
    <n v="2.142331647286304E-5"/>
    <n v="0.99955961506489976"/>
    <n v="30000"/>
    <n v="0.35"/>
    <n v="56.380392403205697"/>
    <n v="0.39226519337016574"/>
    <n v="17.731499040422761"/>
    <n v="22.573171979988771"/>
    <n v="20.869620587384087"/>
    <n v="585.52165821375979"/>
    <n v="35.5"/>
    <n v="1.2593030479859353"/>
    <n v="1492.6678892491623"/>
    <s v="."/>
    <s v="Local"/>
    <n v="3"/>
    <n v="9"/>
  </r>
  <r>
    <n v="40523"/>
    <s v="TH INVISIBLE NORMAL 24X(10+2)"/>
    <x v="19"/>
    <s v="FABRITOALLAS"/>
    <n v="8"/>
    <n v="96.546474358974365"/>
    <n v="3.6"/>
    <n v="162"/>
    <n v="5121.3999999999996"/>
    <n v="4415"/>
    <s v="."/>
    <n v="3"/>
    <n v="0"/>
    <n v="0"/>
    <n v="0"/>
    <n v="54"/>
    <n v="0"/>
    <s v="."/>
    <n v="18"/>
    <n v="8"/>
    <n v="14"/>
    <n v="17"/>
    <n v="16"/>
    <n v="15"/>
    <s v="."/>
    <n v="57"/>
    <n v="9.5"/>
    <n v="21.833460559425756"/>
    <n v="2.2982590062553427"/>
    <n v="291919.8"/>
    <n v="88"/>
    <n v="14.666666666666666"/>
    <n v="3.5590260840104349"/>
    <n v="0.24266086936434783"/>
    <n v="388520"/>
    <n v="1.7199000548636527E-5"/>
    <n v="0.99971114127710159"/>
    <n v="30000"/>
    <n v="0.35"/>
    <n v="47.04502210132155"/>
    <n v="0.31491712707182318"/>
    <n v="24.352797576000341"/>
    <n v="33.002983222402179"/>
    <n v="26.872134592574927"/>
    <n v="575.38065886197887"/>
    <n v="28.5"/>
    <n v="1.211605340034452"/>
    <n v="1827.0859518248803"/>
    <s v="."/>
    <s v="Local"/>
    <n v="3"/>
    <n v="9"/>
  </r>
  <r>
    <n v="40464"/>
    <s v="NOS.INVISIBLE RAP 24X10+NDAX10"/>
    <x v="19"/>
    <s v="FABRITOALLAS"/>
    <n v="8"/>
    <n v="96.546474358974365"/>
    <n v="3.6"/>
    <n v="96"/>
    <n v="4891.7199999999993"/>
    <n v="4217"/>
    <s v="."/>
    <n v="32"/>
    <n v="1"/>
    <n v="0"/>
    <n v="0"/>
    <n v="16"/>
    <n v="3"/>
    <s v="."/>
    <n v="11"/>
    <n v="7"/>
    <n v="15"/>
    <n v="13"/>
    <n v="9"/>
    <n v="13"/>
    <s v="."/>
    <n v="52"/>
    <n v="8.6666666666666661"/>
    <n v="12.95633693088701"/>
    <n v="1.4949619535638858"/>
    <n v="254369.43999999997"/>
    <n v="68"/>
    <n v="11.333333333333334"/>
    <n v="2.9439202887759506"/>
    <n v="0.25975767253905446"/>
    <n v="286756"/>
    <n v="1.5690316289984198E-5"/>
    <n v="0.9997268315933916"/>
    <n v="30000"/>
    <n v="0.35"/>
    <n v="45.97708937116699"/>
    <n v="0.287292817679558"/>
    <n v="15.254679472323474"/>
    <n v="19.86853530085887"/>
    <n v="17.553022013759939"/>
    <n v="486.72208988875548"/>
    <n v="26"/>
    <n v="1.1309980842895653"/>
    <n v="1694.1672744204759"/>
    <s v="."/>
    <s v="Local"/>
    <n v="3"/>
    <n v="9"/>
  </r>
  <r>
    <n v="41062"/>
    <s v="NOS.PLUS RAP 6X6X10 PAG.5 X 6"/>
    <x v="19"/>
    <s v="FABRITOALLAS"/>
    <n v="8"/>
    <n v="96.546474358974365"/>
    <n v="3.6"/>
    <n v="105"/>
    <n v="5066.8799999999992"/>
    <n v="4368"/>
    <s v="."/>
    <n v="0"/>
    <n v="0"/>
    <n v="0"/>
    <n v="35"/>
    <n v="12"/>
    <n v="0"/>
    <s v="."/>
    <n v="10"/>
    <n v="8"/>
    <n v="14"/>
    <n v="14"/>
    <n v="10"/>
    <n v="8"/>
    <s v="."/>
    <n v="47"/>
    <n v="7.833333333333333"/>
    <n v="14.148026953136139"/>
    <n v="1.8061311004003582"/>
    <n v="238143.35999999996"/>
    <n v="64"/>
    <n v="10.666666666666666"/>
    <n v="2.732520204255894"/>
    <n v="0.25617376914899009"/>
    <n v="279552"/>
    <n v="1.4181632031331873E-5"/>
    <n v="0.99978717896373781"/>
    <n v="30000"/>
    <n v="0.35"/>
    <n v="42.948620320577589"/>
    <n v="0.25966850828729282"/>
    <n v="16.22537501943448"/>
    <n v="21.543118314145197"/>
    <n v="18.302723085732822"/>
    <n v="472.99855320914429"/>
    <n v="23.5"/>
    <n v="1.094330845768317"/>
    <n v="1821.547619805428"/>
    <s v="."/>
    <s v="Local"/>
    <n v="3"/>
    <n v="9"/>
  </r>
  <r>
    <n v="45750"/>
    <s v="INVISIBLE NOR 24BOL X6PQ X10U"/>
    <x v="19"/>
    <s v="FABRITOALLAS"/>
    <n v="8"/>
    <n v="96.546474358974365"/>
    <n v="3.6"/>
    <n v="96"/>
    <n v="4656.24"/>
    <n v="4014"/>
    <s v="."/>
    <n v="0"/>
    <n v="0"/>
    <n v="2"/>
    <n v="1"/>
    <n v="32"/>
    <n v="0"/>
    <s v="."/>
    <n v="9"/>
    <n v="5"/>
    <n v="10"/>
    <n v="6"/>
    <n v="7"/>
    <n v="7"/>
    <s v="."/>
    <n v="35"/>
    <n v="5.833333333333333"/>
    <n v="12.843935014888025"/>
    <n v="2.2018174311236614"/>
    <n v="162968.4"/>
    <n v="44"/>
    <n v="7.333333333333333"/>
    <n v="1.8618986725025244"/>
    <n v="0.25389527352307151"/>
    <n v="176616"/>
    <n v="1.0560789810566289E-5"/>
    <n v="0.99981041270132098"/>
    <n v="30000"/>
    <n v="0.35"/>
    <n v="38.662233651352956"/>
    <n v="0.19337016574585636"/>
    <n v="14.390896340854876"/>
    <n v="19.437563197897308"/>
    <n v="15.937857666821728"/>
    <n v="426.4402456707827"/>
    <n v="17.5"/>
    <n v="0.90527620094642935"/>
    <n v="2205.3052704689048"/>
    <s v="."/>
    <s v="Local"/>
    <n v="3"/>
    <n v="9"/>
  </r>
  <r>
    <n v="42030"/>
    <s v="T.H. TUYAS DELGADA 30X16"/>
    <x v="19"/>
    <s v="FABRITOALLAS"/>
    <n v="8"/>
    <n v="96.546474358974365"/>
    <n v="3.6"/>
    <n v="72"/>
    <n v="4500.7999999999993"/>
    <n v="3880"/>
    <s v="."/>
    <n v="0"/>
    <n v="10"/>
    <n v="0"/>
    <n v="0"/>
    <n v="24"/>
    <n v="0"/>
    <s v="."/>
    <n v="8"/>
    <n v="9"/>
    <n v="9"/>
    <n v="10"/>
    <n v="5"/>
    <n v="7"/>
    <s v="."/>
    <n v="34"/>
    <n v="5.666666666666667"/>
    <n v="9.8319208025017506"/>
    <n v="1.7350448475003089"/>
    <n v="153027.19999999998"/>
    <n v="48"/>
    <n v="8"/>
    <n v="1.7888543819998317"/>
    <n v="0.22360679774997896"/>
    <n v="186240"/>
    <n v="1.0259052958835823E-5"/>
    <n v="0.9998206717542798"/>
    <n v="30000"/>
    <n v="0.35"/>
    <n v="38.758342728696626"/>
    <n v="0.18784530386740331"/>
    <n v="11.334683233440977"/>
    <n v="14.991919925513942"/>
    <n v="12.837445664380203"/>
    <n v="400.05679148302795"/>
    <n v="17"/>
    <n v="0.87723049042616685"/>
    <n v="2129.7140958361192"/>
    <s v="."/>
    <s v="Local"/>
    <n v="3"/>
    <n v="9"/>
  </r>
  <r>
    <n v="40982"/>
    <s v="PLUS NOR 24X(PAG.16 LLEVE 20)"/>
    <x v="19"/>
    <s v="FABRITOALLAS"/>
    <n v="8"/>
    <n v="96.546474358974365"/>
    <n v="3.6"/>
    <n v="18"/>
    <n v="5019.32"/>
    <n v="4327"/>
    <s v="."/>
    <n v="6"/>
    <n v="0"/>
    <n v="1"/>
    <n v="5"/>
    <n v="1"/>
    <n v="0"/>
    <s v="."/>
    <n v="3"/>
    <n v="4"/>
    <n v="3"/>
    <n v="4"/>
    <n v="2"/>
    <n v="4"/>
    <s v="."/>
    <n v="13"/>
    <n v="2.1666666666666665"/>
    <n v="2.6394443859772205"/>
    <n v="1.2182051012202557"/>
    <n v="65251.159999999996"/>
    <n v="20"/>
    <n v="3.3333333333333335"/>
    <n v="0.81649658092772548"/>
    <n v="0.24494897427831763"/>
    <n v="86540"/>
    <n v="3.9225790724960494E-6"/>
    <n v="0.99994458300981159"/>
    <n v="30000"/>
    <n v="0.35"/>
    <n v="22.694458856916601"/>
    <n v="7.18232044198895E-2"/>
    <n v="3.2140300213363364"/>
    <n v="4.085194269257058"/>
    <n v="3.7886156566954523"/>
    <n v="205.8852559644869"/>
    <n v="6.5"/>
    <n v="0.57282705359762232"/>
    <n v="2866.5562561209331"/>
    <s v="."/>
    <s v="Local"/>
    <n v="3"/>
    <n v="9"/>
  </r>
  <r>
    <n v="40503"/>
    <s v="TH PLUS NORMAL 24X(10+2)"/>
    <x v="19"/>
    <s v="FABRITOALLAS"/>
    <n v="8"/>
    <n v="96.546474358974365"/>
    <n v="3.6"/>
    <n v="27"/>
    <n v="5243.2"/>
    <n v="4520"/>
    <s v="."/>
    <n v="0"/>
    <n v="0"/>
    <n v="0"/>
    <n v="3"/>
    <n v="9"/>
    <n v="0"/>
    <s v="."/>
    <n v="3"/>
    <n v="3"/>
    <n v="3"/>
    <n v="3"/>
    <n v="2"/>
    <n v="2"/>
    <s v="."/>
    <n v="12"/>
    <n v="2"/>
    <n v="3.6331804249169899"/>
    <n v="1.8165902124584949"/>
    <n v="62918.399999999994"/>
    <n v="16"/>
    <n v="2.6666666666666665"/>
    <n v="0.51639777949432275"/>
    <n v="0.19364916731037105"/>
    <n v="72320"/>
    <n v="3.6208422207655843E-6"/>
    <n v="0.99995212643110476"/>
    <n v="30000"/>
    <n v="0.35"/>
    <n v="21.333544036043339"/>
    <n v="6.6298342541436461E-2"/>
    <n v="4.163567165248482"/>
    <n v="5.531136783094607"/>
    <n v="4.6939539055799742"/>
    <n v="203.89736285293111"/>
    <n v="6"/>
    <n v="0.56249444441700924"/>
    <n v="3075.4518896983777"/>
    <s v="."/>
    <s v="Local"/>
    <n v="3"/>
    <n v="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3">
  <r>
    <n v="100001"/>
    <n v="40016"/>
    <s v="NNORMAL 4(12NNX10)+IRX10+PNX10"/>
    <s v="TOWELS"/>
    <x v="0"/>
    <n v="60"/>
    <d v="2020-01-05T00:00:00"/>
    <d v="2020-03-05T00:00:00"/>
    <d v="2020-03-05T00:00:00"/>
    <n v="14860"/>
    <n v="16217"/>
    <n v="3"/>
    <n v="0"/>
  </r>
  <r>
    <n v="100058"/>
    <n v="40460"/>
    <s v="TH YOURS INVIS RAPIS 24X10"/>
    <s v="TOWELS"/>
    <x v="0"/>
    <n v="60"/>
    <d v="2020-01-25T00:00:00"/>
    <d v="2020-03-25T00:00:00"/>
    <d v="2020-03-20T00:00:00"/>
    <n v="13233"/>
    <n v="13233"/>
    <n v="12"/>
    <n v="5"/>
  </r>
  <r>
    <n v="100057"/>
    <n v="43200"/>
    <s v="DAILY PROTECTIVE TOWEL 12X80"/>
    <s v="TAMPONS"/>
    <x v="1"/>
    <n v="10"/>
    <d v="2020-01-25T00:00:00"/>
    <d v="2020-02-04T00:00:00"/>
    <d v="2020-02-04T00:00:00"/>
    <n v="13244"/>
    <n v="13244"/>
    <n v="4"/>
    <n v="0"/>
  </r>
  <r>
    <n v="100058"/>
    <n v="40470"/>
    <s v="TH YOURS PLUS RAPIS 24X10"/>
    <s v="TOWELS"/>
    <x v="0"/>
    <n v="60"/>
    <d v="2020-01-25T00:00:00"/>
    <d v="2020-03-25T00:00:00"/>
    <d v="2020-03-25T00:00:00"/>
    <n v="7576"/>
    <n v="7576"/>
    <n v="7"/>
    <n v="0"/>
  </r>
  <r>
    <n v="100057"/>
    <n v="43725"/>
    <s v="NOS.JOURNALS INV.LAR.20X36+36"/>
    <s v="TAMPONS"/>
    <x v="1"/>
    <n v="10"/>
    <d v="2020-01-25T00:00:00"/>
    <d v="2020-02-04T00:00:00"/>
    <d v="2020-02-04T00:00:00"/>
    <n v="12"/>
    <n v="2"/>
    <n v="0"/>
    <n v="0"/>
  </r>
  <r>
    <n v="100001"/>
    <n v="40270"/>
    <s v="TH US GOOD NIGHT 18X10"/>
    <s v="TOWELS"/>
    <x v="0"/>
    <n v="60"/>
    <d v="2020-01-05T00:00:00"/>
    <d v="2020-03-05T00:00:00"/>
    <d v="2020-03-05T00:00:00"/>
    <n v="8905"/>
    <n v="5"/>
    <n v="0"/>
    <n v="0"/>
  </r>
  <r>
    <n v="100001"/>
    <n v="41190"/>
    <s v="NOS.PLUS 4X(12X10)+I.RAP.X10"/>
    <s v="TOWELS"/>
    <x v="0"/>
    <n v="60"/>
    <d v="2020-01-05T00:00:00"/>
    <d v="2020-03-05T00:00:00"/>
    <d v="2020-03-05T00:00:00"/>
    <n v="5639"/>
    <n v="5639"/>
    <n v="0"/>
    <n v="0"/>
  </r>
  <r>
    <n v="100001"/>
    <n v="42010"/>
    <s v="TH YOURS MATERNITY 24X10"/>
    <s v="TOWELS"/>
    <x v="0"/>
    <n v="60"/>
    <d v="2020-01-05T00:00:00"/>
    <d v="2020-03-05T00:00:00"/>
    <d v="2020-03-05T00:00:00"/>
    <n v="4098"/>
    <n v="4098"/>
    <n v="4"/>
    <n v="0"/>
  </r>
  <r>
    <n v="100001"/>
    <n v="40010"/>
    <s v="TH YOURS NORMAL 48X10"/>
    <s v="TOWELS"/>
    <x v="0"/>
    <n v="60"/>
    <d v="2020-01-05T00:00:00"/>
    <d v="2020-03-05T00:00:00"/>
    <d v="2020-03-05T00:00:00"/>
    <n v="3998"/>
    <n v="988"/>
    <n v="0"/>
    <n v="0"/>
  </r>
  <r>
    <n v="100001"/>
    <n v="42060"/>
    <s v="TH YOURS BASIC 24X10"/>
    <s v="TOWELS"/>
    <x v="0"/>
    <n v="60"/>
    <d v="2020-01-05T00:00:00"/>
    <d v="2020-03-05T00:00:00"/>
    <d v="2020-03-05T00:00:00"/>
    <n v="4154"/>
    <n v="3706"/>
    <n v="0"/>
    <n v="0"/>
  </r>
  <r>
    <n v="100057"/>
    <n v="43290"/>
    <s v="DAILY TIME PROTECTOR NOR 36X15"/>
    <s v="TAMPONS"/>
    <x v="1"/>
    <n v="10"/>
    <d v="2020-01-25T00:00:00"/>
    <d v="2020-02-04T00:00:00"/>
    <d v="2020-02-04T00:00:00"/>
    <n v="3553"/>
    <n v="3553"/>
    <n v="3"/>
    <n v="0"/>
  </r>
  <r>
    <n v="100001"/>
    <n v="41196"/>
    <s v="NOS.PLUS(DIST)4X(12X10+2IRGX10"/>
    <s v="TOWELS"/>
    <x v="0"/>
    <n v="60"/>
    <d v="2020-01-05T00:00:00"/>
    <d v="2020-03-05T00:00:00"/>
    <d v="2020-03-05T00:00:00"/>
    <n v="4620"/>
    <n v="4620"/>
    <n v="1"/>
    <n v="0"/>
  </r>
  <r>
    <n v="100001"/>
    <n v="40273"/>
    <s v="NOS.B.NIGHTS RAP.18X10"/>
    <s v="TOWELS"/>
    <x v="0"/>
    <n v="60"/>
    <d v="2020-01-05T00:00:00"/>
    <d v="2020-03-05T00:00:00"/>
    <d v="2020-03-05T00:00:00"/>
    <n v="5472"/>
    <n v="5472"/>
    <n v="2"/>
    <n v="0"/>
  </r>
  <r>
    <n v="100001"/>
    <n v="40930"/>
    <s v="TH YOURS INVIS RAPIS 30X16"/>
    <s v="TOWELS"/>
    <x v="0"/>
    <n v="60"/>
    <d v="2020-01-05T00:00:00"/>
    <d v="2020-03-05T00:00:00"/>
    <d v="2020-03-06T00:00:00"/>
    <n v="4191"/>
    <n v="4191"/>
    <n v="0"/>
    <n v="1"/>
  </r>
  <r>
    <n v="100057"/>
    <n v="43730"/>
    <s v="DAILY TIME PROTECTOR 12X30 EI"/>
    <s v="TAMPONS"/>
    <x v="1"/>
    <n v="10"/>
    <d v="2020-01-25T00:00:00"/>
    <d v="2020-02-04T00:00:00"/>
    <d v="2020-02-04T00:00:00"/>
    <n v="2262"/>
    <n v="2262"/>
    <n v="1"/>
    <n v="0"/>
  </r>
  <r>
    <n v="100001"/>
    <n v="40980"/>
    <s v="TH PLUS NORMAL 24X16"/>
    <s v="TOWELS"/>
    <x v="0"/>
    <n v="60"/>
    <d v="2020-01-05T00:00:00"/>
    <d v="2020-03-05T00:00:00"/>
    <d v="2020-03-06T00:00:00"/>
    <n v="3002"/>
    <n v="3002"/>
    <n v="0"/>
    <n v="1"/>
  </r>
  <r>
    <n v="100057"/>
    <n v="43590"/>
    <s v="DAILY TIME PROTECTOR 12X45"/>
    <s v="TAMPONS"/>
    <x v="1"/>
    <n v="10"/>
    <d v="2020-01-25T00:00:00"/>
    <d v="2020-02-04T00:00:00"/>
    <d v="2020-02-04T00:00:00"/>
    <n v="4087"/>
    <n v="4087"/>
    <n v="4"/>
    <n v="0"/>
  </r>
  <r>
    <n v="100001"/>
    <n v="40670"/>
    <s v="TH PLUS NORMAL 6DISPX6X10"/>
    <s v="TOWELS"/>
    <x v="0"/>
    <n v="60"/>
    <d v="2020-01-05T00:00:00"/>
    <d v="2020-03-05T00:00:00"/>
    <d v="2020-03-06T00:00:00"/>
    <n v="2201"/>
    <n v="2201"/>
    <n v="2"/>
    <n v="1"/>
  </r>
  <r>
    <n v="100001"/>
    <n v="40740"/>
    <s v="TH YOURS NORMAL 12X20"/>
    <s v="TOWELS"/>
    <x v="0"/>
    <n v="60"/>
    <d v="2020-01-05T00:00:00"/>
    <d v="2020-03-05T00:00:00"/>
    <d v="2020-03-06T00:00:00"/>
    <n v="3054"/>
    <n v="3054"/>
    <n v="1"/>
    <n v="1"/>
  </r>
  <r>
    <n v="100001"/>
    <n v="40228"/>
    <s v="NOS.PLUS(DISTRIB) 48X(10+6)"/>
    <s v="TOWELS"/>
    <x v="0"/>
    <n v="60"/>
    <d v="2020-01-05T00:00:00"/>
    <d v="2020-03-05T00:00:00"/>
    <d v="2020-03-05T00:00:00"/>
    <n v="2708"/>
    <n v="2708"/>
    <n v="0"/>
    <n v="0"/>
  </r>
  <r>
    <n v="100001"/>
    <n v="40220"/>
    <s v="TH YOURS PLUS NOR 48X10"/>
    <s v="TOWELS"/>
    <x v="0"/>
    <n v="60"/>
    <d v="2020-01-05T00:00:00"/>
    <d v="2020-03-05T00:00:00"/>
    <d v="2020-03-05T00:00:00"/>
    <n v="2525"/>
    <n v="2525"/>
    <n v="1"/>
    <n v="0"/>
  </r>
  <r>
    <n v="100001"/>
    <n v="40990"/>
    <s v="TH PLUS RAPISEC 24X16"/>
    <s v="TOWELS"/>
    <x v="0"/>
    <n v="60"/>
    <d v="2020-01-05T00:00:00"/>
    <d v="2020-03-05T00:00:00"/>
    <d v="2020-03-05T00:00:00"/>
    <n v="2968"/>
    <n v="2968"/>
    <n v="2"/>
    <n v="0"/>
  </r>
  <r>
    <n v="100001"/>
    <n v="40477"/>
    <s v="NOS.PLUS RAPISEC 24X10+3INV.RG"/>
    <s v="TOWELS"/>
    <x v="0"/>
    <n v="60"/>
    <d v="2020-01-05T00:00:00"/>
    <d v="2020-03-05T00:00:00"/>
    <d v="2020-03-05T00:00:00"/>
    <n v="3083"/>
    <n v="3083"/>
    <n v="1"/>
    <n v="0"/>
  </r>
  <r>
    <n v="100001"/>
    <n v="42050"/>
    <s v="TH YOURS BASIC 24X16"/>
    <s v="TOWELS"/>
    <x v="0"/>
    <n v="60"/>
    <d v="2020-01-05T00:00:00"/>
    <d v="2020-03-05T00:00:00"/>
    <d v="2020-03-05T00:00:00"/>
    <n v="3052"/>
    <n v="1739"/>
    <n v="0"/>
    <n v="0"/>
  </r>
  <r>
    <n v="100002"/>
    <n v="44160"/>
    <s v="NOS.JOURNALS 10X120"/>
    <s v="TAMPONS"/>
    <x v="1"/>
    <n v="10"/>
    <d v="2020-01-05T00:00:00"/>
    <d v="2020-01-15T00:00:00"/>
    <d v="2020-01-15T00:00:00"/>
    <n v="1309"/>
    <n v="0"/>
    <n v="0"/>
    <n v="0"/>
  </r>
  <r>
    <n v="100001"/>
    <n v="41010"/>
    <s v="TH MINITUYAS 24X10"/>
    <s v="TOWELS"/>
    <x v="0"/>
    <n v="60"/>
    <d v="2020-01-05T00:00:00"/>
    <d v="2020-03-05T00:00:00"/>
    <d v="2020-03-05T00:00:00"/>
    <n v="2895"/>
    <n v="7"/>
    <n v="0"/>
    <n v="0"/>
  </r>
  <r>
    <n v="100001"/>
    <n v="40935"/>
    <s v="NOS.INVISIBLE RAP 30X16+IRX10"/>
    <s v="TOWELS"/>
    <x v="0"/>
    <n v="60"/>
    <d v="2020-01-05T00:00:00"/>
    <d v="2020-03-05T00:00:00"/>
    <d v="2020-03-06T00:00:00"/>
    <n v="1393"/>
    <n v="69"/>
    <n v="0"/>
    <n v="1"/>
  </r>
  <r>
    <n v="100001"/>
    <n v="40937"/>
    <s v="NOS.INVISIBLE RAPIGEL 30X16"/>
    <s v="TOWELS"/>
    <x v="0"/>
    <n v="60"/>
    <d v="2020-01-05T00:00:00"/>
    <d v="2020-03-05T00:00:00"/>
    <d v="2020-03-06T00:00:00"/>
    <n v="2463"/>
    <n v="2463"/>
    <n v="0"/>
    <n v="1"/>
  </r>
  <r>
    <n v="100003"/>
    <n v="47550"/>
    <s v="TENA EXTRA 12X6"/>
    <s v="DIAPERS"/>
    <x v="2"/>
    <n v="7"/>
    <d v="2020-01-05T00:00:00"/>
    <d v="2020-01-12T00:00:00"/>
    <d v="2020-01-12T00:00:00"/>
    <n v="1318"/>
    <n v="1264"/>
    <n v="0"/>
    <n v="0"/>
  </r>
  <r>
    <n v="100004"/>
    <n v="44014"/>
    <s v="NOS.LACTI 12X40"/>
    <s v="SANITARY_TOWELS"/>
    <x v="3"/>
    <n v="5"/>
    <d v="2020-01-05T00:00:00"/>
    <d v="2020-01-10T00:00:00"/>
    <d v="2020-01-10T00:00:00"/>
    <n v="1338"/>
    <n v="1308"/>
    <n v="1"/>
    <n v="0"/>
  </r>
  <r>
    <n v="100001"/>
    <n v="40500"/>
    <s v="TH YOURS PLUS NOR 24X10"/>
    <s v="TOWELS"/>
    <x v="0"/>
    <n v="60"/>
    <d v="2020-01-05T00:00:00"/>
    <d v="2020-03-05T00:00:00"/>
    <d v="2020-03-06T00:00:00"/>
    <n v="1679"/>
    <n v="2533"/>
    <n v="1"/>
    <n v="1"/>
  </r>
  <r>
    <n v="100002"/>
    <n v="43283"/>
    <s v="T. DAILY LONG PROT 16X45"/>
    <s v="TAMPONS"/>
    <x v="1"/>
    <n v="10"/>
    <d v="2020-01-05T00:00:00"/>
    <d v="2020-01-15T00:00:00"/>
    <d v="2020-01-15T00:00:00"/>
    <n v="2178"/>
    <n v="1256"/>
    <n v="0"/>
    <n v="0"/>
  </r>
  <r>
    <n v="100001"/>
    <n v="40226"/>
    <s v="NOS.PLUS (DISTRIB) 48X10"/>
    <s v="TOWELS"/>
    <x v="0"/>
    <n v="60"/>
    <d v="2020-01-05T00:00:00"/>
    <d v="2020-03-05T00:00:00"/>
    <d v="2020-03-06T00:00:00"/>
    <n v="2389"/>
    <n v="0"/>
    <n v="0"/>
    <n v="1"/>
  </r>
  <r>
    <n v="100001"/>
    <n v="40223"/>
    <s v="PLUS NOR 4X12X10+1 DEVICE PROT"/>
    <s v="TOWELS"/>
    <x v="0"/>
    <n v="60"/>
    <d v="2020-01-05T00:00:00"/>
    <d v="2020-03-05T00:00:00"/>
    <d v="2020-03-05T00:00:00"/>
    <n v="1571"/>
    <n v="1571"/>
    <n v="1"/>
    <n v="0"/>
  </r>
  <r>
    <n v="100015"/>
    <n v="44120"/>
    <s v="NOS.JOURNALS DIS 6X6X15"/>
    <s v="TAMPONS"/>
    <x v="1"/>
    <n v="10"/>
    <d v="2020-01-13T00:00:00"/>
    <d v="2020-01-23T00:00:00"/>
    <d v="2020-01-23T00:00:00"/>
    <n v="1363"/>
    <n v="641"/>
    <n v="0"/>
    <n v="0"/>
  </r>
  <r>
    <n v="100019"/>
    <n v="41330"/>
    <s v="NOS.PLUS 24X16+INV.RAPIGEL X10"/>
    <s v="TOWELS"/>
    <x v="0"/>
    <n v="60"/>
    <d v="2020-01-13T00:00:00"/>
    <d v="2020-03-13T00:00:00"/>
    <d v="2020-03-13T00:00:00"/>
    <n v="1516"/>
    <n v="0"/>
    <n v="0"/>
    <n v="0"/>
  </r>
  <r>
    <n v="100016"/>
    <n v="47500"/>
    <s v="TENA WOMAN 24X10"/>
    <s v="DIAPERS"/>
    <x v="2"/>
    <n v="7"/>
    <d v="2020-01-13T00:00:00"/>
    <d v="2020-01-20T00:00:00"/>
    <d v="2020-01-20T00:00:00"/>
    <n v="1176"/>
    <n v="1176"/>
    <n v="1"/>
    <n v="0"/>
  </r>
  <r>
    <n v="100015"/>
    <n v="44090"/>
    <s v="DAILY TIME LONG PROTECTOR 16X80"/>
    <s v="TAMPONS"/>
    <x v="1"/>
    <n v="10"/>
    <d v="2020-01-13T00:00:00"/>
    <d v="2020-01-23T00:00:00"/>
    <d v="2020-01-23T00:00:00"/>
    <n v="1375"/>
    <n v="1375"/>
    <n v="0"/>
    <n v="0"/>
  </r>
  <r>
    <n v="100015"/>
    <n v="44110"/>
    <s v="NOS. DIARIES RAP. WINGS 20X36"/>
    <s v="TAMPONS"/>
    <x v="1"/>
    <n v="10"/>
    <d v="2020-01-13T00:00:00"/>
    <d v="2020-01-23T00:00:00"/>
    <d v="2020-01-25T00:00:00"/>
    <n v="1680"/>
    <n v="1680"/>
    <n v="1"/>
    <n v="2"/>
  </r>
  <r>
    <n v="100015"/>
    <n v="43713"/>
    <s v="T. DAILY PROT INVIS 20X36"/>
    <s v="TAMPONS"/>
    <x v="1"/>
    <n v="10"/>
    <d v="2020-01-13T00:00:00"/>
    <d v="2020-01-23T00:00:00"/>
    <d v="2020-01-25T00:00:00"/>
    <n v="721"/>
    <n v="721"/>
    <n v="0"/>
    <n v="2"/>
  </r>
  <r>
    <n v="100019"/>
    <n v="41012"/>
    <s v="NOS.MINI 24X10"/>
    <s v="TOWELS"/>
    <x v="0"/>
    <n v="60"/>
    <d v="2020-01-13T00:00:00"/>
    <d v="2020-03-13T00:00:00"/>
    <d v="2020-03-13T00:00:00"/>
    <n v="987"/>
    <n v="987"/>
    <n v="0"/>
    <n v="0"/>
  </r>
  <r>
    <n v="100019"/>
    <n v="40508"/>
    <s v="NOS.PLUS (DISTRIB) 24X(10+6)"/>
    <s v="TOWELS"/>
    <x v="0"/>
    <n v="60"/>
    <d v="2020-01-13T00:00:00"/>
    <d v="2020-03-13T00:00:00"/>
    <d v="2020-03-13T00:00:00"/>
    <n v="1278"/>
    <n v="1278"/>
    <n v="1"/>
    <n v="0"/>
  </r>
  <r>
    <n v="100016"/>
    <n v="46400"/>
    <s v="NORMAL TENNA 12X10"/>
    <s v="DIAPERS"/>
    <x v="2"/>
    <n v="7"/>
    <d v="2020-01-13T00:00:00"/>
    <d v="2020-01-20T00:00:00"/>
    <d v="2020-01-20T00:00:00"/>
    <n v="833"/>
    <n v="833"/>
    <n v="0"/>
    <n v="0"/>
  </r>
  <r>
    <n v="100019"/>
    <n v="40490"/>
    <s v="TH YOURS NORMAL 24X10"/>
    <s v="TOWELS"/>
    <x v="0"/>
    <n v="60"/>
    <d v="2020-01-13T00:00:00"/>
    <d v="2020-03-13T00:00:00"/>
    <d v="2020-03-15T00:00:00"/>
    <n v="766"/>
    <n v="766"/>
    <n v="0"/>
    <n v="2"/>
  </r>
  <r>
    <n v="100019"/>
    <n v="40676"/>
    <s v="NOS.PLUS (DISTRIB) 6DISPX6X10"/>
    <s v="TOWELS"/>
    <x v="0"/>
    <n v="60"/>
    <d v="2020-01-13T00:00:00"/>
    <d v="2020-03-13T00:00:00"/>
    <d v="2020-03-15T00:00:00"/>
    <n v="1155"/>
    <n v="1155"/>
    <n v="0"/>
    <n v="2"/>
  </r>
  <r>
    <n v="100019"/>
    <n v="40677"/>
    <s v="NOS.PLUS(DISTR)6DX(P4 LED6)"/>
    <s v="TOWELS"/>
    <x v="0"/>
    <n v="60"/>
    <d v="2020-01-13T00:00:00"/>
    <d v="2020-03-13T00:00:00"/>
    <d v="2020-03-15T00:00:00"/>
    <n v="1043"/>
    <n v="1043"/>
    <n v="0"/>
    <n v="2"/>
  </r>
  <r>
    <n v="100019"/>
    <n v="40678"/>
    <s v="NOS.PLUS(DISTR)6DIS(P5 LL6)X10"/>
    <s v="TOWELS"/>
    <x v="0"/>
    <n v="60"/>
    <d v="2020-01-13T00:00:00"/>
    <d v="2020-03-13T00:00:00"/>
    <d v="2020-03-15T00:00:00"/>
    <n v="1070"/>
    <n v="1070"/>
    <n v="0"/>
    <n v="2"/>
  </r>
  <r>
    <n v="100019"/>
    <n v="40746"/>
    <s v="NOS.NORMAL RAP.12X20+6INV.RAPG"/>
    <s v="TOWELS"/>
    <x v="0"/>
    <n v="60"/>
    <d v="2020-01-13T00:00:00"/>
    <d v="2020-03-13T00:00:00"/>
    <d v="2020-03-15T00:00:00"/>
    <n v="903"/>
    <n v="903"/>
    <n v="0"/>
    <n v="2"/>
  </r>
  <r>
    <n v="100019"/>
    <n v="40507"/>
    <s v="NOS.PLUS 24X10 + 15 DAILY"/>
    <s v="TOWELS"/>
    <x v="0"/>
    <n v="60"/>
    <d v="2020-01-13T00:00:00"/>
    <d v="2020-03-13T00:00:00"/>
    <d v="2020-03-13T00:00:00"/>
    <n v="817"/>
    <n v="817"/>
    <n v="0"/>
    <n v="0"/>
  </r>
  <r>
    <n v="100019"/>
    <n v="40461"/>
    <s v="NOS.INVISIBLE RAP 8X3X10"/>
    <s v="TOWELS"/>
    <x v="0"/>
    <n v="60"/>
    <d v="2020-01-13T00:00:00"/>
    <d v="2020-03-13T00:00:00"/>
    <d v="2020-03-13T00:00:00"/>
    <n v="543"/>
    <n v="543"/>
    <n v="0"/>
    <n v="0"/>
  </r>
  <r>
    <n v="100015"/>
    <n v="44070"/>
    <s v="NOS.JOURNALS INV. 12X80"/>
    <s v="TAMPONS"/>
    <x v="1"/>
    <n v="10"/>
    <d v="2020-01-13T00:00:00"/>
    <d v="2020-01-23T00:00:00"/>
    <d v="2020-01-25T00:00:00"/>
    <n v="683"/>
    <n v="683"/>
    <n v="0"/>
    <n v="2"/>
  </r>
  <r>
    <n v="100024"/>
    <n v="40373"/>
    <s v="INVIS NORMAL 30X16+10 INV RAP"/>
    <s v="TOWELS"/>
    <x v="0"/>
    <n v="60"/>
    <d v="2020-01-14T00:00:00"/>
    <d v="2020-03-14T00:00:00"/>
    <d v="2020-03-14T00:00:00"/>
    <n v="563"/>
    <n v="563"/>
    <n v="0"/>
    <n v="0"/>
  </r>
  <r>
    <n v="100025"/>
    <n v="41208"/>
    <s v="NOS.PLUS(DISTR)12DISP(P33 LL42"/>
    <s v="TOWELS"/>
    <x v="4"/>
    <n v="8"/>
    <d v="2020-01-14T00:00:00"/>
    <d v="2020-01-22T00:00:00"/>
    <d v="2020-01-22T00:00:00"/>
    <n v="713"/>
    <n v="713"/>
    <n v="0"/>
    <n v="0"/>
  </r>
  <r>
    <n v="100025"/>
    <n v="44170"/>
    <s v="NOS.PLUS 48X10+3INV.RAPIG"/>
    <s v="TOWELS"/>
    <x v="4"/>
    <n v="8"/>
    <d v="2020-01-14T00:00:00"/>
    <d v="2020-01-22T00:00:00"/>
    <d v="2020-01-22T00:00:00"/>
    <n v="783"/>
    <n v="783"/>
    <n v="0"/>
    <n v="0"/>
  </r>
  <r>
    <n v="100025"/>
    <n v="40830"/>
    <s v="TH PLUS NORMAL DISP IND 6X60"/>
    <s v="TOWELS"/>
    <x v="4"/>
    <n v="8"/>
    <d v="2020-01-14T00:00:00"/>
    <d v="2020-01-22T00:00:00"/>
    <d v="2020-01-22T00:00:00"/>
    <n v="444"/>
    <n v="444"/>
    <n v="0"/>
    <n v="0"/>
  </r>
  <r>
    <n v="100025"/>
    <n v="40890"/>
    <s v="TH INVISIBLE RAP 6X8X10"/>
    <s v="TOWELS"/>
    <x v="4"/>
    <n v="8"/>
    <d v="2020-01-14T00:00:00"/>
    <d v="2020-01-22T00:00:00"/>
    <d v="2020-01-22T00:00:00"/>
    <n v="490"/>
    <n v="490"/>
    <n v="0"/>
    <n v="0"/>
  </r>
  <r>
    <n v="100025"/>
    <n v="41180"/>
    <s v="NOS.PLUS 24X16+6 INV.RAPIG"/>
    <s v="TOWELS"/>
    <x v="4"/>
    <n v="8"/>
    <d v="2020-01-14T00:00:00"/>
    <d v="2020-01-22T00:00:00"/>
    <d v="2020-01-23T00:00:00"/>
    <n v="486"/>
    <n v="486"/>
    <n v="0"/>
    <n v="1"/>
  </r>
  <r>
    <n v="100025"/>
    <n v="45080"/>
    <s v="INVIS RAP 30X(PAGE 10 WEAR 16)"/>
    <s v="TOWELS"/>
    <x v="4"/>
    <n v="8"/>
    <d v="2020-01-14T00:00:00"/>
    <d v="2020-01-22T00:00:00"/>
    <d v="2020-01-23T00:00:00"/>
    <n v="326"/>
    <n v="48"/>
    <n v="0"/>
    <n v="1"/>
  </r>
  <r>
    <n v="100025"/>
    <n v="40506"/>
    <s v="NOS.PLUS (DISTRIB) 24X10"/>
    <s v="TOWELS"/>
    <x v="4"/>
    <n v="8"/>
    <d v="2020-01-14T00:00:00"/>
    <d v="2020-01-22T00:00:00"/>
    <d v="2020-01-23T00:00:00"/>
    <n v="805"/>
    <n v="0"/>
    <n v="0"/>
    <n v="1"/>
  </r>
  <r>
    <n v="100025"/>
    <n v="40997"/>
    <s v="NOS.PLUS RAPISEC 24X16+6INV.RG"/>
    <s v="TOWELS"/>
    <x v="4"/>
    <n v="8"/>
    <d v="2020-01-14T00:00:00"/>
    <d v="2020-01-22T00:00:00"/>
    <d v="2020-01-23T00:00:00"/>
    <n v="615"/>
    <n v="0"/>
    <n v="0"/>
    <n v="1"/>
  </r>
  <r>
    <n v="100045"/>
    <n v="43400"/>
    <s v="DAILY PROTECTIVE TOWEL 24X15"/>
    <s v="TAMPONS"/>
    <x v="1"/>
    <n v="10"/>
    <d v="2020-01-22T00:00:00"/>
    <d v="2020-02-01T00:00:00"/>
    <d v="2020-02-01T00:00:00"/>
    <n v="351"/>
    <n v="275"/>
    <n v="0"/>
    <n v="0"/>
  </r>
  <r>
    <n v="100048"/>
    <n v="40893"/>
    <s v="NOS.INV.RAPIGEL 6DIS(P7 L8)X10"/>
    <s v="TOWELS"/>
    <x v="4"/>
    <n v="8"/>
    <d v="2020-01-22T00:00:00"/>
    <d v="2020-01-30T00:00:00"/>
    <d v="2020-01-30T00:00:00"/>
    <n v="459"/>
    <n v="0"/>
    <n v="0"/>
    <n v="0"/>
  </r>
  <r>
    <n v="100048"/>
    <n v="40521"/>
    <s v="NOS.INVISIBLE 8X3X10"/>
    <s v="TOWELS"/>
    <x v="4"/>
    <n v="8"/>
    <d v="2020-01-22T00:00:00"/>
    <d v="2020-01-30T00:00:00"/>
    <d v="2020-01-30T00:00:00"/>
    <n v="401"/>
    <n v="401"/>
    <n v="0"/>
    <n v="0"/>
  </r>
  <r>
    <n v="100046"/>
    <n v="47670"/>
    <s v="TENA WOMAN MINI 24X10"/>
    <s v="DIAPERS"/>
    <x v="2"/>
    <n v="7"/>
    <d v="2020-01-22T00:00:00"/>
    <d v="2020-01-29T00:00:00"/>
    <d v="2020-01-29T00:00:00"/>
    <n v="554"/>
    <n v="554"/>
    <n v="0"/>
    <n v="0"/>
  </r>
  <r>
    <n v="100048"/>
    <n v="40493"/>
    <s v="NOS.NORMAL RAP.24X10+3INV.RAPG"/>
    <s v="TOWELS"/>
    <x v="4"/>
    <n v="8"/>
    <d v="2020-01-22T00:00:00"/>
    <d v="2020-01-30T00:00:00"/>
    <d v="2020-01-30T00:00:00"/>
    <n v="267"/>
    <n v="267"/>
    <n v="0"/>
    <n v="0"/>
  </r>
  <r>
    <n v="100048"/>
    <n v="40985"/>
    <s v="NOS.PLUS 24X16+PRX10"/>
    <s v="TOWELS"/>
    <x v="4"/>
    <n v="8"/>
    <d v="2020-01-22T00:00:00"/>
    <d v="2020-01-30T00:00:00"/>
    <d v="2020-01-30T00:00:00"/>
    <n v="486"/>
    <n v="486"/>
    <n v="0"/>
    <n v="0"/>
  </r>
  <r>
    <n v="100048"/>
    <n v="41060"/>
    <s v="DISP. PLUS RAPISEC 6X6X10"/>
    <s v="TOWELS"/>
    <x v="4"/>
    <n v="8"/>
    <d v="2020-01-22T00:00:00"/>
    <d v="2020-01-30T00:00:00"/>
    <d v="2020-01-30T00:00:00"/>
    <n v="337"/>
    <n v="337"/>
    <n v="0"/>
    <n v="0"/>
  </r>
  <r>
    <n v="100048"/>
    <n v="41207"/>
    <s v="NOS.PLUS(DISTR)12DIS(P26 LL42)"/>
    <s v="TOWELS"/>
    <x v="4"/>
    <n v="8"/>
    <d v="2020-01-22T00:00:00"/>
    <d v="2020-01-30T00:00:00"/>
    <d v="2020-01-30T00:00:00"/>
    <n v="303"/>
    <n v="303"/>
    <n v="0"/>
    <n v="0"/>
  </r>
  <r>
    <n v="100048"/>
    <n v="40471"/>
    <s v="TH PLUS RAPISEC 8X3X10 MK"/>
    <s v="TOWELS"/>
    <x v="4"/>
    <n v="8"/>
    <d v="2020-01-22T00:00:00"/>
    <d v="2020-01-30T00:00:00"/>
    <d v="2020-01-30T00:00:00"/>
    <n v="192"/>
    <n v="192"/>
    <n v="0"/>
    <n v="0"/>
  </r>
  <r>
    <n v="100048"/>
    <n v="40272"/>
    <s v="NOS.GOODS N.6X3X10"/>
    <s v="TOWELS"/>
    <x v="4"/>
    <n v="8"/>
    <d v="2020-01-22T00:00:00"/>
    <d v="2020-01-30T00:00:00"/>
    <d v="2020-01-30T00:00:00"/>
    <n v="176"/>
    <n v="176"/>
    <n v="0"/>
    <n v="0"/>
  </r>
  <r>
    <n v="100048"/>
    <n v="41020"/>
    <s v="INVIS RAPISEC DISP IND 8X60"/>
    <s v="TOWELS"/>
    <x v="4"/>
    <n v="8"/>
    <d v="2020-01-22T00:00:00"/>
    <d v="2020-01-30T00:00:00"/>
    <d v="2020-01-30T00:00:00"/>
    <n v="314"/>
    <n v="314"/>
    <n v="0"/>
    <n v="0"/>
  </r>
  <r>
    <n v="100048"/>
    <n v="41230"/>
    <s v="NOS.RAP.INV.8X3X10 (PAY 2X3)"/>
    <s v="TOWELS"/>
    <x v="4"/>
    <n v="8"/>
    <d v="2020-01-22T00:00:00"/>
    <d v="2020-01-30T00:00:00"/>
    <d v="2020-01-30T00:00:00"/>
    <n v="448"/>
    <n v="448"/>
    <n v="0"/>
    <n v="0"/>
  </r>
  <r>
    <n v="100048"/>
    <n v="41200"/>
    <s v="NOS.PLUS(DISTR)12DISP.BAGSAX42"/>
    <s v="TOWELS"/>
    <x v="4"/>
    <n v="8"/>
    <d v="2020-01-22T00:00:00"/>
    <d v="2020-01-30T00:00:00"/>
    <d v="2020-01-30T00:00:00"/>
    <n v="145"/>
    <n v="145"/>
    <n v="0"/>
    <n v="0"/>
  </r>
  <r>
    <n v="100048"/>
    <n v="40221"/>
    <s v="NOS.PLUS 16X3X10"/>
    <s v="TOWELS"/>
    <x v="4"/>
    <n v="8"/>
    <d v="2020-01-22T00:00:00"/>
    <d v="2020-01-30T00:00:00"/>
    <d v="2020-01-30T00:00:00"/>
    <n v="213"/>
    <n v="213"/>
    <n v="0"/>
    <n v="0"/>
  </r>
  <r>
    <n v="100048"/>
    <n v="42062"/>
    <s v="BASIC NO. 8X3X10"/>
    <s v="TOWELS"/>
    <x v="4"/>
    <n v="8"/>
    <d v="2020-01-22T00:00:00"/>
    <d v="2020-01-30T00:00:00"/>
    <d v="2020-01-30T00:00:00"/>
    <n v="115"/>
    <n v="115"/>
    <n v="0"/>
    <n v="0"/>
  </r>
  <r>
    <n v="100046"/>
    <n v="47660"/>
    <s v="TENA EXTRA INST MEDIUM 6X12"/>
    <s v="DIAPERS"/>
    <x v="2"/>
    <n v="7"/>
    <d v="2020-01-22T00:00:00"/>
    <d v="2020-01-29T00:00:00"/>
    <d v="2020-01-29T00:00:00"/>
    <n v="151"/>
    <n v="151"/>
    <n v="0"/>
    <n v="0"/>
  </r>
  <r>
    <n v="100005"/>
    <n v="41022"/>
    <s v="RAPIG.INV.NOS. 8DISPX(P50 LL60)"/>
    <s v="TOWELS"/>
    <x v="4"/>
    <n v="8"/>
    <d v="2020-01-05T00:00:00"/>
    <d v="2020-01-13T00:00:00"/>
    <d v="2020-01-13T00:00:00"/>
    <n v="203"/>
    <n v="203"/>
    <n v="0"/>
    <n v="0"/>
  </r>
  <r>
    <n v="100005"/>
    <n v="41310"/>
    <s v="NOS.RAPIG.INV.30X16+10 DAILY"/>
    <s v="TOWELS"/>
    <x v="4"/>
    <n v="8"/>
    <d v="2020-01-05T00:00:00"/>
    <d v="2020-01-13T00:00:00"/>
    <d v="2020-01-13T00:00:00"/>
    <n v="350"/>
    <n v="350"/>
    <n v="0"/>
    <n v="0"/>
  </r>
  <r>
    <n v="100016"/>
    <n v="47330"/>
    <s v="TENA SUPER 6X10 PAY 8X10"/>
    <s v="DIAPERS"/>
    <x v="2"/>
    <n v="7"/>
    <d v="2020-01-13T00:00:00"/>
    <d v="2020-01-20T00:00:00"/>
    <d v="2020-01-20T00:00:00"/>
    <n v="108"/>
    <n v="108"/>
    <n v="0"/>
    <n v="0"/>
  </r>
  <r>
    <n v="100018"/>
    <n v="45840"/>
    <s v="NOS.PLUS RAP 8X3X10 PAY 2X3"/>
    <s v="TOWELS"/>
    <x v="4"/>
    <n v="8"/>
    <d v="2020-01-13T00:00:00"/>
    <d v="2020-01-21T00:00:00"/>
    <d v="2020-01-21T00:00:00"/>
    <n v="79"/>
    <n v="79"/>
    <n v="0"/>
    <n v="0"/>
  </r>
  <r>
    <n v="100016"/>
    <n v="47570"/>
    <s v="TENA EXTRA INST LARGE 6X12"/>
    <s v="DIAPERS"/>
    <x v="2"/>
    <n v="7"/>
    <d v="2020-01-13T00:00:00"/>
    <d v="2020-01-20T00:00:00"/>
    <d v="2020-01-20T00:00:00"/>
    <n v="71"/>
    <n v="71"/>
    <n v="0"/>
    <n v="0"/>
  </r>
  <r>
    <n v="100018"/>
    <n v="40936"/>
    <s v="NOS.INVISIBLE RAP 30X16+NDAX16"/>
    <s v="TOWELS"/>
    <x v="4"/>
    <n v="8"/>
    <d v="2020-01-13T00:00:00"/>
    <d v="2020-01-21T00:00:00"/>
    <d v="2020-01-21T00:00:00"/>
    <n v="131"/>
    <n v="131"/>
    <n v="0"/>
    <n v="0"/>
  </r>
  <r>
    <n v="100018"/>
    <n v="40011"/>
    <s v="TH YOURS NORMAL 16X3X10"/>
    <s v="TOWELS"/>
    <x v="4"/>
    <n v="8"/>
    <d v="2020-01-13T00:00:00"/>
    <d v="2020-01-21T00:00:00"/>
    <d v="2020-01-21T00:00:00"/>
    <n v="120"/>
    <n v="120"/>
    <n v="0"/>
    <n v="0"/>
  </r>
  <r>
    <n v="100018"/>
    <n v="44130"/>
    <s v="RAPISEC WINGS JOURNALS 12X75"/>
    <s v="TOWELS"/>
    <x v="4"/>
    <n v="8"/>
    <d v="2020-01-13T00:00:00"/>
    <d v="2020-01-21T00:00:00"/>
    <d v="2020-01-21T00:00:00"/>
    <n v="140"/>
    <n v="140"/>
    <n v="0"/>
    <n v="0"/>
  </r>
  <r>
    <n v="100018"/>
    <n v="40012"/>
    <s v="NO.NORMAL 48X10+4 DISP PR3X15"/>
    <s v="TOWELS"/>
    <x v="4"/>
    <n v="8"/>
    <d v="2020-01-13T00:00:00"/>
    <d v="2020-01-21T00:00:00"/>
    <d v="2020-01-21T00:00:00"/>
    <n v="77"/>
    <n v="77"/>
    <n v="0"/>
    <n v="0"/>
  </r>
  <r>
    <n v="100018"/>
    <n v="40984"/>
    <s v="NOS.PLUS 24X16+B.NIGHTS X6"/>
    <s v="TOWELS"/>
    <x v="4"/>
    <n v="8"/>
    <d v="2020-01-13T00:00:00"/>
    <d v="2020-01-21T00:00:00"/>
    <d v="2020-01-21T00:00:00"/>
    <n v="46"/>
    <n v="46"/>
    <n v="0"/>
    <n v="0"/>
  </r>
  <r>
    <n v="100018"/>
    <n v="42011"/>
    <s v="US. MATERNITY 12X2X10"/>
    <s v="TOWELS"/>
    <x v="4"/>
    <n v="8"/>
    <d v="2020-01-13T00:00:00"/>
    <d v="2020-01-21T00:00:00"/>
    <d v="2020-01-23T00:00:00"/>
    <n v="57"/>
    <n v="57"/>
    <n v="0"/>
    <n v="2"/>
  </r>
  <r>
    <n v="100018"/>
    <n v="40993"/>
    <s v="NOS.PLUS RAP 24X16+NDAX16"/>
    <s v="TOWELS"/>
    <x v="4"/>
    <n v="8"/>
    <d v="2020-01-13T00:00:00"/>
    <d v="2020-01-21T00:00:00"/>
    <d v="2020-01-23T00:00:00"/>
    <n v="67"/>
    <n v="67"/>
    <n v="0"/>
    <n v="2"/>
  </r>
  <r>
    <n v="100018"/>
    <n v="40375"/>
    <s v="NOS.INVISIBLE 30X16+IRX6"/>
    <s v="TOWELS"/>
    <x v="4"/>
    <n v="8"/>
    <d v="2020-01-13T00:00:00"/>
    <d v="2020-01-21T00:00:00"/>
    <d v="2020-01-23T00:00:00"/>
    <n v="57"/>
    <n v="57"/>
    <n v="0"/>
    <n v="2"/>
  </r>
  <r>
    <n v="100018"/>
    <n v="40472"/>
    <s v="NOS.PLUS RAP 24X10+NDAX10"/>
    <s v="TOWELS"/>
    <x v="4"/>
    <n v="8"/>
    <d v="2020-01-13T00:00:00"/>
    <d v="2020-01-21T00:00:00"/>
    <d v="2020-01-23T00:00:00"/>
    <n v="60"/>
    <n v="60"/>
    <n v="0"/>
    <n v="2"/>
  </r>
  <r>
    <n v="100016"/>
    <n v="47780"/>
    <s v="TENA WOMAN 8X3X10"/>
    <s v="DIAPERS"/>
    <x v="2"/>
    <n v="7"/>
    <d v="2020-01-13T00:00:00"/>
    <d v="2020-01-20T00:00:00"/>
    <d v="2020-01-20T00:00:00"/>
    <n v="29"/>
    <n v="29"/>
    <n v="0"/>
    <n v="0"/>
  </r>
  <r>
    <n v="100015"/>
    <n v="43270"/>
    <s v="DAILY TOWEL PROT.DISP.4X9X15"/>
    <s v="TAMPONS"/>
    <x v="1"/>
    <n v="10"/>
    <d v="2020-01-13T00:00:00"/>
    <d v="2020-01-23T00:00:00"/>
    <d v="2020-01-25T00:00:00"/>
    <n v="29"/>
    <n v="29"/>
    <n v="0"/>
    <n v="2"/>
  </r>
  <r>
    <n v="100018"/>
    <n v="44180"/>
    <s v="RAPISEC DIARY NOS. 12X40"/>
    <s v="TOWELS"/>
    <x v="4"/>
    <n v="8"/>
    <d v="2020-01-13T00:00:00"/>
    <d v="2020-01-21T00:00:00"/>
    <d v="2020-01-23T00:00:00"/>
    <n v="106"/>
    <n v="106"/>
    <n v="0"/>
    <n v="2"/>
  </r>
  <r>
    <n v="100018"/>
    <n v="45120"/>
    <s v="NOS.PLUS RAP.24X16+INV.RAP.X10"/>
    <s v="TOWELS"/>
    <x v="4"/>
    <n v="8"/>
    <d v="2020-01-13T00:00:00"/>
    <d v="2020-01-21T00:00:00"/>
    <d v="2020-01-21T00:00:00"/>
    <n v="36"/>
    <n v="36"/>
    <n v="0"/>
    <n v="0"/>
  </r>
  <r>
    <n v="100018"/>
    <n v="40372"/>
    <s v="INVIS NOR 30X(PAGE 16 BRING 20)"/>
    <s v="TOWELS"/>
    <x v="4"/>
    <n v="8"/>
    <d v="2020-01-13T00:00:00"/>
    <d v="2020-01-21T00:00:00"/>
    <d v="2020-01-21T00:00:00"/>
    <n v="16"/>
    <n v="16"/>
    <n v="0"/>
    <n v="0"/>
  </r>
  <r>
    <n v="100026"/>
    <n v="47360"/>
    <s v="TENA WOMAN 24X10 PAG 8 LED 10"/>
    <s v="DIAPERS"/>
    <x v="2"/>
    <n v="7"/>
    <d v="2020-01-14T00:00:00"/>
    <d v="2020-01-21T00:00:00"/>
    <d v="2020-01-21T00:00:00"/>
    <n v="52"/>
    <n v="52"/>
    <n v="0"/>
    <n v="0"/>
  </r>
  <r>
    <n v="100026"/>
    <n v="47730"/>
    <s v="TENA EXTRA 6X3X6"/>
    <s v="DIAPERS"/>
    <x v="2"/>
    <n v="7"/>
    <d v="2020-01-14T00:00:00"/>
    <d v="2020-01-21T00:00:00"/>
    <d v="2020-01-21T00:00:00"/>
    <n v="15"/>
    <n v="15"/>
    <n v="0"/>
    <n v="0"/>
  </r>
  <r>
    <n v="100027"/>
    <n v="40224"/>
    <s v="NOS.PLUS 48X10+B.NIGHTS X3"/>
    <s v="TOWELS"/>
    <x v="4"/>
    <n v="8"/>
    <d v="2020-01-14T00:00:00"/>
    <d v="2020-01-22T00:00:00"/>
    <d v="2020-01-22T00:00:00"/>
    <n v="17"/>
    <n v="17"/>
    <n v="0"/>
    <n v="0"/>
  </r>
  <r>
    <n v="100027"/>
    <n v="41062"/>
    <s v="NOS.PLUS RAP 6X6X10 PAG.5 X 6"/>
    <s v="TOWELS"/>
    <x v="4"/>
    <n v="8"/>
    <d v="2020-01-14T00:00:00"/>
    <d v="2020-01-22T00:00:00"/>
    <d v="2020-01-22T00:00:00"/>
    <n v="10"/>
    <n v="0"/>
    <n v="0"/>
    <n v="0"/>
  </r>
  <r>
    <n v="100036"/>
    <n v="40464"/>
    <s v="NOS.INVISIBLE RAP 24X10+NDAX10"/>
    <s v="TOWELS"/>
    <x v="4"/>
    <n v="8"/>
    <d v="2020-01-17T00:00:00"/>
    <d v="2020-01-25T00:00:00"/>
    <d v="2020-01-25T00:00:00"/>
    <n v="11"/>
    <n v="31"/>
    <n v="0"/>
    <n v="0"/>
  </r>
  <r>
    <n v="100034"/>
    <n v="47700"/>
    <s v="TENA SUPER 2X3X10"/>
    <s v="DIAPERS"/>
    <x v="2"/>
    <n v="7"/>
    <d v="2020-01-17T00:00:00"/>
    <d v="2020-01-24T00:00:00"/>
    <d v="2020-01-24T00:00:00"/>
    <n v="13"/>
    <n v="0"/>
    <n v="0"/>
    <n v="0"/>
  </r>
  <r>
    <n v="100036"/>
    <n v="42061"/>
    <s v="TH YOURS BASIC 4X6X10"/>
    <s v="TOWELS"/>
    <x v="4"/>
    <n v="8"/>
    <d v="2020-01-17T00:00:00"/>
    <d v="2020-01-25T00:00:00"/>
    <d v="2020-01-25T00:00:00"/>
    <n v="13"/>
    <n v="14"/>
    <n v="0"/>
    <n v="0"/>
  </r>
  <r>
    <n v="100036"/>
    <n v="40982"/>
    <s v="PLUS NOR 24X(PAGE 16 TAKE 20)"/>
    <s v="TOWELS"/>
    <x v="4"/>
    <n v="8"/>
    <d v="2020-01-17T00:00:00"/>
    <d v="2020-01-25T00:00:00"/>
    <d v="2020-01-25T00:00:00"/>
    <n v="3"/>
    <n v="6"/>
    <n v="0"/>
    <n v="0"/>
  </r>
  <r>
    <n v="100036"/>
    <n v="42030"/>
    <s v="TH YOURS THIN 30X16"/>
    <s v="TOWELS"/>
    <x v="4"/>
    <n v="8"/>
    <d v="2020-01-17T00:00:00"/>
    <d v="2020-01-25T00:00:00"/>
    <d v="2020-01-25T00:00:00"/>
    <n v="8"/>
    <n v="0"/>
    <n v="0"/>
    <n v="0"/>
  </r>
  <r>
    <n v="100033"/>
    <n v="43720"/>
    <s v="DAY TOWEL PROT.INVIS.LAR20X24"/>
    <s v="TAMPONS"/>
    <x v="1"/>
    <n v="10"/>
    <d v="2020-01-17T00:00:00"/>
    <d v="2020-01-27T00:00:00"/>
    <d v="2020-01-27T00:00:00"/>
    <n v="21"/>
    <n v="2"/>
    <n v="0"/>
    <n v="0"/>
  </r>
  <r>
    <n v="100033"/>
    <n v="40013"/>
    <s v="TH YOURS NORMAL 48X10"/>
    <s v="TAMPONS"/>
    <x v="1"/>
    <n v="10"/>
    <d v="2020-01-17T00:00:00"/>
    <d v="2020-01-27T00:00:00"/>
    <d v="2020-01-27T00:00:00"/>
    <n v="3"/>
    <n v="0"/>
    <n v="0"/>
    <n v="0"/>
  </r>
  <r>
    <n v="100033"/>
    <n v="43710"/>
    <s v="DAILY PROT. INVIS. TOWEL 20X24"/>
    <s v="TAMPONS"/>
    <x v="1"/>
    <n v="10"/>
    <d v="2020-01-17T00:00:00"/>
    <d v="2020-01-27T00:00:00"/>
    <d v="2020-01-27T00:00:00"/>
    <n v="3"/>
    <n v="0"/>
    <n v="0"/>
    <n v="0"/>
  </r>
  <r>
    <n v="100036"/>
    <n v="40523"/>
    <s v="TH INVISIBLE NORMAL 24X(10+2)"/>
    <s v="TOWELS"/>
    <x v="4"/>
    <n v="8"/>
    <d v="2020-01-17T00:00:00"/>
    <d v="2020-01-25T00:00:00"/>
    <d v="2020-01-25T00:00:00"/>
    <n v="18"/>
    <n v="3"/>
    <n v="0"/>
    <n v="0"/>
  </r>
  <r>
    <n v="100036"/>
    <n v="40520"/>
    <s v="TH YOURS INVISIB NOR 24X10"/>
    <s v="TOWELS"/>
    <x v="4"/>
    <n v="8"/>
    <d v="2020-01-17T00:00:00"/>
    <d v="2020-01-25T00:00:00"/>
    <d v="2020-01-25T00:00:00"/>
    <n v="6022"/>
    <n v="6022"/>
    <n v="3"/>
    <n v="0"/>
  </r>
  <r>
    <n v="100036"/>
    <n v="41320"/>
    <s v="NOS.INV. RAPIGEL 2X (14X10)"/>
    <s v="TOWELS"/>
    <x v="4"/>
    <n v="8"/>
    <d v="2020-01-17T00:00:00"/>
    <d v="2020-01-25T00:00:00"/>
    <d v="2020-01-25T00:00:00"/>
    <n v="5883"/>
    <n v="5883"/>
    <n v="3"/>
    <n v="0"/>
  </r>
  <r>
    <n v="100034"/>
    <n v="46370"/>
    <s v="TENA SUPER 6X10"/>
    <s v="DIAPERS"/>
    <x v="2"/>
    <n v="7"/>
    <d v="2020-01-17T00:00:00"/>
    <d v="2020-01-24T00:00:00"/>
    <d v="2020-01-24T00:00:00"/>
    <n v="9260"/>
    <n v="9260"/>
    <n v="3"/>
    <n v="0"/>
  </r>
  <r>
    <n v="100036"/>
    <n v="40017"/>
    <s v="NOS.NORMAL RAP.48X10+3INV.RAPG"/>
    <s v="TOWELS"/>
    <x v="4"/>
    <n v="8"/>
    <d v="2020-01-17T00:00:00"/>
    <d v="2020-01-25T00:00:00"/>
    <d v="2020-01-25T00:00:00"/>
    <n v="8229"/>
    <n v="8229"/>
    <n v="6"/>
    <n v="0"/>
  </r>
  <r>
    <n v="100036"/>
    <n v="40503"/>
    <s v="TH PLUS NORMAL 24X(10+2)"/>
    <s v="TOWELS"/>
    <x v="4"/>
    <n v="8"/>
    <d v="2020-01-17T00:00:00"/>
    <d v="2020-01-25T00:00:00"/>
    <d v="2020-01-23T00:00:00"/>
    <n v="3"/>
    <n v="3"/>
    <n v="0"/>
    <n v="2"/>
  </r>
  <r>
    <n v="100036"/>
    <n v="45750"/>
    <s v="INVISIBLE NOR 24BOL X6PQ X10U"/>
    <s v="TOWELS"/>
    <x v="4"/>
    <n v="8"/>
    <d v="2020-01-17T00:00:00"/>
    <d v="2020-01-25T00:00:00"/>
    <d v="2020-01-25T00:00:00"/>
    <n v="9"/>
    <n v="9"/>
    <n v="0"/>
    <n v="0"/>
  </r>
  <r>
    <n v="100035"/>
    <n v="44013"/>
    <s v="LACTITUYAS 12X30"/>
    <s v="SANITARY_TOWELS"/>
    <x v="3"/>
    <n v="5"/>
    <d v="2020-01-17T00:00:00"/>
    <d v="2020-01-22T00:00:00"/>
    <d v="2020-01-22T00:00:00"/>
    <n v="1"/>
    <n v="1"/>
    <n v="0"/>
    <n v="0"/>
  </r>
  <r>
    <n v="100035"/>
    <n v="44010"/>
    <s v="LACTITUYAS 12X20"/>
    <s v="SANITARY_TOWELS"/>
    <x v="3"/>
    <n v="5"/>
    <d v="2020-01-17T00:00:00"/>
    <d v="2020-01-22T00:00:00"/>
    <d v="2020-01-23T00:00:00"/>
    <n v="2"/>
    <n v="2"/>
    <n v="0"/>
    <n v="1"/>
  </r>
  <r>
    <n v="100033"/>
    <n v="40522"/>
    <s v="NOS.INVISIBLE 24X10+IR X3"/>
    <s v="TAMPONS"/>
    <x v="1"/>
    <n v="10"/>
    <d v="2020-01-17T00:00:00"/>
    <d v="2020-01-27T00:00:00"/>
    <d v="2020-01-27T00:00:00"/>
    <n v="2"/>
    <n v="2"/>
    <n v="0"/>
    <n v="0"/>
  </r>
  <r>
    <n v="100034"/>
    <n v="47320"/>
    <s v="TENA NORMAL 12X10 PAY 8X10"/>
    <s v="DIAPERS"/>
    <x v="2"/>
    <n v="7"/>
    <d v="2020-01-17T00:00:00"/>
    <d v="2020-01-24T00:00:00"/>
    <d v="2020-01-24T00:00:00"/>
    <n v="65"/>
    <n v="65"/>
    <n v="0"/>
    <n v="0"/>
  </r>
  <r>
    <n v="100036"/>
    <n v="41212"/>
    <s v="NOS.INV.RAPG. 16DI.BOLX P35L40"/>
    <s v="TOWELS"/>
    <x v="4"/>
    <n v="8"/>
    <d v="2020-01-17T00:00:00"/>
    <d v="2020-01-25T00:00:00"/>
    <d v="2020-01-25T00:00:00"/>
    <n v="56"/>
    <n v="56"/>
    <n v="0"/>
    <n v="0"/>
  </r>
  <r>
    <n v="100036"/>
    <n v="41220"/>
    <s v="NORM RAPISEC 12X(20+10)"/>
    <s v="TOWELS"/>
    <x v="4"/>
    <n v="8"/>
    <d v="2020-01-17T00:00:00"/>
    <d v="2020-01-25T00:00:00"/>
    <d v="2020-01-23T00:00:00"/>
    <n v="60"/>
    <n v="60"/>
    <n v="0"/>
    <n v="2"/>
  </r>
  <r>
    <n v="100048"/>
    <n v="41420"/>
    <s v="P4(2NR10+4PR10+6IRG10+ND3X15)"/>
    <s v="TOWELS"/>
    <x v="4"/>
    <n v="8"/>
    <d v="2020-01-22T00:00:00"/>
    <d v="2020-01-30T00:00:00"/>
    <d v="2020-01-30T00:00:00"/>
    <n v="45"/>
    <n v="45"/>
    <n v="0"/>
    <n v="0"/>
  </r>
  <r>
    <n v="100048"/>
    <n v="45070"/>
    <s v="PLUS RAP 24X(PAGE 10 BRING 16)"/>
    <s v="TOWELS"/>
    <x v="4"/>
    <n v="8"/>
    <d v="2020-01-22T00:00:00"/>
    <d v="2020-01-30T00:00:00"/>
    <d v="2020-01-30T00:00:00"/>
    <n v="41"/>
    <n v="41"/>
    <n v="0"/>
    <n v="0"/>
  </r>
  <r>
    <n v="100055"/>
    <n v="40465"/>
    <s v="NOS.INVISIBLE RAPIGEL 24X10"/>
    <s v="TOWELS"/>
    <x v="5"/>
    <n v="10"/>
    <d v="2020-01-22T00:00:00"/>
    <d v="2020-02-01T00:00:00"/>
    <d v="2020-02-01T00:00:00"/>
    <n v="4244"/>
    <n v="4244"/>
    <n v="3"/>
    <n v="0"/>
  </r>
  <r>
    <n v="100055"/>
    <n v="40462"/>
    <s v="NOS.FAST.INV.2X12X10+ND 2X3X15"/>
    <s v="TOWELS"/>
    <x v="5"/>
    <n v="10"/>
    <d v="2020-01-22T00:00:00"/>
    <d v="2020-02-01T00:00:00"/>
    <d v="2020-02-01T00:00:00"/>
    <n v="7259"/>
    <n v="7259"/>
    <n v="4"/>
    <n v="0"/>
  </r>
  <r>
    <n v="100045"/>
    <n v="44080"/>
    <s v="DAILY TIME PROTECTOR 12X100"/>
    <s v="TAMPONS"/>
    <x v="1"/>
    <n v="10"/>
    <d v="2020-01-22T00:00:00"/>
    <d v="2020-02-01T00:00:00"/>
    <d v="2020-02-01T00:00:00"/>
    <n v="4533"/>
    <n v="728"/>
    <n v="0"/>
    <n v="0"/>
  </r>
  <r>
    <n v="100055"/>
    <n v="40370"/>
    <s v="TH YOURS INVISIB NOR 30X16"/>
    <s v="TOWELS"/>
    <x v="5"/>
    <n v="10"/>
    <d v="2020-01-22T00:00:00"/>
    <d v="2020-02-01T00:00:00"/>
    <d v="2020-02-01T00:00:00"/>
    <n v="6412"/>
    <n v="6412"/>
    <n v="4"/>
    <n v="0"/>
  </r>
  <r>
    <n v="100056"/>
    <n v="13300"/>
    <s v="PH CANGURITOS ECO 220H DOUBLE 48/1"/>
    <s v="HYGIENIC"/>
    <x v="6"/>
    <n v="10"/>
    <d v="2020-01-22T00:00:00"/>
    <d v="2020-02-01T00:00:00"/>
    <d v="2020-02-01T00:00:00"/>
    <n v="21347"/>
    <n v="21347"/>
    <n v="2"/>
    <n v="0"/>
  </r>
  <r>
    <n v="100050"/>
    <n v="15240"/>
    <s v="PH WHITE CANGURITOS 48/1"/>
    <s v="HYGIENIC"/>
    <x v="7"/>
    <n v="20"/>
    <d v="2020-01-22T00:00:00"/>
    <d v="2020-02-11T00:00:00"/>
    <d v="2020-02-11T00:00:00"/>
    <n v="8529"/>
    <n v="8529"/>
    <n v="0"/>
    <n v="0"/>
  </r>
  <r>
    <n v="100050"/>
    <n v="15490"/>
    <s v="PH KANGURITOS 2IN1 48/12 PAG10X12"/>
    <s v="HYGIENIC"/>
    <x v="7"/>
    <n v="20"/>
    <d v="2020-01-22T00:00:00"/>
    <d v="2020-02-11T00:00:00"/>
    <d v="2020-02-11T00:00:00"/>
    <n v="6326"/>
    <n v="6326"/>
    <n v="1"/>
    <n v="0"/>
  </r>
  <r>
    <n v="100050"/>
    <n v="15340"/>
    <s v="PH KANGURITOS 2 IN 1 48/4"/>
    <s v="HYGIENIC"/>
    <x v="7"/>
    <n v="20"/>
    <d v="2020-01-22T00:00:00"/>
    <d v="2020-02-11T00:00:00"/>
    <d v="2020-02-11T00:00:00"/>
    <n v="4497"/>
    <n v="4497"/>
    <n v="4"/>
    <n v="0"/>
  </r>
  <r>
    <n v="100050"/>
    <n v="15160"/>
    <s v="PH WHITE CANGURITOS 48/4"/>
    <s v="HYGIENIC"/>
    <x v="7"/>
    <n v="20"/>
    <d v="2020-01-22T00:00:00"/>
    <d v="2020-02-11T00:00:00"/>
    <d v="2020-02-11T00:00:00"/>
    <n v="8650"/>
    <n v="8650"/>
    <n v="2"/>
    <n v="0"/>
  </r>
  <r>
    <n v="100050"/>
    <n v="15110"/>
    <s v="PH WHITE KANGS 48/12"/>
    <s v="HYGIENIC"/>
    <x v="7"/>
    <n v="20"/>
    <d v="2020-01-22T00:00:00"/>
    <d v="2020-02-11T00:00:00"/>
    <d v="2020-02-11T00:00:00"/>
    <n v="4463"/>
    <n v="4463"/>
    <n v="1"/>
    <n v="0"/>
  </r>
  <r>
    <n v="100050"/>
    <n v="13310"/>
    <s v="PH CANGURITOS ECO 220H DOUBLE 48/4"/>
    <s v="HYGIENIC"/>
    <x v="7"/>
    <n v="20"/>
    <d v="2020-01-22T00:00:00"/>
    <d v="2020-02-11T00:00:00"/>
    <d v="2020-02-11T00:00:00"/>
    <n v="7277"/>
    <n v="7277"/>
    <n v="6"/>
    <n v="0"/>
  </r>
  <r>
    <n v="100050"/>
    <n v="15360"/>
    <s v="PH KANGURITOS 2 IN 1 48/12"/>
    <s v="HYGIENIC"/>
    <x v="7"/>
    <n v="20"/>
    <d v="2020-01-22T00:00:00"/>
    <d v="2020-02-11T00:00:00"/>
    <d v="2020-02-11T00:00:00"/>
    <n v="5511"/>
    <n v="5511"/>
    <n v="5"/>
    <n v="0"/>
  </r>
  <r>
    <n v="100050"/>
    <n v="15350"/>
    <s v="PH KANGURITOS 2 IN 1 48/8"/>
    <s v="HYGIENIC"/>
    <x v="7"/>
    <n v="20"/>
    <d v="2020-01-22T00:00:00"/>
    <d v="2020-02-11T00:00:00"/>
    <d v="2020-02-11T00:00:00"/>
    <n v="4892"/>
    <n v="4892"/>
    <n v="4"/>
    <n v="0"/>
  </r>
  <r>
    <n v="100054"/>
    <n v="20250"/>
    <s v="SERV CANGU ECA DEPARTURE 24X200"/>
    <s v="NAPKINS"/>
    <x v="8"/>
    <n v="20"/>
    <d v="2020-01-22T00:00:00"/>
    <d v="2020-02-11T00:00:00"/>
    <d v="2020-02-11T00:00:00"/>
    <n v="7548"/>
    <n v="7548"/>
    <n v="1"/>
    <n v="0"/>
  </r>
  <r>
    <n v="100050"/>
    <n v="15230"/>
    <s v="PH WHITE KANGURITOS 48/6"/>
    <s v="HYGIENIC"/>
    <x v="7"/>
    <n v="20"/>
    <d v="2020-01-22T00:00:00"/>
    <d v="2020-02-11T00:00:00"/>
    <d v="2020-02-11T00:00:00"/>
    <n v="5172"/>
    <n v="5172"/>
    <n v="2"/>
    <n v="0"/>
  </r>
  <r>
    <n v="100054"/>
    <n v="20210"/>
    <s v="SERV KANGURIOS 30X100 25CMX25CM"/>
    <s v="NAPKINS"/>
    <x v="8"/>
    <n v="20"/>
    <d v="2020-01-22T00:00:00"/>
    <d v="2020-02-11T00:00:00"/>
    <d v="2020-02-11T00:00:00"/>
    <n v="7345"/>
    <n v="7345"/>
    <n v="5"/>
    <n v="0"/>
  </r>
  <r>
    <n v="100050"/>
    <n v="15120"/>
    <s v="PH WHITE CANGURITOS 48/8"/>
    <s v="HYGIENIC"/>
    <x v="7"/>
    <n v="20"/>
    <d v="2020-01-22T00:00:00"/>
    <d v="2020-02-11T00:00:00"/>
    <d v="2020-02-11T00:00:00"/>
    <n v="9706"/>
    <n v="9706"/>
    <n v="2"/>
    <n v="0"/>
  </r>
  <r>
    <n v="100051"/>
    <n v="31180"/>
    <s v="HUM.CHIQUITICOS 24X50 ORIG RPTO"/>
    <s v="CLOTH"/>
    <x v="9"/>
    <n v="25"/>
    <d v="2020-01-22T00:00:00"/>
    <d v="2020-02-16T00:00:00"/>
    <d v="2020-02-16T00:00:00"/>
    <n v="7384"/>
    <n v="7384"/>
    <n v="2"/>
    <n v="0"/>
  </r>
  <r>
    <n v="100055"/>
    <n v="73110"/>
    <s v="WHITE HAND TOWEL 24X150"/>
    <s v="HAND_TOWELS"/>
    <x v="5"/>
    <n v="10"/>
    <d v="2020-01-22T00:00:00"/>
    <d v="2020-02-01T00:00:00"/>
    <d v="2020-02-01T00:00:00"/>
    <n v="4004"/>
    <n v="4004"/>
    <n v="3"/>
    <n v="0"/>
  </r>
  <r>
    <n v="100055"/>
    <n v="73600"/>
    <s v="HAND TOWEL ROLL"/>
    <s v="HAND_TOWELS"/>
    <x v="5"/>
    <n v="10"/>
    <d v="2020-01-22T00:00:00"/>
    <d v="2020-02-01T00:00:00"/>
    <d v="2020-02-02T00:00:00"/>
    <n v="9015"/>
    <n v="9015"/>
    <n v="9"/>
    <n v="1"/>
  </r>
  <r>
    <n v="100054"/>
    <n v="72050"/>
    <s v="CAFETERIA CREAM 42X100"/>
    <s v="CREAM"/>
    <x v="8"/>
    <n v="20"/>
    <d v="2020-01-22T00:00:00"/>
    <d v="2020-02-11T00:00:00"/>
    <d v="2020-02-11T00:00:00"/>
    <n v="9267"/>
    <n v="9267"/>
    <n v="0"/>
    <n v="0"/>
  </r>
  <r>
    <n v="100049"/>
    <n v="13320"/>
    <s v="PH CANGURITOS ECO 220H DOUBLE 48/6"/>
    <s v="HYGIENIC"/>
    <x v="10"/>
    <n v="20"/>
    <d v="2020-01-22T00:00:00"/>
    <d v="2020-02-11T00:00:00"/>
    <d v="2020-02-11T00:00:00"/>
    <n v="13128"/>
    <n v="13128"/>
    <n v="3"/>
    <n v="0"/>
  </r>
  <r>
    <n v="100054"/>
    <n v="20160"/>
    <s v="SERV KANGURITOS CAFETERIA 42X100"/>
    <s v="NAPKINS"/>
    <x v="8"/>
    <n v="20"/>
    <d v="2020-01-22T00:00:00"/>
    <d v="2020-02-11T00:00:00"/>
    <d v="2020-02-11T00:00:00"/>
    <n v="6383"/>
    <n v="6383"/>
    <n v="1"/>
    <n v="0"/>
  </r>
  <r>
    <n v="100022"/>
    <n v="20150"/>
    <s v="SERV KANGURIOS 36X100"/>
    <s v="NAPKINS"/>
    <x v="8"/>
    <n v="20"/>
    <d v="2020-01-13T00:00:00"/>
    <d v="2020-02-02T00:00:00"/>
    <d v="2020-02-02T00:00:00"/>
    <n v="5989"/>
    <n v="5989"/>
    <n v="4"/>
    <n v="0"/>
  </r>
  <r>
    <n v="100022"/>
    <n v="20180"/>
    <s v="SERV DECORATED KIDS 36X100"/>
    <s v="NAPKINS"/>
    <x v="8"/>
    <n v="20"/>
    <d v="2020-01-13T00:00:00"/>
    <d v="2020-02-02T00:00:00"/>
    <d v="2020-02-02T00:00:00"/>
    <n v="4800"/>
    <n v="4800"/>
    <n v="1"/>
    <n v="0"/>
  </r>
  <r>
    <n v="100028"/>
    <n v="15460"/>
    <s v="WHITE CANGU 48/12 PAY 10X12"/>
    <s v="HYGIENIC"/>
    <x v="10"/>
    <n v="20"/>
    <d v="2020-01-14T00:00:00"/>
    <d v="2020-02-03T00:00:00"/>
    <d v="2020-02-03T00:00:00"/>
    <n v="14313"/>
    <n v="14313"/>
    <n v="5"/>
    <n v="0"/>
  </r>
  <r>
    <n v="100028"/>
    <n v="15100"/>
    <s v="PH WHITE CANGURITOS 48/2"/>
    <s v="HYGIENIC"/>
    <x v="10"/>
    <n v="20"/>
    <d v="2020-01-14T00:00:00"/>
    <d v="2020-02-03T00:00:00"/>
    <d v="2020-02-03T00:00:00"/>
    <n v="9670"/>
    <n v="9670"/>
    <n v="2"/>
    <n v="0"/>
  </r>
  <r>
    <n v="100028"/>
    <n v="71300"/>
    <s v="EXTRA-FINE DETERGENT HD 4X250"/>
    <s v="DETERGENT"/>
    <x v="10"/>
    <n v="20"/>
    <d v="2020-01-14T00:00:00"/>
    <d v="2020-02-03T00:00:00"/>
    <d v="2020-02-03T00:00:00"/>
    <n v="8765"/>
    <n v="8765"/>
    <n v="3"/>
    <n v="0"/>
  </r>
  <r>
    <n v="100028"/>
    <n v="13290"/>
    <s v="PH ULTRA-SOFT KANGSIES 48/4"/>
    <s v="HYGIENIC"/>
    <x v="10"/>
    <n v="20"/>
    <d v="2020-01-14T00:00:00"/>
    <d v="2020-02-03T00:00:00"/>
    <d v="2020-02-03T00:00:00"/>
    <n v="6907"/>
    <n v="6907"/>
    <n v="4"/>
    <n v="0"/>
  </r>
  <r>
    <n v="100037"/>
    <n v="71350"/>
    <s v="SUPER ECO DETERGENT HS 4X400"/>
    <s v="DETERGENT"/>
    <x v="10"/>
    <n v="20"/>
    <d v="2020-01-17T00:00:00"/>
    <d v="2020-02-06T00:00:00"/>
    <d v="2020-02-08T00:00:00"/>
    <n v="9706"/>
    <n v="9706"/>
    <n v="7"/>
    <n v="2"/>
  </r>
  <r>
    <n v="100037"/>
    <n v="70250"/>
    <s v="MULTIPURPOSE REG FINE BCO HD 48/4X35M"/>
    <s v="MULTIPURPOSE"/>
    <x v="10"/>
    <n v="20"/>
    <d v="2020-01-17T00:00:00"/>
    <d v="2020-02-06T00:00:00"/>
    <d v="2020-02-08T00:00:00"/>
    <n v="5215"/>
    <n v="5215"/>
    <n v="5"/>
    <n v="2"/>
  </r>
  <r>
    <n v="100040"/>
    <n v="72250"/>
    <s v="REGULAR CREAM 30X100"/>
    <s v="CREAM"/>
    <x v="8"/>
    <n v="20"/>
    <d v="2020-01-17T00:00:00"/>
    <d v="2020-02-06T00:00:00"/>
    <d v="2020-02-06T00:00:00"/>
    <n v="6623"/>
    <n v="6623"/>
    <n v="4"/>
    <n v="0"/>
  </r>
  <r>
    <n v="100037"/>
    <n v="13400"/>
    <s v="PH CANGURITOS ECO 220HD DOUBLE 48/12"/>
    <s v="HYGIENIC"/>
    <x v="10"/>
    <n v="20"/>
    <d v="2020-01-17T00:00:00"/>
    <d v="2020-02-06T00:00:00"/>
    <d v="2020-02-08T00:00:00"/>
    <n v="8241"/>
    <n v="8241"/>
    <n v="2"/>
    <n v="2"/>
  </r>
  <r>
    <n v="100038"/>
    <n v="31190"/>
    <s v="HUM.CHIQUITICOS 24X50 ALOE RPTO"/>
    <s v="CLOTH"/>
    <x v="9"/>
    <n v="25"/>
    <d v="2020-01-17T00:00:00"/>
    <d v="2020-02-11T00:00:00"/>
    <d v="2020-02-11T00:00:00"/>
    <n v="1689"/>
    <n v="1689"/>
    <n v="1"/>
    <n v="0"/>
  </r>
  <r>
    <n v="100037"/>
    <n v="13330"/>
    <s v="PH CANGURITOS ECO 220H DOUBLE 48/8"/>
    <s v="HYGIENIC"/>
    <x v="10"/>
    <n v="20"/>
    <d v="2020-01-17T00:00:00"/>
    <d v="2020-02-06T00:00:00"/>
    <d v="2020-02-06T00:00:00"/>
    <n v="8905"/>
    <n v="8905"/>
    <n v="3"/>
    <n v="0"/>
  </r>
  <r>
    <n v="100037"/>
    <n v="71100"/>
    <s v="ECONOMIC DETERGENT HS 4X400"/>
    <s v="DETERGENT"/>
    <x v="10"/>
    <n v="20"/>
    <d v="2020-01-17T00:00:00"/>
    <d v="2020-02-06T00:00:00"/>
    <d v="2020-02-06T00:00:00"/>
    <n v="16054"/>
    <n v="16054"/>
    <n v="0"/>
    <n v="0"/>
  </r>
  <r>
    <n v="100037"/>
    <n v="15590"/>
    <s v="PH FAM.ULTRASOFT 48/4 P3LL4"/>
    <s v="HYGIENIC"/>
    <x v="10"/>
    <n v="20"/>
    <d v="2020-01-17T00:00:00"/>
    <d v="2020-02-06T00:00:00"/>
    <d v="2020-02-07T00:00:00"/>
    <n v="4892"/>
    <n v="4892"/>
    <n v="3"/>
    <n v="1"/>
  </r>
  <r>
    <n v="100038"/>
    <n v="31010"/>
    <s v="HUM.CHIQUITICOS 18X70 ORIG.POT"/>
    <s v="CLOTH"/>
    <x v="9"/>
    <n v="25"/>
    <d v="2020-01-17T00:00:00"/>
    <d v="2020-02-11T00:00:00"/>
    <d v="2020-02-11T00:00:00"/>
    <n v="2186"/>
    <n v="2186"/>
    <n v="2"/>
    <n v="0"/>
  </r>
  <r>
    <n v="100040"/>
    <n v="20170"/>
    <s v="SERV KANGURIOS 18X200"/>
    <s v="NAPKINS"/>
    <x v="8"/>
    <n v="20"/>
    <d v="2020-01-17T00:00:00"/>
    <d v="2020-02-06T00:00:00"/>
    <d v="2020-02-06T00:00:00"/>
    <n v="3814"/>
    <n v="3814"/>
    <n v="0"/>
    <n v="0"/>
  </r>
  <r>
    <n v="100043"/>
    <n v="73010"/>
    <s v="BLUE HAND TOWEL 24X150"/>
    <s v="HAND_TOWELS"/>
    <x v="5"/>
    <n v="10"/>
    <d v="2020-01-17T00:00:00"/>
    <d v="2020-01-27T00:00:00"/>
    <d v="2020-01-27T00:00:00"/>
    <n v="2690"/>
    <n v="2690"/>
    <n v="0"/>
    <n v="0"/>
  </r>
  <r>
    <n v="100037"/>
    <n v="15250"/>
    <s v="PH CANGURITOS ECO 500H SCLLA 48/4"/>
    <s v="HYGIENIC"/>
    <x v="10"/>
    <n v="20"/>
    <d v="2020-01-17T00:00:00"/>
    <d v="2020-02-06T00:00:00"/>
    <d v="2020-02-06T00:00:00"/>
    <n v="5091"/>
    <n v="5091"/>
    <n v="1"/>
    <n v="0"/>
  </r>
  <r>
    <n v="100043"/>
    <n v="60100"/>
    <s v="ANTIBACTERIAL KITCHEN 12X1"/>
    <s v="SANITIZER"/>
    <x v="5"/>
    <n v="10"/>
    <d v="2020-01-17T00:00:00"/>
    <d v="2020-01-27T00:00:00"/>
    <d v="2020-01-27T00:00:00"/>
    <n v="5553"/>
    <n v="5553"/>
    <n v="5"/>
    <n v="0"/>
  </r>
  <r>
    <n v="100037"/>
    <n v="13340"/>
    <s v="PH ULTRASOFT KANGIES 48/12"/>
    <s v="HYGIENIC"/>
    <x v="10"/>
    <n v="20"/>
    <d v="2020-01-17T00:00:00"/>
    <d v="2020-02-06T00:00:00"/>
    <d v="2020-02-06T00:00:00"/>
    <n v="3410"/>
    <n v="3410"/>
    <n v="0"/>
    <n v="0"/>
  </r>
  <r>
    <n v="100040"/>
    <n v="20070"/>
    <s v="ECONOMIC BABYSITTER SERV 30X100"/>
    <s v="NAPKINS"/>
    <x v="8"/>
    <n v="20"/>
    <d v="2020-01-17T00:00:00"/>
    <d v="2020-02-06T00:00:00"/>
    <d v="2020-02-06T00:00:00"/>
    <n v="5365"/>
    <n v="5365"/>
    <n v="3"/>
    <n v="0"/>
  </r>
  <r>
    <n v="100040"/>
    <n v="24030"/>
    <s v="HOME SERVICE 30X100"/>
    <s v="NAPKINS"/>
    <x v="8"/>
    <n v="20"/>
    <d v="2020-01-17T00:00:00"/>
    <d v="2020-02-06T00:00:00"/>
    <d v="2020-02-06T00:00:00"/>
    <n v="4982"/>
    <n v="4982"/>
    <n v="1"/>
    <n v="0"/>
  </r>
  <r>
    <n v="100043"/>
    <n v="60240"/>
    <s v="ANTIBACTERIAL KITCHEN 6X2 80H"/>
    <s v="SANITIZER"/>
    <x v="5"/>
    <n v="10"/>
    <d v="2020-01-17T00:00:00"/>
    <d v="2020-01-27T00:00:00"/>
    <d v="2020-01-27T00:00:00"/>
    <n v="7154"/>
    <n v="7154"/>
    <n v="2"/>
    <n v="0"/>
  </r>
  <r>
    <n v="100040"/>
    <n v="72590"/>
    <s v="SPLIT CANGU ECA CREAM 24X200"/>
    <s v="CREAM"/>
    <x v="8"/>
    <n v="20"/>
    <d v="2020-01-17T00:00:00"/>
    <d v="2020-02-06T00:00:00"/>
    <d v="2020-02-06T00:00:00"/>
    <n v="7003"/>
    <n v="7003"/>
    <n v="3"/>
    <n v="0"/>
  </r>
  <r>
    <n v="100037"/>
    <n v="71150"/>
    <s v="ECONOMIC DETERGENT HD 4X250"/>
    <s v="DETERGENT"/>
    <x v="10"/>
    <n v="20"/>
    <d v="2020-01-17T00:00:00"/>
    <d v="2020-02-06T00:00:00"/>
    <d v="2020-02-06T00:00:00"/>
    <n v="8777"/>
    <n v="8777"/>
    <n v="8"/>
    <n v="0"/>
  </r>
  <r>
    <n v="100043"/>
    <n v="60230"/>
    <s v="ANTIBACTERIAL KITCHEN 12X1 80H"/>
    <s v="SANITIZER"/>
    <x v="5"/>
    <n v="10"/>
    <d v="2020-01-17T00:00:00"/>
    <d v="2020-01-27T00:00:00"/>
    <d v="2020-01-27T00:00:00"/>
    <n v="7200"/>
    <n v="4878"/>
    <n v="4"/>
    <n v="0"/>
  </r>
  <r>
    <n v="100037"/>
    <n v="15600"/>
    <s v="PH CANGU BLANCO PAY 16 GO 24"/>
    <s v="HYGIENIC"/>
    <x v="10"/>
    <n v="20"/>
    <d v="2020-01-17T00:00:00"/>
    <d v="2020-02-06T00:00:00"/>
    <d v="2020-02-06T00:00:00"/>
    <n v="7660"/>
    <n v="0"/>
    <n v="0"/>
    <n v="0"/>
  </r>
  <r>
    <n v="100049"/>
    <n v="70240"/>
    <s v="MULTIPURPOSE REG WHITE HD 48/1X35M"/>
    <s v="MULTIPURPOSE"/>
    <x v="10"/>
    <n v="20"/>
    <d v="2020-01-22T00:00:00"/>
    <d v="2020-02-11T00:00:00"/>
    <d v="2020-02-11T00:00:00"/>
    <n v="6174"/>
    <n v="6174"/>
    <n v="3"/>
    <n v="0"/>
  </r>
  <r>
    <n v="100055"/>
    <n v="60140"/>
    <s v="ANTIBACTERIAL KITCHEN 12X1 80 SHEETS"/>
    <s v="SANITIZER"/>
    <x v="5"/>
    <n v="10"/>
    <d v="2020-01-22T00:00:00"/>
    <d v="2020-02-01T00:00:00"/>
    <d v="2020-02-01T00:00:00"/>
    <n v="6724"/>
    <n v="3545"/>
    <n v="3"/>
    <n v="0"/>
  </r>
  <r>
    <n v="100049"/>
    <n v="15370"/>
    <s v="PH CANGU WHITE 36/18 FREE 4R"/>
    <s v="HYGIENIC"/>
    <x v="10"/>
    <n v="20"/>
    <d v="2020-01-22T00:00:00"/>
    <d v="2020-02-11T00:00:00"/>
    <d v="2020-02-11T00:00:00"/>
    <n v="3534"/>
    <n v="3534"/>
    <n v="3"/>
    <n v="0"/>
  </r>
  <r>
    <n v="100049"/>
    <n v="15140"/>
    <s v="PH WHITE KANGIES 36/18"/>
    <s v="HYGIENIC"/>
    <x v="10"/>
    <n v="20"/>
    <d v="2020-01-22T00:00:00"/>
    <d v="2020-02-11T00:00:00"/>
    <d v="2020-02-11T00:00:00"/>
    <n v="6304"/>
    <n v="6304"/>
    <n v="0"/>
    <n v="0"/>
  </r>
  <r>
    <n v="100051"/>
    <n v="31460"/>
    <s v="HUM. PQN RPTO ALOE 12X100"/>
    <s v="CLOTH"/>
    <x v="9"/>
    <n v="25"/>
    <d v="2020-01-22T00:00:00"/>
    <d v="2020-02-16T00:00:00"/>
    <d v="2020-02-16T00:00:00"/>
    <n v="844"/>
    <n v="844"/>
    <n v="0"/>
    <n v="0"/>
  </r>
  <r>
    <n v="100020"/>
    <n v="31090"/>
    <s v="HUM.CHIQUITICOS 18X70 ALOE POT"/>
    <s v="CLOTH"/>
    <x v="9"/>
    <n v="25"/>
    <d v="2020-01-13T00:00:00"/>
    <d v="2020-02-07T00:00:00"/>
    <d v="2020-02-07T00:00:00"/>
    <n v="1049"/>
    <n v="1049"/>
    <n v="0"/>
    <n v="0"/>
  </r>
  <r>
    <n v="100020"/>
    <n v="31210"/>
    <s v="HUM. WIPES PQN RPTO 12X80"/>
    <s v="CLOTH"/>
    <x v="9"/>
    <n v="25"/>
    <d v="2020-01-13T00:00:00"/>
    <d v="2020-02-07T00:00:00"/>
    <d v="2020-02-07T00:00:00"/>
    <n v="900"/>
    <n v="900"/>
    <n v="0"/>
    <n v="0"/>
  </r>
  <r>
    <n v="100029"/>
    <n v="60180"/>
    <s v="ANTIBACTERIAL KITCHEN 6X2 80 SHEETS"/>
    <s v="SANITIZER"/>
    <x v="5"/>
    <n v="10"/>
    <d v="2020-01-14T00:00:00"/>
    <d v="2020-01-24T00:00:00"/>
    <d v="2020-01-24T00:00:00"/>
    <n v="4004"/>
    <n v="4004"/>
    <n v="3"/>
    <n v="0"/>
  </r>
  <r>
    <n v="100028"/>
    <n v="71200"/>
    <s v="CHEM EXTRA FINE HD 4X125"/>
    <s v="CLEANING_CHEMICALS"/>
    <x v="10"/>
    <n v="20"/>
    <d v="2020-01-14T00:00:00"/>
    <d v="2020-02-03T00:00:00"/>
    <d v="2020-02-03T00:00:00"/>
    <n v="4306"/>
    <n v="4306"/>
    <n v="3"/>
    <n v="0"/>
  </r>
  <r>
    <n v="100029"/>
    <n v="80080"/>
    <s v="SOAP KANGURITOS SPRAY"/>
    <s v="SOAP"/>
    <x v="11"/>
    <n v="10"/>
    <d v="2020-01-14T00:00:00"/>
    <d v="2020-01-24T00:00:00"/>
    <d v="2020-01-24T00:00:00"/>
    <n v="13218"/>
    <n v="13218"/>
    <n v="7"/>
    <n v="0"/>
  </r>
  <r>
    <n v="100028"/>
    <n v="13480"/>
    <s v="PH CANGU ULTRASOFT 2IN1 48X12"/>
    <s v="HYGIENIC"/>
    <x v="10"/>
    <n v="20"/>
    <d v="2020-01-14T00:00:00"/>
    <d v="2020-02-03T00:00:00"/>
    <d v="2020-02-03T00:00:00"/>
    <n v="1817"/>
    <n v="1817"/>
    <n v="0"/>
    <n v="0"/>
  </r>
  <r>
    <n v="100039"/>
    <n v="72950"/>
    <s v="NORMAL CREAM 18 X 200 INST"/>
    <s v="CREAM"/>
    <x v="12"/>
    <n v="20"/>
    <d v="2020-01-17T00:00:00"/>
    <d v="2020-02-06T00:00:00"/>
    <d v="2020-02-06T00:00:00"/>
    <n v="1743"/>
    <n v="1743"/>
    <n v="1"/>
    <n v="0"/>
  </r>
  <r>
    <n v="100038"/>
    <n v="32030"/>
    <s v="SMALL PETAL SCARF"/>
    <s v="TISSUE"/>
    <x v="9"/>
    <n v="25"/>
    <d v="2020-01-17T00:00:00"/>
    <d v="2020-02-11T00:00:00"/>
    <d v="2020-02-11T00:00:00"/>
    <n v="1884"/>
    <n v="1884"/>
    <n v="0"/>
    <n v="0"/>
  </r>
  <r>
    <n v="100037"/>
    <n v="70700"/>
    <s v="MULTIPURPOSE REG SUPER ECO HD 48/1X29M"/>
    <s v="MULTIPURPOSE"/>
    <x v="10"/>
    <n v="20"/>
    <d v="2020-01-17T00:00:00"/>
    <d v="2020-02-06T00:00:00"/>
    <d v="2020-02-06T00:00:00"/>
    <n v="3154"/>
    <n v="3154"/>
    <n v="1"/>
    <n v="0"/>
  </r>
  <r>
    <n v="100037"/>
    <n v="70750"/>
    <s v="MULTIPURPOSE REG BCO HS 48/1X70M"/>
    <s v="MULTIPURPOSE"/>
    <x v="10"/>
    <n v="20"/>
    <d v="2020-01-17T00:00:00"/>
    <d v="2020-02-06T00:00:00"/>
    <d v="2020-02-06T00:00:00"/>
    <n v="3017"/>
    <n v="3017"/>
    <n v="2"/>
    <n v="0"/>
  </r>
  <r>
    <n v="100038"/>
    <n v="31630"/>
    <s v="HUM PEQUENIN 12X100 ORIG RPTO"/>
    <s v="CLOTH"/>
    <x v="9"/>
    <n v="25"/>
    <d v="2020-01-17T00:00:00"/>
    <d v="2020-02-11T00:00:00"/>
    <d v="2020-02-11T00:00:00"/>
    <n v="1166"/>
    <n v="1166"/>
    <n v="1"/>
    <n v="0"/>
  </r>
  <r>
    <n v="100037"/>
    <n v="70400"/>
    <s v="MULTIPURPOSE REG. SUPER ECO 48/1X31M"/>
    <s v="MULTIPURPOSE"/>
    <x v="10"/>
    <n v="20"/>
    <d v="2020-01-17T00:00:00"/>
    <d v="2020-02-06T00:00:00"/>
    <d v="2020-02-07T00:00:00"/>
    <n v="4433"/>
    <n v="4433"/>
    <n v="1"/>
    <n v="1"/>
  </r>
  <r>
    <n v="100037"/>
    <n v="15270"/>
    <s v="PH CANGURITOS ECO 500H SCLLA48/12"/>
    <s v="HYGIENIC"/>
    <x v="10"/>
    <n v="20"/>
    <d v="2020-01-17T00:00:00"/>
    <d v="2020-02-06T00:00:00"/>
    <d v="2020-02-07T00:00:00"/>
    <n v="2733"/>
    <n v="2733"/>
    <n v="1"/>
    <n v="1"/>
  </r>
  <r>
    <n v="100038"/>
    <n v="32600"/>
    <s v="BABY SCARF 30X4X10"/>
    <s v="TISSUE"/>
    <x v="9"/>
    <n v="25"/>
    <d v="2020-01-17T00:00:00"/>
    <d v="2020-02-11T00:00:00"/>
    <d v="2020-02-11T00:00:00"/>
    <n v="2065"/>
    <n v="2065"/>
    <n v="2"/>
    <n v="0"/>
  </r>
  <r>
    <n v="100039"/>
    <n v="72150"/>
    <s v="MINI CAFETERIA CREAM 24X200"/>
    <s v="CREAM"/>
    <x v="12"/>
    <n v="20"/>
    <d v="2020-01-17T00:00:00"/>
    <d v="2020-02-06T00:00:00"/>
    <d v="2020-02-06T00:00:00"/>
    <n v="2050"/>
    <n v="2050"/>
    <n v="1"/>
    <n v="0"/>
  </r>
  <r>
    <n v="100037"/>
    <n v="71450"/>
    <s v="SUPER ECO HD DETERGENT 4X250"/>
    <s v="DETERGENT"/>
    <x v="10"/>
    <n v="20"/>
    <d v="2020-01-17T00:00:00"/>
    <d v="2020-02-06T00:00:00"/>
    <d v="2020-02-07T00:00:00"/>
    <n v="6293"/>
    <n v="6293"/>
    <n v="6"/>
    <n v="1"/>
  </r>
  <r>
    <n v="100037"/>
    <n v="71000"/>
    <s v="CHEM ECONOMIC HS 4X200"/>
    <s v="CLEANING_CHEMICALS"/>
    <x v="10"/>
    <n v="20"/>
    <d v="2020-01-17T00:00:00"/>
    <d v="2020-02-06T00:00:00"/>
    <d v="2020-02-06T00:00:00"/>
    <n v="7408"/>
    <n v="7408"/>
    <n v="1"/>
    <n v="0"/>
  </r>
  <r>
    <n v="100037"/>
    <n v="13460"/>
    <s v="PH CANGU ULTRASOFT 2IN1 48X4"/>
    <s v="HYGIENIC"/>
    <x v="10"/>
    <n v="20"/>
    <d v="2020-01-17T00:00:00"/>
    <d v="2020-02-06T00:00:00"/>
    <d v="2020-02-06T00:00:00"/>
    <n v="1367"/>
    <n v="1367"/>
    <n v="0"/>
    <n v="0"/>
  </r>
  <r>
    <n v="100043"/>
    <n v="60370"/>
    <s v="ANTIBACTERIAL KITCHEN 4X3 80H GTS MEGA"/>
    <s v="SANITIZER"/>
    <x v="5"/>
    <n v="10"/>
    <d v="2020-01-17T00:00:00"/>
    <d v="2020-01-27T00:00:00"/>
    <d v="2020-01-28T00:00:00"/>
    <n v="2016"/>
    <n v="2016"/>
    <n v="1"/>
    <n v="1"/>
  </r>
  <r>
    <n v="100043"/>
    <n v="71020"/>
    <s v="T. HAND KANGS 24X150"/>
    <s v="HAND_TOWELS"/>
    <x v="5"/>
    <n v="10"/>
    <d v="2020-01-17T00:00:00"/>
    <d v="2020-01-27T00:00:00"/>
    <d v="2020-01-27T00:00:00"/>
    <n v="569"/>
    <n v="569"/>
    <n v="0"/>
    <n v="0"/>
  </r>
  <r>
    <n v="100038"/>
    <n v="32270"/>
    <s v="PETALO SCARF 36X75 BAG"/>
    <s v="TISSUE"/>
    <x v="9"/>
    <n v="25"/>
    <d v="2020-01-17T00:00:00"/>
    <d v="2020-02-11T00:00:00"/>
    <d v="2020-02-11T00:00:00"/>
    <n v="961"/>
    <n v="961"/>
    <n v="0"/>
    <n v="0"/>
  </r>
  <r>
    <n v="100038"/>
    <n v="32340"/>
    <s v="PANUEL PETAL POCKET 30X4X10"/>
    <s v="TISSUE"/>
    <x v="9"/>
    <n v="25"/>
    <d v="2020-01-17T00:00:00"/>
    <d v="2020-02-11T00:00:00"/>
    <d v="2020-02-12T00:00:00"/>
    <n v="1365"/>
    <n v="1365"/>
    <n v="0"/>
    <n v="1"/>
  </r>
  <r>
    <n v="100035"/>
    <n v="73450"/>
    <s v="MULTIPURPOSE ROLL 6X2"/>
    <s v="WIPES"/>
    <x v="3"/>
    <n v="5"/>
    <d v="2020-01-17T00:00:00"/>
    <d v="2020-01-22T00:00:00"/>
    <d v="2020-01-22T00:00:00"/>
    <n v="2804"/>
    <n v="2804"/>
    <n v="0"/>
    <n v="0"/>
  </r>
  <r>
    <n v="100041"/>
    <n v="81070"/>
    <s v="SPRAY SOAP DISPENSER"/>
    <s v="SOAP_DISPENSER"/>
    <x v="13"/>
    <n v="45"/>
    <d v="2020-01-17T00:00:00"/>
    <d v="2020-03-02T00:00:00"/>
    <d v="2020-03-02T00:00:00"/>
    <n v="1081"/>
    <n v="1081"/>
    <n v="0"/>
    <n v="0"/>
  </r>
  <r>
    <n v="100037"/>
    <n v="70000"/>
    <s v="MULTIPURPOSE REG SUPER ECO HS 48/1X65M"/>
    <s v="MULTIPURPOSE"/>
    <x v="10"/>
    <n v="20"/>
    <d v="2020-01-17T00:00:00"/>
    <d v="2020-02-06T00:00:00"/>
    <d v="2020-02-06T00:00:00"/>
    <n v="2009"/>
    <n v="2009"/>
    <n v="0"/>
    <n v="0"/>
  </r>
  <r>
    <n v="100037"/>
    <n v="15150"/>
    <s v="PH WHITE CANGURITOS 24/1"/>
    <s v="HYGIENIC"/>
    <x v="10"/>
    <n v="20"/>
    <d v="2020-01-17T00:00:00"/>
    <d v="2020-02-06T00:00:00"/>
    <d v="2020-02-06T00:00:00"/>
    <n v="5597"/>
    <n v="5597"/>
    <n v="4"/>
    <n v="0"/>
  </r>
  <r>
    <n v="100043"/>
    <n v="60210"/>
    <s v="ANTIBACTERIAL COC MULTICUT 12X1 80"/>
    <s v="SANITIZER"/>
    <x v="5"/>
    <n v="10"/>
    <d v="2020-01-17T00:00:00"/>
    <d v="2020-01-27T00:00:00"/>
    <d v="2020-01-27T00:00:00"/>
    <n v="1863"/>
    <n v="1863"/>
    <n v="0"/>
    <n v="0"/>
  </r>
  <r>
    <n v="100049"/>
    <n v="15540"/>
    <s v="WHITE PH 48/2 PAY 1 GET 2"/>
    <s v="HYGIENIC"/>
    <x v="10"/>
    <n v="20"/>
    <d v="2020-01-22T00:00:00"/>
    <d v="2020-02-11T00:00:00"/>
    <d v="2020-02-11T00:00:00"/>
    <n v="1522"/>
    <n v="1522"/>
    <n v="1"/>
    <n v="0"/>
  </r>
  <r>
    <n v="100055"/>
    <n v="73610"/>
    <s v="ECOLOGIC ROLL HAND TOWEL"/>
    <s v="HAND_TOWELS"/>
    <x v="5"/>
    <n v="10"/>
    <d v="2020-01-22T00:00:00"/>
    <d v="2020-02-01T00:00:00"/>
    <d v="2020-02-01T00:00:00"/>
    <n v="3069"/>
    <n v="3069"/>
    <n v="3"/>
    <n v="0"/>
  </r>
  <r>
    <n v="100052"/>
    <n v="20420"/>
    <s v="KANGURITOS SERVICE 6X4X100 PAY 3X4"/>
    <s v="NAPKINS"/>
    <x v="12"/>
    <n v="20"/>
    <d v="2020-01-22T00:00:00"/>
    <d v="2020-02-11T00:00:00"/>
    <d v="2020-02-11T00:00:00"/>
    <n v="1226"/>
    <n v="1226"/>
    <n v="0"/>
    <n v="0"/>
  </r>
  <r>
    <n v="100051"/>
    <n v="31650"/>
    <s v="HUM PEQUENIN POTE ALOE V12X120"/>
    <s v="CLOTH"/>
    <x v="9"/>
    <n v="25"/>
    <d v="2020-01-22T00:00:00"/>
    <d v="2020-02-16T00:00:00"/>
    <d v="2020-02-16T00:00:00"/>
    <n v="261"/>
    <n v="261"/>
    <n v="0"/>
    <n v="0"/>
  </r>
  <r>
    <n v="100049"/>
    <n v="71250"/>
    <s v="CHEM SUPER ECO HS 4X200"/>
    <s v="CLEANING_CHEMICALS"/>
    <x v="10"/>
    <n v="20"/>
    <d v="2020-01-22T00:00:00"/>
    <d v="2020-02-11T00:00:00"/>
    <d v="2020-02-11T00:00:00"/>
    <n v="5710"/>
    <n v="5710"/>
    <n v="5"/>
    <n v="0"/>
  </r>
  <r>
    <n v="100006"/>
    <n v="15260"/>
    <s v="PH CANGURITOS ECO 500H SCLLA 48/1"/>
    <s v="HYGIENIC"/>
    <x v="10"/>
    <n v="20"/>
    <d v="2020-01-05T00:00:00"/>
    <d v="2020-01-25T00:00:00"/>
    <d v="2020-01-25T00:00:00"/>
    <n v="1516"/>
    <n v="1516"/>
    <n v="0"/>
    <n v="0"/>
  </r>
  <r>
    <n v="100006"/>
    <n v="13420"/>
    <s v="ULTRA SOFT 48/12 PAY 10X12"/>
    <s v="HYGIENIC"/>
    <x v="10"/>
    <n v="20"/>
    <d v="2020-01-05T00:00:00"/>
    <d v="2020-01-25T00:00:00"/>
    <d v="2020-01-25T00:00:00"/>
    <n v="1770"/>
    <n v="1770"/>
    <n v="0"/>
    <n v="0"/>
  </r>
  <r>
    <n v="100007"/>
    <n v="31690"/>
    <s v="HUMPEQ X8X2PM P2 OR50LL1ALOX50"/>
    <s v="CLOTH"/>
    <x v="9"/>
    <n v="25"/>
    <d v="2020-01-05T00:00:00"/>
    <d v="2020-01-30T00:00:00"/>
    <d v="2020-01-30T00:00:00"/>
    <n v="365"/>
    <n v="365"/>
    <n v="0"/>
    <n v="0"/>
  </r>
  <r>
    <n v="100007"/>
    <n v="31640"/>
    <s v="HUM. SMALL POT ORIG 12X120"/>
    <s v="CLOTH"/>
    <x v="9"/>
    <n v="25"/>
    <d v="2020-01-05T00:00:00"/>
    <d v="2020-01-30T00:00:00"/>
    <d v="2020-01-30T00:00:00"/>
    <n v="545"/>
    <n v="545"/>
    <n v="0"/>
    <n v="0"/>
  </r>
  <r>
    <n v="100012"/>
    <n v="73200"/>
    <s v="WHITE HAND TOWEL 24X150 N"/>
    <s v="HAND_TOWELS"/>
    <x v="5"/>
    <n v="10"/>
    <d v="2020-01-05T00:00:00"/>
    <d v="2020-01-15T00:00:00"/>
    <d v="2020-01-15T00:00:00"/>
    <n v="451"/>
    <n v="451"/>
    <n v="0"/>
    <n v="0"/>
  </r>
  <r>
    <n v="100004"/>
    <n v="74000"/>
    <s v="INDUSTRIAL CLEANING 600M"/>
    <s v="CLOTH"/>
    <x v="3"/>
    <n v="5"/>
    <d v="2020-01-05T00:00:00"/>
    <d v="2020-01-10T00:00:00"/>
    <d v="2020-01-10T00:00:00"/>
    <n v="1499"/>
    <n v="1499"/>
    <n v="1"/>
    <n v="0"/>
  </r>
  <r>
    <n v="100006"/>
    <n v="15500"/>
    <s v="PH CANGURITOS 2IN1 48/8 PAY 7X8"/>
    <s v="HYGIENIC"/>
    <x v="10"/>
    <n v="20"/>
    <d v="2020-01-05T00:00:00"/>
    <d v="2020-01-25T00:00:00"/>
    <d v="2020-01-25T00:00:00"/>
    <n v="872"/>
    <n v="872"/>
    <n v="0"/>
    <n v="0"/>
  </r>
  <r>
    <n v="100008"/>
    <n v="24160"/>
    <s v="SERV HOME CAFETERIA 42X100"/>
    <s v="NAPKINS"/>
    <x v="12"/>
    <n v="20"/>
    <d v="2020-01-05T00:00:00"/>
    <d v="2020-01-25T00:00:00"/>
    <d v="2020-01-27T00:00:00"/>
    <n v="595"/>
    <n v="595"/>
    <n v="0"/>
    <n v="2"/>
  </r>
  <r>
    <n v="100006"/>
    <n v="15410"/>
    <s v="PH CANGU WHITE 36/18 FREE 2R"/>
    <s v="HYGIENIC"/>
    <x v="10"/>
    <n v="20"/>
    <d v="2020-01-05T00:00:00"/>
    <d v="2020-01-25T00:00:00"/>
    <d v="2020-01-25T00:00:00"/>
    <n v="2249"/>
    <n v="2249"/>
    <n v="1"/>
    <n v="0"/>
  </r>
  <r>
    <n v="100006"/>
    <n v="15530"/>
    <s v="WHITE PH 24/1 PAY18 TAKE24"/>
    <s v="HYGIENIC"/>
    <x v="10"/>
    <n v="20"/>
    <d v="2020-01-05T00:00:00"/>
    <d v="2020-01-25T00:00:00"/>
    <d v="2020-01-25T00:00:00"/>
    <n v="3364"/>
    <n v="3364"/>
    <n v="0"/>
    <n v="0"/>
  </r>
  <r>
    <n v="100006"/>
    <n v="70600"/>
    <s v="MULTIPURPOSE REG EXTRAFINE 48/4X26M 3H"/>
    <s v="MULTIPURPOSE"/>
    <x v="10"/>
    <n v="20"/>
    <d v="2020-01-05T00:00:00"/>
    <d v="2020-01-25T00:00:00"/>
    <d v="2020-01-25T00:00:00"/>
    <n v="1058"/>
    <n v="1058"/>
    <n v="0"/>
    <n v="0"/>
  </r>
  <r>
    <n v="100006"/>
    <n v="71050"/>
    <s v="CHEM ECONOMIC HD 4X125"/>
    <s v="CLEANING_CHEMICALS"/>
    <x v="10"/>
    <n v="20"/>
    <d v="2020-01-05T00:00:00"/>
    <d v="2020-01-25T00:00:00"/>
    <d v="2020-01-25T00:00:00"/>
    <n v="3892"/>
    <n v="3892"/>
    <n v="3"/>
    <n v="0"/>
  </r>
  <r>
    <n v="100011"/>
    <n v="70300"/>
    <s v="MULTIPURPOSE REG EXTRAFINE 48/1X26M 3H"/>
    <s v="MULTIPURPOSE"/>
    <x v="6"/>
    <n v="10"/>
    <d v="2020-01-05T00:00:00"/>
    <d v="2020-01-15T00:00:00"/>
    <d v="2020-01-15T00:00:00"/>
    <n v="664"/>
    <n v="664"/>
    <n v="0"/>
    <n v="0"/>
  </r>
  <r>
    <n v="100012"/>
    <n v="60170"/>
    <s v="ANTIBACTERIAL 12X1 FREE 20 SHEETS"/>
    <s v="SANITIZER"/>
    <x v="5"/>
    <n v="10"/>
    <d v="2020-01-05T00:00:00"/>
    <d v="2020-01-15T00:00:00"/>
    <d v="2020-01-15T00:00:00"/>
    <n v="1259"/>
    <n v="1259"/>
    <n v="1"/>
    <n v="0"/>
  </r>
  <r>
    <n v="100008"/>
    <n v="72500"/>
    <s v="CREAM. EXTRA FINE LD 24X40"/>
    <s v="CREAM"/>
    <x v="12"/>
    <n v="20"/>
    <d v="2020-01-05T00:00:00"/>
    <d v="2020-01-25T00:00:00"/>
    <d v="2020-01-25T00:00:00"/>
    <n v="563"/>
    <n v="563"/>
    <n v="0"/>
    <n v="0"/>
  </r>
  <r>
    <n v="100008"/>
    <n v="20450"/>
    <s v="NORMAL SERV 6X400 PG250 LL 400"/>
    <s v="NAPKINS"/>
    <x v="12"/>
    <n v="20"/>
    <d v="2020-01-05T00:00:00"/>
    <d v="2020-01-25T00:00:00"/>
    <d v="2020-01-25T00:00:00"/>
    <n v="1302"/>
    <n v="1302"/>
    <n v="0"/>
    <n v="0"/>
  </r>
  <r>
    <n v="100008"/>
    <n v="72300"/>
    <s v="SMALL CREAM 45X100"/>
    <s v="CREAM"/>
    <x v="12"/>
    <n v="20"/>
    <d v="2020-01-05T00:00:00"/>
    <d v="2020-01-25T00:00:00"/>
    <d v="2020-01-25T00:00:00"/>
    <n v="786"/>
    <n v="786"/>
    <n v="0"/>
    <n v="0"/>
  </r>
  <r>
    <n v="100008"/>
    <n v="24190"/>
    <s v="HOME SERVICE CAFETERIA 24X250"/>
    <s v="NAPKINS"/>
    <x v="12"/>
    <n v="20"/>
    <d v="2020-01-05T00:00:00"/>
    <d v="2020-01-25T00:00:00"/>
    <d v="2020-01-25T00:00:00"/>
    <n v="762"/>
    <n v="762"/>
    <n v="0"/>
    <n v="0"/>
  </r>
  <r>
    <n v="100007"/>
    <n v="32470"/>
    <s v="PM SMALL PETAL 12X3 P2 LL3"/>
    <s v="TISSUE"/>
    <x v="9"/>
    <n v="25"/>
    <d v="2020-01-05T00:00:00"/>
    <d v="2020-01-30T00:00:00"/>
    <d v="2020-01-30T00:00:00"/>
    <n v="676"/>
    <n v="676"/>
    <n v="0"/>
    <n v="0"/>
  </r>
  <r>
    <n v="100020"/>
    <n v="32310"/>
    <s v="PETAL CUBE SCARF 16X75"/>
    <s v="TISSUE"/>
    <x v="9"/>
    <n v="25"/>
    <d v="2020-01-13T00:00:00"/>
    <d v="2020-02-07T00:00:00"/>
    <d v="2020-02-07T00:00:00"/>
    <n v="936"/>
    <n v="936"/>
    <n v="0"/>
    <n v="0"/>
  </r>
  <r>
    <n v="100030"/>
    <n v="75100"/>
    <s v="LATEX SMALL CHEST 36X75"/>
    <s v="LATEX"/>
    <x v="1"/>
    <n v="10"/>
    <d v="2020-01-14T00:00:00"/>
    <d v="2020-01-24T00:00:00"/>
    <d v="2020-01-24T00:00:00"/>
    <n v="406"/>
    <n v="406"/>
    <n v="0"/>
    <n v="0"/>
  </r>
  <r>
    <n v="100031"/>
    <n v="13390"/>
    <s v="PH CANGU ULTRASOFT 24/1 INDI"/>
    <s v="HYGIENIC"/>
    <x v="6"/>
    <n v="10"/>
    <d v="2020-01-14T00:00:00"/>
    <d v="2020-01-24T00:00:00"/>
    <d v="2020-01-24T00:00:00"/>
    <n v="1461"/>
    <n v="1461"/>
    <n v="1"/>
    <n v="0"/>
  </r>
  <r>
    <n v="100032"/>
    <n v="72700"/>
    <s v="SMALL ORGANIC CREAM 45X200"/>
    <s v="CREAM"/>
    <x v="12"/>
    <n v="20"/>
    <d v="2020-01-14T00:00:00"/>
    <d v="2020-02-03T00:00:00"/>
    <d v="2020-02-03T00:00:00"/>
    <n v="151"/>
    <n v="151"/>
    <n v="0"/>
    <n v="0"/>
  </r>
  <r>
    <n v="100029"/>
    <n v="73060"/>
    <s v="T. HANDS IN NATURAL C 24X150"/>
    <s v="HAND_TOWELS"/>
    <x v="5"/>
    <n v="10"/>
    <d v="2020-01-14T00:00:00"/>
    <d v="2020-01-24T00:00:00"/>
    <d v="2020-01-24T00:00:00"/>
    <n v="581"/>
    <n v="581"/>
    <n v="0"/>
    <n v="0"/>
  </r>
  <r>
    <n v="100042"/>
    <n v="13610"/>
    <s v="PH CANGU ULTRASOFT 48/4 P3L4"/>
    <s v="HYGIENIC"/>
    <x v="6"/>
    <n v="10"/>
    <d v="2020-01-17T00:00:00"/>
    <d v="2020-01-27T00:00:00"/>
    <d v="2020-01-27T00:00:00"/>
    <n v="616"/>
    <n v="616"/>
    <n v="0"/>
    <n v="0"/>
  </r>
  <r>
    <n v="100039"/>
    <n v="20200"/>
    <s v="LUXURY BABYSITTING SERVICE 24X40"/>
    <s v="NAPKINS"/>
    <x v="12"/>
    <n v="20"/>
    <d v="2020-01-17T00:00:00"/>
    <d v="2020-02-06T00:00:00"/>
    <d v="2020-02-06T00:00:00"/>
    <n v="600"/>
    <n v="600"/>
    <n v="0"/>
    <n v="0"/>
  </r>
  <r>
    <n v="100035"/>
    <n v="74100"/>
    <s v="INDUSTRIAL CLEANING 1600M"/>
    <s v="CLOTH"/>
    <x v="3"/>
    <n v="5"/>
    <d v="2020-01-17T00:00:00"/>
    <d v="2020-01-22T00:00:00"/>
    <d v="2020-01-22T00:00:00"/>
    <n v="346"/>
    <n v="346"/>
    <n v="0"/>
    <n v="0"/>
  </r>
  <r>
    <n v="100042"/>
    <n v="15241"/>
    <s v="PH WHITE CANGU 46/1+1 PQ HONEYCOMB"/>
    <s v="HYGIENIC"/>
    <x v="6"/>
    <n v="10"/>
    <d v="2020-01-17T00:00:00"/>
    <d v="2020-01-27T00:00:00"/>
    <d v="2020-01-27T00:00:00"/>
    <n v="599"/>
    <n v="599"/>
    <n v="0"/>
    <n v="0"/>
  </r>
  <r>
    <n v="100039"/>
    <n v="72550"/>
    <s v="CREAM. MACDONAL 30X200"/>
    <s v="CREAM"/>
    <x v="12"/>
    <n v="20"/>
    <d v="2020-01-17T00:00:00"/>
    <d v="2020-02-06T00:00:00"/>
    <d v="2020-02-06T00:00:00"/>
    <n v="165"/>
    <n v="165"/>
    <n v="0"/>
    <n v="0"/>
  </r>
  <r>
    <n v="100035"/>
    <n v="80060"/>
    <s v="PETALO KITCHEN SUPPORT"/>
    <s v="OTHERS"/>
    <x v="3"/>
    <n v="5"/>
    <d v="2020-01-17T00:00:00"/>
    <d v="2020-01-22T00:00:00"/>
    <d v="2020-01-22T00:00:00"/>
    <n v="444"/>
    <n v="444"/>
    <n v="0"/>
    <n v="0"/>
  </r>
  <r>
    <n v="100039"/>
    <n v="72320"/>
    <s v="CREAM PQ¥ PERS.45X200 MIMO'S"/>
    <s v="CREAM"/>
    <x v="12"/>
    <n v="20"/>
    <d v="2020-01-17T00:00:00"/>
    <d v="2020-02-06T00:00:00"/>
    <d v="2020-02-07T00:00:00"/>
    <n v="134"/>
    <n v="134"/>
    <n v="0"/>
    <n v="1"/>
  </r>
  <r>
    <n v="100039"/>
    <n v="24100"/>
    <s v="ECOLOGICAL SERVICE 30X100"/>
    <s v="NAPKINS"/>
    <x v="12"/>
    <n v="20"/>
    <d v="2020-01-17T00:00:00"/>
    <d v="2020-02-06T00:00:00"/>
    <d v="2020-02-07T00:00:00"/>
    <n v="444"/>
    <n v="444"/>
    <n v="0"/>
    <n v="1"/>
  </r>
  <r>
    <n v="100033"/>
    <n v="75130"/>
    <s v="LATEX SMALL 36X75 INCOBRA"/>
    <s v="LATEX"/>
    <x v="1"/>
    <n v="10"/>
    <d v="2020-01-17T00:00:00"/>
    <d v="2020-01-27T00:00:00"/>
    <d v="2020-01-27T00:00:00"/>
    <n v="577"/>
    <n v="577"/>
    <n v="0"/>
    <n v="0"/>
  </r>
  <r>
    <n v="100038"/>
    <n v="31770"/>
    <s v="RESEALABLE WIPES 16X50TOAL"/>
    <s v="CLOTH"/>
    <x v="9"/>
    <n v="25"/>
    <d v="2020-01-17T00:00:00"/>
    <d v="2020-02-11T00:00:00"/>
    <d v="2020-02-11T00:00:00"/>
    <n v="275"/>
    <n v="275"/>
    <n v="0"/>
    <n v="0"/>
  </r>
  <r>
    <n v="100038"/>
    <n v="31240"/>
    <s v="HUM PQN 24X50 ORIG RPT+10PANOS"/>
    <s v="CLOTH"/>
    <x v="9"/>
    <n v="25"/>
    <d v="2020-01-17T00:00:00"/>
    <d v="2020-02-11T00:00:00"/>
    <d v="2020-02-11T00:00:00"/>
    <n v="371"/>
    <n v="371"/>
    <n v="0"/>
    <n v="0"/>
  </r>
  <r>
    <n v="100038"/>
    <n v="32120"/>
    <s v="POMY'S PETAL"/>
    <s v="TISSUE"/>
    <x v="9"/>
    <n v="25"/>
    <d v="2020-01-17T00:00:00"/>
    <d v="2020-02-11T00:00:00"/>
    <d v="2020-02-11T00:00:00"/>
    <n v="178"/>
    <n v="178"/>
    <n v="0"/>
    <n v="0"/>
  </r>
  <r>
    <n v="100039"/>
    <n v="24210"/>
    <s v="SERV. HOUSEHOLD PART 12X400"/>
    <s v="NAPKINS"/>
    <x v="12"/>
    <n v="20"/>
    <d v="2020-01-17T00:00:00"/>
    <d v="2020-02-06T00:00:00"/>
    <d v="2020-02-07T00:00:00"/>
    <n v="403"/>
    <n v="403"/>
    <n v="0"/>
    <n v="1"/>
  </r>
  <r>
    <n v="100038"/>
    <n v="32430"/>
    <s v="PM.PAN.FAM.BOLSIL 30X4X10 P2X4"/>
    <s v="TISSUE"/>
    <x v="9"/>
    <n v="25"/>
    <d v="2020-01-17T00:00:00"/>
    <d v="2020-02-11T00:00:00"/>
    <d v="2020-02-13T00:00:00"/>
    <n v="498"/>
    <n v="498"/>
    <n v="0"/>
    <n v="2"/>
  </r>
  <r>
    <n v="100043"/>
    <n v="60300"/>
    <s v="ANTIBACTERIAL KITCHEN 4X3 80H PAY2X3"/>
    <s v="SANITIZER"/>
    <x v="5"/>
    <n v="10"/>
    <d v="2020-01-17T00:00:00"/>
    <d v="2020-01-27T00:00:00"/>
    <d v="2020-01-27T00:00:00"/>
    <n v="450"/>
    <n v="450"/>
    <n v="0"/>
    <n v="0"/>
  </r>
  <r>
    <n v="100042"/>
    <n v="13360"/>
    <s v="PH ULTRASOFT KANGIES 24/1"/>
    <s v="HYGIENIC"/>
    <x v="6"/>
    <n v="10"/>
    <d v="2020-01-17T00:00:00"/>
    <d v="2020-01-27T00:00:00"/>
    <d v="2020-01-27T00:00:00"/>
    <n v="748"/>
    <n v="748"/>
    <n v="0"/>
    <n v="0"/>
  </r>
  <r>
    <n v="100038"/>
    <n v="32630"/>
    <s v="MEDIUM CANGU BREAD 18X50"/>
    <s v="TISSUE"/>
    <x v="9"/>
    <n v="25"/>
    <d v="2020-01-17T00:00:00"/>
    <d v="2020-02-11T00:00:00"/>
    <d v="2020-02-13T00:00:00"/>
    <n v="368"/>
    <n v="368"/>
    <n v="0"/>
    <n v="2"/>
  </r>
  <r>
    <n v="100035"/>
    <n v="76150"/>
    <s v="PH MULTI SHEETS BCO HD 30X250"/>
    <s v="MULTIPURPOSE"/>
    <x v="3"/>
    <n v="5"/>
    <d v="2020-01-17T00:00:00"/>
    <d v="2020-01-22T00:00:00"/>
    <d v="2020-01-22T00:00:00"/>
    <n v="366"/>
    <n v="366"/>
    <n v="0"/>
    <n v="0"/>
  </r>
  <r>
    <n v="100043"/>
    <n v="60250"/>
    <s v="ANTIBACTERIAL COC 12X1 90H PAGUE80X90"/>
    <s v="SANITIZER"/>
    <x v="5"/>
    <n v="10"/>
    <d v="2020-01-17T00:00:00"/>
    <d v="2020-01-27T00:00:00"/>
    <d v="2020-01-27T00:00:00"/>
    <n v="643"/>
    <n v="643"/>
    <n v="0"/>
    <n v="0"/>
  </r>
  <r>
    <n v="100043"/>
    <n v="60310"/>
    <s v="ANTIBACTERIAL KITCHEN 4X3 80HPAGUE2X3"/>
    <s v="SANITIZER"/>
    <x v="5"/>
    <n v="10"/>
    <d v="2020-01-17T00:00:00"/>
    <d v="2020-01-27T00:00:00"/>
    <d v="2020-01-27T00:00:00"/>
    <n v="498"/>
    <n v="498"/>
    <n v="0"/>
    <n v="0"/>
  </r>
  <r>
    <n v="100039"/>
    <n v="72580"/>
    <s v="CREAM. COMBO OF KANGURIOS 18X200"/>
    <s v="CREAM"/>
    <x v="12"/>
    <n v="20"/>
    <d v="2020-01-17T00:00:00"/>
    <d v="2020-02-06T00:00:00"/>
    <d v="2020-02-06T00:00:00"/>
    <n v="221"/>
    <n v="281"/>
    <n v="0"/>
    <n v="0"/>
  </r>
  <r>
    <n v="100051"/>
    <n v="31030"/>
    <s v="FRESH PETAL HUM. 36X30 POT"/>
    <s v="CLOTH"/>
    <x v="9"/>
    <n v="25"/>
    <d v="2020-01-22T00:00:00"/>
    <d v="2020-02-16T00:00:00"/>
    <d v="2020-02-16T00:00:00"/>
    <n v="127"/>
    <n v="103"/>
    <n v="0"/>
    <n v="0"/>
  </r>
  <r>
    <n v="100052"/>
    <n v="20390"/>
    <s v="SERV CANGU 18X200+30 PG200X230"/>
    <s v="NAPKINS"/>
    <x v="12"/>
    <n v="20"/>
    <d v="2020-01-22T00:00:00"/>
    <d v="2020-02-11T00:00:00"/>
    <d v="2020-02-11T00:00:00"/>
    <n v="445"/>
    <n v="123"/>
    <n v="0"/>
    <n v="0"/>
  </r>
  <r>
    <n v="100053"/>
    <n v="32390"/>
    <s v="PETALO BREAD BAG 36X75 P2X3"/>
    <s v="TISSUE"/>
    <x v="14"/>
    <n v="3"/>
    <d v="2020-01-22T00:00:00"/>
    <d v="2020-01-25T00:00:00"/>
    <d v="2020-01-25T00:00:00"/>
    <n v="590"/>
    <n v="0"/>
    <n v="0"/>
    <n v="0"/>
  </r>
  <r>
    <n v="100052"/>
    <n v="72480"/>
    <s v="CREAM PQN PERS.45X200 PL.BUFFET"/>
    <s v="CREAM"/>
    <x v="12"/>
    <n v="20"/>
    <d v="2020-01-22T00:00:00"/>
    <d v="2020-02-11T00:00:00"/>
    <d v="2020-02-11T00:00:00"/>
    <n v="79"/>
    <n v="72"/>
    <n v="0"/>
    <n v="0"/>
  </r>
  <r>
    <n v="100052"/>
    <n v="20340"/>
    <s v="SERV KANGURITOS 9X4X100"/>
    <s v="NAPKINS"/>
    <x v="12"/>
    <n v="20"/>
    <d v="2020-01-22T00:00:00"/>
    <d v="2020-02-11T00:00:00"/>
    <d v="2020-02-11T00:00:00"/>
    <n v="223"/>
    <n v="35"/>
    <n v="0"/>
    <n v="0"/>
  </r>
  <r>
    <n v="100009"/>
    <n v="31410"/>
    <s v="HUM.CHIQUITICOS 24X30 PROM RPTO"/>
    <s v="CLOTH"/>
    <x v="14"/>
    <n v="3"/>
    <d v="2020-01-05T00:00:00"/>
    <d v="2020-01-08T00:00:00"/>
    <d v="2020-01-08T00:00:00"/>
    <n v="216"/>
    <n v="0"/>
    <n v="0"/>
    <n v="0"/>
  </r>
  <r>
    <n v="100011"/>
    <n v="70800"/>
    <s v="MULTIPURPOSE REG BCO HS 48/4X65M"/>
    <s v="MULTIPURPOSE"/>
    <x v="6"/>
    <n v="10"/>
    <d v="2020-01-05T00:00:00"/>
    <d v="2020-01-15T00:00:00"/>
    <d v="2020-01-16T00:00:00"/>
    <n v="304"/>
    <n v="92"/>
    <n v="0"/>
    <n v="1"/>
  </r>
  <r>
    <n v="100011"/>
    <n v="71400"/>
    <s v="QUIM SUPER ECO HD 4X125"/>
    <s v="CLEANING_CHEMICALS"/>
    <x v="6"/>
    <n v="10"/>
    <d v="2020-01-05T00:00:00"/>
    <d v="2020-01-15T00:00:00"/>
    <d v="2020-01-16T00:00:00"/>
    <n v="1217"/>
    <n v="895"/>
    <n v="0"/>
    <n v="1"/>
  </r>
  <r>
    <n v="100008"/>
    <n v="72490"/>
    <s v="CREAM.PQN PERS. 45X200 OLYMPIC"/>
    <s v="CREAM"/>
    <x v="12"/>
    <n v="20"/>
    <d v="2020-01-05T00:00:00"/>
    <d v="2020-01-25T00:00:00"/>
    <d v="2020-01-25T00:00:00"/>
    <n v="74"/>
    <n v="0"/>
    <n v="0"/>
    <n v="0"/>
  </r>
  <r>
    <n v="100056"/>
    <n v="15400"/>
    <s v="PH WHITE CANGURITOS 24/1 INDIV"/>
    <s v="HYGIENIC"/>
    <x v="6"/>
    <n v="10"/>
    <d v="2020-01-22T00:00:00"/>
    <d v="2020-02-01T00:00:00"/>
    <d v="2020-02-01T00:00:00"/>
    <n v="2122"/>
    <n v="2122"/>
    <n v="1"/>
    <n v="0"/>
  </r>
  <r>
    <n v="100055"/>
    <n v="60220"/>
    <s v="ANTIBACTERIAL COC MULTICUT 6X2 80H"/>
    <s v="SANITIZER"/>
    <x v="5"/>
    <n v="10"/>
    <d v="2020-01-22T00:00:00"/>
    <d v="2020-02-01T00:00:00"/>
    <d v="2020-02-01T00:00:00"/>
    <n v="592"/>
    <n v="592"/>
    <n v="0"/>
    <n v="0"/>
  </r>
  <r>
    <n v="100055"/>
    <n v="60350"/>
    <s v="ANTIBACTERIAL KITCHEN PG80 LL100 1X12"/>
    <s v="SANITIZER"/>
    <x v="5"/>
    <n v="10"/>
    <d v="2020-01-22T00:00:00"/>
    <d v="2020-02-01T00:00:00"/>
    <d v="2020-02-01T00:00:00"/>
    <n v="686"/>
    <n v="686"/>
    <n v="0"/>
    <n v="0"/>
  </r>
  <r>
    <n v="100047"/>
    <n v="80140"/>
    <s v="DISPENSED ABS PLASTIC SERVICE"/>
    <s v="OTHERS"/>
    <x v="3"/>
    <n v="5"/>
    <d v="2020-01-22T00:00:00"/>
    <d v="2020-01-27T00:00:00"/>
    <d v="2020-01-27T00:00:00"/>
    <n v="1209"/>
    <n v="1209"/>
    <n v="1"/>
    <n v="0"/>
  </r>
  <r>
    <n v="100056"/>
    <n v="15640"/>
    <s v="PHBLANKOX12FREEPACK4ROLLSBCO"/>
    <s v="HYGIENIC"/>
    <x v="6"/>
    <n v="10"/>
    <d v="2020-01-22T00:00:00"/>
    <d v="2020-02-01T00:00:00"/>
    <d v="2020-02-01T00:00:00"/>
    <n v="670"/>
    <n v="670"/>
    <n v="0"/>
    <n v="0"/>
  </r>
  <r>
    <n v="100008"/>
    <n v="20400"/>
    <s v="SERV CANGU CAF 42X115 PROM"/>
    <s v="NAPKINS"/>
    <x v="12"/>
    <n v="20"/>
    <d v="2020-01-05T00:00:00"/>
    <d v="2020-01-25T00:00:00"/>
    <d v="2020-01-24T00:00:00"/>
    <n v="169"/>
    <n v="169"/>
    <n v="0"/>
    <n v="1"/>
  </r>
  <r>
    <n v="100009"/>
    <n v="31580"/>
    <s v="PQN RP ALOE 24X50 PAY 50X60"/>
    <s v="CLOTH"/>
    <x v="14"/>
    <n v="3"/>
    <d v="2020-01-05T00:00:00"/>
    <d v="2020-01-08T00:00:00"/>
    <d v="2020-01-08T00:00:00"/>
    <n v="110"/>
    <n v="110"/>
    <n v="0"/>
    <n v="0"/>
  </r>
  <r>
    <n v="100002"/>
    <n v="75150"/>
    <s v="INSTITUTIONAL LATEX X 120"/>
    <s v="LATEX"/>
    <x v="1"/>
    <n v="10"/>
    <d v="2020-01-05T00:00:00"/>
    <d v="2020-01-15T00:00:00"/>
    <d v="2020-01-16T00:00:00"/>
    <n v="192"/>
    <n v="192"/>
    <n v="0"/>
    <n v="1"/>
  </r>
  <r>
    <n v="100002"/>
    <n v="75260"/>
    <s v="MEDIUM LATEX INST 18X75"/>
    <s v="LATEX"/>
    <x v="1"/>
    <n v="10"/>
    <d v="2020-01-05T00:00:00"/>
    <d v="2020-01-15T00:00:00"/>
    <d v="2020-01-15T00:00:00"/>
    <n v="289"/>
    <n v="289"/>
    <n v="0"/>
    <n v="0"/>
  </r>
  <r>
    <n v="100041"/>
    <n v="81090"/>
    <s v="SMALL SOAP DISPENSER"/>
    <s v="SOAP_DISPENSER"/>
    <x v="13"/>
    <n v="45"/>
    <d v="2020-01-17T00:00:00"/>
    <d v="2020-03-02T00:00:00"/>
    <d v="2020-03-03T00:00:00"/>
    <n v="222"/>
    <n v="222"/>
    <n v="0"/>
    <n v="1"/>
  </r>
  <r>
    <n v="100039"/>
    <n v="32610"/>
    <s v="SCARF CANGU BSILLO 120X10 IND"/>
    <s v="TISSUE"/>
    <x v="14"/>
    <n v="3"/>
    <d v="2020-01-17T00:00:00"/>
    <d v="2020-01-20T00:00:00"/>
    <d v="2020-01-20T00:00:00"/>
    <n v="211"/>
    <n v="211"/>
    <n v="0"/>
    <n v="0"/>
  </r>
  <r>
    <n v="100042"/>
    <n v="15560"/>
    <s v="PHCANGURITOS 2 IN 1 48/4 P3LL4"/>
    <s v="HYGIENIC"/>
    <x v="6"/>
    <n v="10"/>
    <d v="2020-01-17T00:00:00"/>
    <d v="2020-01-27T00:00:00"/>
    <d v="2020-01-27T00:00:00"/>
    <n v="372"/>
    <n v="372"/>
    <n v="0"/>
    <n v="0"/>
  </r>
  <r>
    <n v="100039"/>
    <n v="31250"/>
    <s v="HUM.CHIQUITICOS 36X25 TRAVEL POT"/>
    <s v="CLOTH"/>
    <x v="14"/>
    <n v="3"/>
    <d v="2020-01-17T00:00:00"/>
    <d v="2020-01-20T00:00:00"/>
    <d v="2020-01-20T00:00:00"/>
    <n v="60"/>
    <n v="60"/>
    <n v="0"/>
    <n v="0"/>
  </r>
  <r>
    <n v="100039"/>
    <n v="25010"/>
    <s v="SERV KANGURITOS 6X3X200"/>
    <s v="NAPKINS"/>
    <x v="12"/>
    <n v="20"/>
    <d v="2020-01-17T00:00:00"/>
    <d v="2020-02-06T00:00:00"/>
    <d v="2020-02-06T00:00:00"/>
    <n v="99"/>
    <n v="99"/>
    <n v="0"/>
    <n v="0"/>
  </r>
  <r>
    <n v="100040"/>
    <n v="72970"/>
    <s v="CREAM. THE MADNESS 18X200"/>
    <s v="CREAM"/>
    <x v="8"/>
    <n v="20"/>
    <d v="2020-01-17T00:00:00"/>
    <d v="2020-02-06T00:00:00"/>
    <d v="2020-02-06T00:00:00"/>
    <n v="144"/>
    <n v="144"/>
    <n v="0"/>
    <n v="0"/>
  </r>
  <r>
    <n v="100040"/>
    <n v="72790"/>
    <s v="S.ECOLOG. PERS.45X100 AVIANCA"/>
    <s v="CREAM"/>
    <x v="8"/>
    <n v="20"/>
    <d v="2020-01-17T00:00:00"/>
    <d v="2020-02-06T00:00:00"/>
    <d v="2020-02-06T00:00:00"/>
    <n v="84"/>
    <n v="84"/>
    <n v="0"/>
    <n v="0"/>
  </r>
  <r>
    <n v="100033"/>
    <n v="75010"/>
    <s v="BULK FACIAL LATEX"/>
    <s v="LATEX"/>
    <x v="1"/>
    <n v="10"/>
    <d v="2020-01-17T00:00:00"/>
    <d v="2020-01-27T00:00:00"/>
    <d v="2020-01-27T00:00:00"/>
    <n v="78"/>
    <n v="78"/>
    <n v="0"/>
    <n v="0"/>
  </r>
  <r>
    <n v="100039"/>
    <n v="31680"/>
    <s v="PQN RPTO ORIG+20 PAY 100X120"/>
    <s v="CLOTH"/>
    <x v="14"/>
    <n v="3"/>
    <d v="2020-01-17T00:00:00"/>
    <d v="2020-01-20T00:00:00"/>
    <d v="2020-01-20T00:00:00"/>
    <n v="75"/>
    <n v="75"/>
    <n v="0"/>
    <n v="0"/>
  </r>
  <r>
    <n v="100043"/>
    <n v="60570"/>
    <s v="ANTIBACTERIAL KITCHEN 1X4 80H"/>
    <s v="SANITIZER"/>
    <x v="5"/>
    <n v="10"/>
    <d v="2020-01-17T00:00:00"/>
    <d v="2020-01-27T00:00:00"/>
    <d v="2020-01-27T00:00:00"/>
    <n v="480"/>
    <n v="480"/>
    <n v="0"/>
    <n v="0"/>
  </r>
  <r>
    <n v="100035"/>
    <n v="80120"/>
    <s v="KITCHEN KANGURIOS SUPPORT X24"/>
    <s v="OTHERS"/>
    <x v="3"/>
    <n v="5"/>
    <d v="2020-01-17T00:00:00"/>
    <d v="2020-01-22T00:00:00"/>
    <d v="2020-01-22T00:00:00"/>
    <n v="104"/>
    <n v="104"/>
    <n v="0"/>
    <n v="0"/>
  </r>
  <r>
    <n v="100042"/>
    <n v="15420"/>
    <s v="PH CANGU WHITE 36/18 FREE 3R"/>
    <s v="HYGIENIC"/>
    <x v="6"/>
    <n v="10"/>
    <d v="2020-01-17T00:00:00"/>
    <d v="2020-01-27T00:00:00"/>
    <d v="2020-01-27T00:00:00"/>
    <n v="396"/>
    <n v="396"/>
    <n v="0"/>
    <n v="0"/>
  </r>
  <r>
    <n v="100039"/>
    <n v="32640"/>
    <s v="BREADFAM. DISPLAY BAGS 12X10X10"/>
    <s v="TISSUE"/>
    <x v="14"/>
    <n v="3"/>
    <d v="2020-01-17T00:00:00"/>
    <d v="2020-01-20T00:00:00"/>
    <d v="2020-01-20T00:00:00"/>
    <n v="118"/>
    <n v="118"/>
    <n v="0"/>
    <n v="0"/>
  </r>
  <r>
    <n v="100039"/>
    <n v="32170"/>
    <s v="PETAL SCARF BSILLO X120 IND"/>
    <s v="TISSUE"/>
    <x v="14"/>
    <n v="3"/>
    <d v="2020-01-17T00:00:00"/>
    <d v="2020-01-20T00:00:00"/>
    <d v="2020-01-20T00:00:00"/>
    <n v="148"/>
    <n v="148"/>
    <n v="0"/>
    <n v="0"/>
  </r>
  <r>
    <n v="100040"/>
    <n v="25020"/>
    <s v="SERV KANGURITOS CAFETERIA 6X100"/>
    <s v="NAPKINS"/>
    <x v="8"/>
    <n v="20"/>
    <d v="2020-01-17T00:00:00"/>
    <d v="2020-02-06T00:00:00"/>
    <d v="2020-02-06T00:00:00"/>
    <n v="116"/>
    <n v="116"/>
    <n v="0"/>
    <n v="0"/>
  </r>
  <r>
    <n v="100040"/>
    <n v="20260"/>
    <s v="CAF SERV 14X3X100 PAY 2X3"/>
    <s v="NAPKINS"/>
    <x v="8"/>
    <n v="20"/>
    <d v="2020-01-17T00:00:00"/>
    <d v="2020-02-06T00:00:00"/>
    <d v="2020-02-06T00:00:00"/>
    <n v="211"/>
    <n v="211"/>
    <n v="0"/>
    <n v="0"/>
  </r>
  <r>
    <n v="100040"/>
    <n v="20470"/>
    <s v="DECORATED SERV 18X200PG150LL200"/>
    <s v="NAPKINS"/>
    <x v="8"/>
    <n v="20"/>
    <d v="2020-01-17T00:00:00"/>
    <d v="2020-02-06T00:00:00"/>
    <d v="2020-02-06T00:00:00"/>
    <n v="125"/>
    <n v="125"/>
    <n v="0"/>
    <n v="0"/>
  </r>
  <r>
    <n v="100043"/>
    <n v="60340"/>
    <s v="ANTIBACTERIAL KITCHEN PG80 LL 100 1X12"/>
    <s v="SANITIZER"/>
    <x v="5"/>
    <n v="10"/>
    <d v="2020-01-17T00:00:00"/>
    <d v="2020-01-27T00:00:00"/>
    <d v="2020-01-27T00:00:00"/>
    <n v="214"/>
    <n v="214"/>
    <n v="0"/>
    <n v="0"/>
  </r>
  <r>
    <n v="100039"/>
    <n v="31930"/>
    <s v="HUM TOA RP12X80 LL TOWEL HOLDER"/>
    <s v="CLOTH"/>
    <x v="14"/>
    <n v="3"/>
    <d v="2020-01-17T00:00:00"/>
    <d v="2020-01-20T00:00:00"/>
    <d v="2020-01-20T00:00:00"/>
    <n v="26"/>
    <n v="26"/>
    <n v="0"/>
    <n v="0"/>
  </r>
  <r>
    <n v="100042"/>
    <n v="13380"/>
    <s v="PH CANGURITOS ECO 220H DOUBLE 24/1"/>
    <s v="HYGIENIC"/>
    <x v="6"/>
    <n v="10"/>
    <d v="2020-01-17T00:00:00"/>
    <d v="2020-01-27T00:00:00"/>
    <d v="2020-01-27T00:00:00"/>
    <n v="823"/>
    <n v="823"/>
    <n v="0"/>
    <n v="0"/>
  </r>
  <r>
    <n v="100039"/>
    <n v="32370"/>
    <s v="PET POCKET 30X4X10 PAY 3X4"/>
    <s v="TISSUE"/>
    <x v="14"/>
    <n v="3"/>
    <d v="2020-01-17T00:00:00"/>
    <d v="2020-01-20T00:00:00"/>
    <d v="2020-01-20T00:00:00"/>
    <n v="115"/>
    <n v="115"/>
    <n v="0"/>
    <n v="0"/>
  </r>
  <r>
    <n v="100042"/>
    <n v="13490"/>
    <s v="ULTRASOFT PH 48/4 P2L4"/>
    <s v="HYGIENIC"/>
    <x v="6"/>
    <n v="10"/>
    <d v="2020-01-17T00:00:00"/>
    <d v="2020-01-27T00:00:00"/>
    <d v="2020-01-27T00:00:00"/>
    <n v="109"/>
    <n v="109"/>
    <n v="0"/>
    <n v="0"/>
  </r>
  <r>
    <n v="100039"/>
    <n v="32540"/>
    <s v="SMALL HANDKERCHIEF 12X3X75"/>
    <s v="TISSUE"/>
    <x v="14"/>
    <n v="3"/>
    <d v="2020-01-17T00:00:00"/>
    <d v="2020-01-20T00:00:00"/>
    <d v="2020-01-20T00:00:00"/>
    <n v="78"/>
    <n v="78"/>
    <n v="0"/>
    <n v="0"/>
  </r>
  <r>
    <n v="100040"/>
    <n v="72930"/>
    <s v="CAFETERIA NATURAL CREAM 30X100"/>
    <s v="CREAM"/>
    <x v="8"/>
    <n v="20"/>
    <d v="2020-01-17T00:00:00"/>
    <d v="2020-02-06T00:00:00"/>
    <d v="2020-02-06T00:00:00"/>
    <n v="114"/>
    <n v="114"/>
    <n v="0"/>
    <n v="0"/>
  </r>
  <r>
    <n v="100042"/>
    <n v="15200"/>
    <s v="PH PETALO CHIC 48/2"/>
    <s v="HYGIENIC"/>
    <x v="6"/>
    <n v="10"/>
    <d v="2020-01-17T00:00:00"/>
    <d v="2020-01-27T00:00:00"/>
    <d v="2020-01-27T00:00:00"/>
    <n v="70"/>
    <n v="70"/>
    <n v="0"/>
    <n v="0"/>
  </r>
  <r>
    <n v="100033"/>
    <n v="75110"/>
    <s v="LATEX SMALL AUTOMOBILE 36X75"/>
    <s v="LATEX"/>
    <x v="1"/>
    <n v="10"/>
    <d v="2020-01-17T00:00:00"/>
    <d v="2020-01-27T00:00:00"/>
    <d v="2020-01-27T00:00:00"/>
    <n v="49"/>
    <n v="49"/>
    <n v="0"/>
    <n v="0"/>
  </r>
  <r>
    <n v="100040"/>
    <n v="72960"/>
    <s v="RED PUNTO PARADOR CREAM 18X200"/>
    <s v="CREAM"/>
    <x v="8"/>
    <n v="20"/>
    <d v="2020-01-17T00:00:00"/>
    <d v="2020-02-06T00:00:00"/>
    <d v="2020-02-06T00:00:00"/>
    <n v="60"/>
    <n v="60"/>
    <n v="0"/>
    <n v="0"/>
  </r>
  <r>
    <n v="100039"/>
    <n v="32660"/>
    <s v="PROM. BREAD CANGU BOLSILL PAGUE 4X8"/>
    <s v="TISSUE"/>
    <x v="14"/>
    <n v="3"/>
    <d v="2020-01-17T00:00:00"/>
    <d v="2020-01-20T00:00:00"/>
    <d v="2020-01-20T00:00:00"/>
    <n v="94"/>
    <n v="94"/>
    <n v="0"/>
    <n v="0"/>
  </r>
  <r>
    <n v="100053"/>
    <n v="31550"/>
    <s v="HUM. RESELLABLE CHIQUITICOS 12X25"/>
    <s v="CLOTH"/>
    <x v="14"/>
    <n v="3"/>
    <d v="2020-01-22T00:00:00"/>
    <d v="2020-01-25T00:00:00"/>
    <d v="2020-01-25T00:00:00"/>
    <n v="68"/>
    <n v="68"/>
    <n v="0"/>
    <n v="0"/>
  </r>
  <r>
    <n v="100053"/>
    <n v="32560"/>
    <s v="POCKET TISSUE 15X8X10"/>
    <s v="TISSUE"/>
    <x v="14"/>
    <n v="3"/>
    <d v="2020-01-22T00:00:00"/>
    <d v="2020-01-25T00:00:00"/>
    <d v="2020-01-25T00:00:00"/>
    <n v="208"/>
    <n v="208"/>
    <n v="0"/>
    <n v="0"/>
  </r>
  <r>
    <n v="100055"/>
    <n v="60050"/>
    <s v="T. HANDS PETAL 18X100"/>
    <s v="HAND_TOWELS"/>
    <x v="5"/>
    <n v="10"/>
    <d v="2020-01-22T00:00:00"/>
    <d v="2020-02-01T00:00:00"/>
    <d v="2020-02-01T00:00:00"/>
    <n v="54"/>
    <n v="54"/>
    <n v="0"/>
    <n v="0"/>
  </r>
  <r>
    <n v="100044"/>
    <n v="80030"/>
    <s v="SOAP 400 ML"/>
    <s v="SOAP"/>
    <x v="11"/>
    <n v="10"/>
    <d v="2020-01-22T00:00:00"/>
    <d v="2020-02-01T00:00:00"/>
    <d v="2020-02-01T00:00:00"/>
    <n v="566"/>
    <n v="566"/>
    <n v="0"/>
    <n v="0"/>
  </r>
  <r>
    <n v="100055"/>
    <n v="73120"/>
    <s v="HANDS TOWEL IN C BCA 8X3X150"/>
    <s v="HAND_TOWELS"/>
    <x v="5"/>
    <n v="10"/>
    <d v="2020-01-22T00:00:00"/>
    <d v="2020-02-01T00:00:00"/>
    <d v="2020-02-01T00:00:00"/>
    <n v="32"/>
    <n v="32"/>
    <n v="0"/>
    <n v="0"/>
  </r>
  <r>
    <n v="100040"/>
    <n v="72470"/>
    <s v="CREAM PQN PERS. 45X200 WCO"/>
    <s v="CREAM"/>
    <x v="8"/>
    <n v="20"/>
    <d v="2020-01-17T00:00:00"/>
    <d v="2020-02-06T00:00:00"/>
    <d v="2020-02-06T00:00:00"/>
    <n v="10"/>
    <n v="10"/>
    <n v="0"/>
    <n v="0"/>
  </r>
  <r>
    <n v="100043"/>
    <n v="73020"/>
    <s v="BLUE HANDS TOWEL IN C 8X3X150"/>
    <s v="HAND_TOWELS"/>
    <x v="5"/>
    <n v="10"/>
    <d v="2020-01-17T00:00:00"/>
    <d v="2020-01-27T00:00:00"/>
    <d v="2020-01-27T00:00:00"/>
    <n v="45"/>
    <n v="45"/>
    <n v="0"/>
    <n v="0"/>
  </r>
  <r>
    <n v="100040"/>
    <n v="72390"/>
    <s v="SMALL CREAM"/>
    <s v="CREAM"/>
    <x v="8"/>
    <n v="20"/>
    <d v="2020-01-17T00:00:00"/>
    <d v="2020-02-06T00:00:00"/>
    <d v="2020-02-06T00:00:00"/>
    <n v="20"/>
    <n v="20"/>
    <n v="0"/>
    <n v="0"/>
  </r>
  <r>
    <n v="100039"/>
    <n v="32450"/>
    <s v="PM.PAN.PET.BOLL 30 X 4 P2X4"/>
    <s v="TISSUE"/>
    <x v="14"/>
    <n v="3"/>
    <d v="2020-01-17T00:00:00"/>
    <d v="2020-01-20T00:00:00"/>
    <d v="2020-01-20T00:00:00"/>
    <n v="134"/>
    <n v="134"/>
    <n v="0"/>
    <n v="0"/>
  </r>
  <r>
    <n v="100039"/>
    <n v="31610"/>
    <s v="POT ALOE 18X70+20 PAY 70X90"/>
    <s v="CLOTH"/>
    <x v="14"/>
    <n v="3"/>
    <d v="2020-01-17T00:00:00"/>
    <d v="2020-01-20T00:00:00"/>
    <d v="2020-01-20T00:00:00"/>
    <n v="22"/>
    <n v="22"/>
    <n v="0"/>
    <n v="0"/>
  </r>
  <r>
    <n v="100040"/>
    <n v="72810"/>
    <s v="S.ECOLOG PERS.45X200 DOGERS"/>
    <s v="CREAM"/>
    <x v="8"/>
    <n v="20"/>
    <d v="2020-01-17T00:00:00"/>
    <d v="2020-02-06T00:00:00"/>
    <d v="2020-02-06T00:00:00"/>
    <n v="14"/>
    <n v="14"/>
    <n v="0"/>
    <n v="0"/>
  </r>
  <r>
    <n v="100040"/>
    <n v="25060"/>
    <s v="SERV LUXURY BABYSITCHES 12X2X40"/>
    <s v="NAPKINS"/>
    <x v="8"/>
    <n v="20"/>
    <d v="2020-01-17T00:00:00"/>
    <d v="2020-02-06T00:00:00"/>
    <d v="2020-02-06T00:00:00"/>
    <n v="36"/>
    <n v="36"/>
    <n v="0"/>
    <n v="0"/>
  </r>
  <r>
    <n v="100043"/>
    <n v="60580"/>
    <s v="ANTIBACTERIAL KITCHEN 1X4 80H PG3 LL4"/>
    <s v="SANITIZER"/>
    <x v="5"/>
    <n v="10"/>
    <d v="2020-01-17T00:00:00"/>
    <d v="2020-01-27T00:00:00"/>
    <d v="2020-01-27T00:00:00"/>
    <n v="183"/>
    <n v="183"/>
    <n v="0"/>
    <n v="0"/>
  </r>
  <r>
    <n v="100039"/>
    <n v="32680"/>
    <s v="PM KANGURITOS BLLO P6 LL8 15X8X10"/>
    <s v="TISSUE"/>
    <x v="14"/>
    <n v="3"/>
    <d v="2020-01-17T00:00:00"/>
    <d v="2020-01-20T00:00:00"/>
    <d v="2020-01-20T00:00:00"/>
    <n v="50"/>
    <n v="50"/>
    <n v="0"/>
    <n v="0"/>
  </r>
  <r>
    <n v="100035"/>
    <n v="80320"/>
    <s v="JUMBO HYGIENIC DEVICE"/>
    <s v="OTHERS"/>
    <x v="3"/>
    <n v="5"/>
    <d v="2020-01-17T00:00:00"/>
    <d v="2020-01-22T00:00:00"/>
    <d v="2020-01-22T00:00:00"/>
    <n v="77"/>
    <n v="77"/>
    <n v="0"/>
    <n v="0"/>
  </r>
  <r>
    <n v="100039"/>
    <n v="31480"/>
    <s v="HUM PQN POT OR 18(PAY 70X90"/>
    <s v="CLOTH"/>
    <x v="14"/>
    <n v="3"/>
    <d v="2020-01-17T00:00:00"/>
    <d v="2020-01-20T00:00:00"/>
    <d v="2020-01-20T00:00:00"/>
    <n v="22"/>
    <n v="22"/>
    <n v="0"/>
    <n v="0"/>
  </r>
  <r>
    <n v="100060"/>
    <n v="72920"/>
    <s v="MINI-COFFEE NATURAL CREAM 30X100"/>
    <s v="CREAM"/>
    <x v="8"/>
    <n v="20"/>
    <d v="2020-01-25T00:00:00"/>
    <d v="2020-02-14T00:00:00"/>
    <d v="2020-02-14T00:00:00"/>
    <n v="58"/>
    <n v="58"/>
    <n v="0"/>
    <n v="0"/>
  </r>
  <r>
    <n v="100060"/>
    <n v="72330"/>
    <s v="CREAM PQ¥ PERS.45X20 SODEXHO"/>
    <s v="CREAM"/>
    <x v="8"/>
    <n v="20"/>
    <d v="2020-01-25T00:00:00"/>
    <d v="2020-02-14T00:00:00"/>
    <d v="2020-02-14T00:00:00"/>
    <n v="15"/>
    <n v="15"/>
    <n v="0"/>
    <n v="0"/>
  </r>
  <r>
    <n v="100059"/>
    <n v="32620"/>
    <s v="CANGU BREAD BAG 36X50"/>
    <s v="TISSUE"/>
    <x v="14"/>
    <n v="3"/>
    <d v="2020-01-25T00:00:00"/>
    <d v="2020-01-28T00:00:00"/>
    <d v="2020-01-28T00:00:00"/>
    <n v="54"/>
    <n v="54"/>
    <n v="0"/>
    <n v="0"/>
  </r>
  <r>
    <n v="100060"/>
    <n v="25050"/>
    <s v="ECONOMIC SERVICE 5X6X100"/>
    <s v="NAPKINS"/>
    <x v="8"/>
    <n v="20"/>
    <d v="2020-01-25T00:00:00"/>
    <d v="2020-02-14T00:00:00"/>
    <d v="2020-02-14T00:00:00"/>
    <n v="37"/>
    <n v="37"/>
    <n v="0"/>
    <n v="0"/>
  </r>
  <r>
    <n v="100060"/>
    <n v="20270"/>
    <s v="SERV CANGU 18X200 FREE 50SERV"/>
    <s v="NAPKINS"/>
    <x v="8"/>
    <n v="20"/>
    <d v="2020-01-25T00:00:00"/>
    <d v="2020-02-14T00:00:00"/>
    <d v="2020-02-17T00:00:00"/>
    <n v="15"/>
    <n v="15"/>
    <n v="0"/>
    <n v="3"/>
  </r>
  <r>
    <n v="100061"/>
    <n v="60330"/>
    <s v="ANTIBACTERIAL KITCHEN 4X3 70H"/>
    <s v="SANITIZER"/>
    <x v="5"/>
    <n v="10"/>
    <d v="2020-01-25T00:00:00"/>
    <d v="2020-02-04T00:00:00"/>
    <d v="2020-02-04T00:00:00"/>
    <n v="114"/>
    <n v="114"/>
    <n v="0"/>
    <n v="0"/>
  </r>
  <r>
    <n v="100059"/>
    <n v="32570"/>
    <s v="PETAL BAG 12X3X75"/>
    <s v="TISSUE"/>
    <x v="14"/>
    <n v="3"/>
    <d v="2020-01-25T00:00:00"/>
    <d v="2020-01-28T00:00:00"/>
    <d v="2020-01-28T00:00:00"/>
    <n v="37"/>
    <n v="37"/>
    <n v="0"/>
    <n v="0"/>
  </r>
  <r>
    <n v="100057"/>
    <n v="75310"/>
    <s v="LATEX BAG INST. 36X75"/>
    <s v="LATEX"/>
    <x v="1"/>
    <n v="10"/>
    <d v="2020-01-25T00:00:00"/>
    <d v="2020-02-04T00:00:00"/>
    <d v="2020-02-04T00:00:00"/>
    <n v="42"/>
    <n v="42"/>
    <n v="0"/>
    <n v="0"/>
  </r>
  <r>
    <n v="100021"/>
    <n v="32460"/>
    <s v="PROM 8(PAY 2CUBE X1MEDIUM)"/>
    <s v="TISSUE"/>
    <x v="14"/>
    <n v="3"/>
    <d v="2020-01-13T00:00:00"/>
    <d v="2020-01-16T00:00:00"/>
    <d v="2020-01-16T00:00:00"/>
    <n v="386"/>
    <n v="386"/>
    <n v="0"/>
    <n v="0"/>
  </r>
  <r>
    <n v="100021"/>
    <n v="31620"/>
    <s v="PQN RPTO ORIG+30 PAY 100X130"/>
    <s v="CLOTH"/>
    <x v="14"/>
    <n v="3"/>
    <d v="2020-01-13T00:00:00"/>
    <d v="2020-01-16T00:00:00"/>
    <d v="2020-01-16T00:00:00"/>
    <n v="11"/>
    <n v="11"/>
    <n v="0"/>
    <n v="0"/>
  </r>
  <r>
    <n v="100022"/>
    <n v="25210"/>
    <s v="SERV. HOME 5X6X100 PAY 5X6"/>
    <s v="NAPKINS"/>
    <x v="8"/>
    <n v="20"/>
    <d v="2020-01-13T00:00:00"/>
    <d v="2020-02-02T00:00:00"/>
    <d v="2020-02-02T00:00:00"/>
    <n v="21"/>
    <n v="21"/>
    <n v="0"/>
    <n v="0"/>
  </r>
  <r>
    <n v="100022"/>
    <n v="72750"/>
    <s v="S.ECOLOG PERS.45X200 P.COUNTRY"/>
    <s v="CREAM"/>
    <x v="8"/>
    <n v="20"/>
    <d v="2020-01-13T00:00:00"/>
    <d v="2020-02-02T00:00:00"/>
    <d v="2020-02-02T00:00:00"/>
    <n v="3"/>
    <n v="3"/>
    <n v="0"/>
    <n v="0"/>
  </r>
  <r>
    <n v="100022"/>
    <n v="72410"/>
    <s v="CREAM PQN PERS. 45X200 PINKY"/>
    <s v="CREAM"/>
    <x v="8"/>
    <n v="20"/>
    <d v="2020-01-13T00:00:00"/>
    <d v="2020-02-02T00:00:00"/>
    <d v="2020-02-02T00:00:00"/>
    <n v="3"/>
    <n v="3"/>
    <n v="0"/>
    <n v="0"/>
  </r>
  <r>
    <n v="100021"/>
    <n v="32320"/>
    <s v="MEDIUM PETAL SCARF 18X75"/>
    <s v="TISSUE"/>
    <x v="14"/>
    <n v="3"/>
    <d v="2020-01-13T00:00:00"/>
    <d v="2020-01-16T00:00:00"/>
    <d v="2020-01-16T00:00:00"/>
    <n v="21"/>
    <n v="21"/>
    <n v="0"/>
    <n v="0"/>
  </r>
  <r>
    <n v="100022"/>
    <n v="20230"/>
    <s v="SERV CANGU 18X200 FREE 30SER"/>
    <s v="NAPKINS"/>
    <x v="8"/>
    <n v="20"/>
    <d v="2020-01-13T00:00:00"/>
    <d v="2020-02-02T00:00:00"/>
    <d v="2020-02-02T00:00:00"/>
    <n v="9"/>
    <n v="9"/>
    <n v="0"/>
    <n v="0"/>
  </r>
  <r>
    <n v="100013"/>
    <n v="60560"/>
    <s v="ANTIBACTERIAL KITCHEN X100 PAY 3X4"/>
    <s v="SANITIZER"/>
    <x v="5"/>
    <n v="10"/>
    <d v="2020-01-13T00:00:00"/>
    <d v="2020-01-23T00:00:00"/>
    <d v="2020-01-23T00:00:00"/>
    <n v="59"/>
    <n v="59"/>
    <n v="0"/>
    <n v="0"/>
  </r>
  <r>
    <n v="100021"/>
    <n v="31430"/>
    <s v="HUM. PQN 18X70 ORIGINAL POT+10 PANO"/>
    <s v="CLOTH"/>
    <x v="14"/>
    <n v="3"/>
    <d v="2020-01-13T00:00:00"/>
    <d v="2020-01-16T00:00:00"/>
    <d v="2020-01-16T00:00:00"/>
    <n v="5"/>
    <n v="5"/>
    <n v="0"/>
    <n v="0"/>
  </r>
  <r>
    <n v="100022"/>
    <n v="25080"/>
    <s v="HOME SERVICE 5X6X100"/>
    <s v="NAPKINS"/>
    <x v="8"/>
    <n v="20"/>
    <d v="2020-01-13T00:00:00"/>
    <d v="2020-02-02T00:00:00"/>
    <d v="2020-02-02T00:00:00"/>
    <n v="19"/>
    <n v="19"/>
    <n v="0"/>
    <n v="0"/>
  </r>
  <r>
    <n v="100024"/>
    <n v="13130"/>
    <s v="PH TRAVELER KANGURITOS X36"/>
    <s v="HYGIENIC"/>
    <x v="6"/>
    <n v="10"/>
    <d v="2020-01-13T00:00:00"/>
    <d v="2020-01-23T00:00:00"/>
    <d v="2020-01-24T00:00:00"/>
    <n v="52"/>
    <n v="52"/>
    <n v="0"/>
    <n v="1"/>
  </r>
  <r>
    <n v="100013"/>
    <n v="60260"/>
    <s v="ANTIBACTERIAL COC 4X3X70H PAY 2X3"/>
    <s v="SANITIZER"/>
    <x v="5"/>
    <n v="10"/>
    <d v="2020-01-13T00:00:00"/>
    <d v="2020-01-23T00:00:00"/>
    <d v="2020-01-23T00:00:00"/>
    <n v="25"/>
    <n v="25"/>
    <n v="0"/>
    <n v="0"/>
  </r>
  <r>
    <n v="100022"/>
    <n v="20152"/>
    <s v="SERV CANGU 36X100 PAY 80X100"/>
    <s v="NAPKINS"/>
    <x v="8"/>
    <n v="20"/>
    <d v="2020-01-13T00:00:00"/>
    <d v="2020-02-02T00:00:00"/>
    <d v="2020-02-02T00:00:00"/>
    <n v="25"/>
    <n v="25"/>
    <n v="0"/>
    <n v="0"/>
  </r>
  <r>
    <n v="100017"/>
    <n v="80150"/>
    <s v="ROLL HAND TOWEL DISPENSER"/>
    <s v="OTHERS"/>
    <x v="3"/>
    <n v="5"/>
    <d v="2020-01-13T00:00:00"/>
    <d v="2020-01-18T00:00:00"/>
    <d v="2020-01-20T00:00:00"/>
    <n v="15"/>
    <n v="15"/>
    <n v="0"/>
    <n v="2"/>
  </r>
  <r>
    <n v="100017"/>
    <n v="80010"/>
    <s v="DISP. T. PLASTIC HANDS IN C"/>
    <s v="OTHERS"/>
    <x v="3"/>
    <n v="5"/>
    <d v="2020-01-13T00:00:00"/>
    <d v="2020-01-18T00:00:00"/>
    <d v="2020-01-20T00:00:00"/>
    <n v="18"/>
    <n v="18"/>
    <n v="0"/>
    <n v="2"/>
  </r>
  <r>
    <n v="100021"/>
    <n v="31230"/>
    <s v="HUM PQN ALOE 18X70+15 PANOS"/>
    <s v="CLOTH"/>
    <x v="14"/>
    <n v="3"/>
    <d v="2020-01-13T00:00:00"/>
    <d v="2020-01-16T00:00:00"/>
    <d v="2020-01-16T00:00:00"/>
    <n v="6"/>
    <n v="6"/>
    <n v="0"/>
    <n v="0"/>
  </r>
  <r>
    <n v="100022"/>
    <n v="25070"/>
    <s v="SERV CANGU DECORATED 6X6X100"/>
    <s v="NAPKINS"/>
    <x v="8"/>
    <n v="20"/>
    <d v="2020-01-13T00:00:00"/>
    <d v="2020-02-02T00:00:00"/>
    <d v="2020-02-02T00:00:00"/>
    <n v="3"/>
    <n v="3"/>
    <n v="0"/>
    <n v="0"/>
  </r>
  <r>
    <n v="100022"/>
    <n v="24050"/>
    <s v="HOME SERVICE 24X150"/>
    <s v="NAPKINS"/>
    <x v="8"/>
    <n v="20"/>
    <d v="2020-01-13T00:00:00"/>
    <d v="2020-02-02T00:00:00"/>
    <d v="2020-02-02T00:00:00"/>
    <n v="3"/>
    <n v="3"/>
    <n v="0"/>
    <n v="0"/>
  </r>
  <r>
    <n v="100021"/>
    <n v="31570"/>
    <s v="PQN RP ALOE X100 PAY 100X120"/>
    <s v="CLOTH"/>
    <x v="14"/>
    <n v="3"/>
    <d v="2020-01-13T00:00:00"/>
    <d v="2020-01-16T00:00:00"/>
    <d v="2020-01-16T00:00:00"/>
    <n v="2"/>
    <n v="2"/>
    <n v="0"/>
    <n v="0"/>
  </r>
  <r>
    <n v="100017"/>
    <n v="80720"/>
    <s v="PAPER FOR CUTTING 1.65AN 25K 460"/>
    <s v="OTHERS"/>
    <x v="3"/>
    <n v="5"/>
    <d v="2020-01-13T00:00:00"/>
    <d v="2020-01-18T00:00:00"/>
    <d v="2020-01-20T00:00:00"/>
    <n v="2"/>
    <n v="2"/>
    <n v="0"/>
    <n v="2"/>
  </r>
  <r>
    <n v="100023"/>
    <n v="50040"/>
    <s v="DOW.SPRAY PIST.WASH 12X500 CC"/>
    <s v="SOAP_DISPENSER"/>
    <x v="13"/>
    <n v="45"/>
    <d v="2020-01-13T00:00:00"/>
    <d v="2020-02-27T00:00:00"/>
    <d v="2020-02-27T00:00:00"/>
    <n v="4"/>
    <n v="4"/>
    <n v="0"/>
    <n v="0"/>
  </r>
  <r>
    <n v="100017"/>
    <n v="80430"/>
    <s v="DISP. T.HANDS IN C GOLDEN LINE"/>
    <s v="OTHERS"/>
    <x v="3"/>
    <n v="5"/>
    <d v="2020-01-13T00:00:00"/>
    <d v="2020-01-18T00:00:00"/>
    <d v="2020-01-20T00:00:00"/>
    <n v="2"/>
    <n v="2"/>
    <n v="0"/>
    <n v="2"/>
  </r>
  <r>
    <n v="100021"/>
    <n v="32550"/>
    <s v="MEDIUM SCARF 6X3X75"/>
    <s v="TISSUE"/>
    <x v="14"/>
    <n v="3"/>
    <d v="2020-01-13T00:00:00"/>
    <d v="2020-01-16T00:00:00"/>
    <d v="2020-01-17T00:00:00"/>
    <n v="4"/>
    <n v="4"/>
    <n v="0"/>
    <n v="1"/>
  </r>
  <r>
    <n v="100021"/>
    <n v="31470"/>
    <s v="PQN RPTO ALOE 12(PAY 100X130"/>
    <s v="CLOTH"/>
    <x v="14"/>
    <n v="3"/>
    <d v="2020-01-13T00:00:00"/>
    <d v="2020-01-16T00:00:00"/>
    <d v="2020-01-16T00:00:00"/>
    <n v="32"/>
    <n v="32"/>
    <n v="0"/>
    <n v="0"/>
  </r>
  <r>
    <n v="100022"/>
    <n v="72610"/>
    <s v="CREAM. DISPENSER 18X150"/>
    <s v="CREAM"/>
    <x v="8"/>
    <n v="20"/>
    <d v="2020-01-13T00:00:00"/>
    <d v="2020-02-02T00:00:00"/>
    <d v="2020-02-02T00:00:00"/>
    <n v="4"/>
    <n v="4"/>
    <n v="0"/>
    <n v="0"/>
  </r>
  <r>
    <n v="100022"/>
    <n v="23040"/>
    <s v="SERV LUXURY PETAL 60X45"/>
    <s v="NAPKINS"/>
    <x v="8"/>
    <n v="20"/>
    <d v="2020-01-13T00:00:00"/>
    <d v="2020-02-02T00:00:00"/>
    <d v="2020-02-02T00:00:00"/>
    <n v="2"/>
    <n v="2"/>
    <n v="0"/>
    <n v="0"/>
  </r>
  <r>
    <n v="100017"/>
    <n v="80450"/>
    <s v="DISP. PH RESERVE LD"/>
    <s v="OTHERS"/>
    <x v="3"/>
    <n v="5"/>
    <d v="2020-01-13T00:00:00"/>
    <d v="2020-01-18T00:00:00"/>
    <d v="2020-01-20T00:00:00"/>
    <n v="2"/>
    <n v="2"/>
    <n v="0"/>
    <n v="2"/>
  </r>
  <r>
    <n v="100021"/>
    <n v="32410"/>
    <s v="PM PET BAG 24X75+3PQ POCKET"/>
    <s v="TISSUE"/>
    <x v="14"/>
    <n v="3"/>
    <d v="2020-01-13T00:00:00"/>
    <d v="2020-01-16T00:00:00"/>
    <d v="2020-01-16T00:00:00"/>
    <n v="5"/>
    <n v="5"/>
    <n v="0"/>
    <n v="0"/>
  </r>
  <r>
    <n v="100004"/>
    <n v="80110"/>
    <s v="KANGURITS KITCHEN SUPPORT"/>
    <s v="OTHERS"/>
    <x v="3"/>
    <n v="5"/>
    <d v="2020-01-05T00:00:00"/>
    <d v="2020-01-10T00:00:00"/>
    <d v="2020-01-10T00:00:00"/>
    <n v="2"/>
    <n v="2"/>
    <n v="0"/>
    <n v="0"/>
  </r>
  <r>
    <n v="100009"/>
    <n v="31280"/>
    <s v="HUM. CLEANING WIPES PQ¥ 12X40"/>
    <s v="CLOTH"/>
    <x v="14"/>
    <n v="3"/>
    <d v="2020-01-05T00:00:00"/>
    <d v="2020-01-08T00:00:00"/>
    <d v="2020-01-08T00:00:00"/>
    <n v="3"/>
    <n v="3"/>
    <n v="0"/>
    <n v="0"/>
  </r>
  <r>
    <n v="100009"/>
    <n v="31185"/>
    <s v="HUM.PEQUENIN 24X50 ORIG RAPTO"/>
    <s v="CLOTH"/>
    <x v="14"/>
    <n v="3"/>
    <d v="2020-01-05T00:00:00"/>
    <d v="2020-01-08T00:00:00"/>
    <d v="2020-01-08T00:00:00"/>
    <n v="2"/>
    <n v="2"/>
    <n v="0"/>
    <n v="0"/>
  </r>
  <r>
    <n v="100017"/>
    <n v="81060"/>
    <s v="INDUSTRIAL WALL CLEANING DEVICE"/>
    <s v="OTHERS"/>
    <x v="3"/>
    <n v="5"/>
    <d v="2020-01-13T00:00:00"/>
    <d v="2020-01-18T00:00:00"/>
    <d v="2020-01-18T00:00:00"/>
    <n v="2"/>
    <n v="2"/>
    <n v="0"/>
    <n v="0"/>
  </r>
  <r>
    <n v="100062"/>
    <n v="60102"/>
    <s v="ANTIBACTERIAL 12X1 FREE 20 SHEETS"/>
    <s v="SANITIZER"/>
    <x v="5"/>
    <n v="10"/>
    <d v="2020-01-29T00:00:00"/>
    <d v="2020-02-08T00:00:00"/>
    <d v="2020-02-08T00:00:00"/>
    <n v="3"/>
    <n v="3"/>
    <n v="0"/>
    <n v="0"/>
  </r>
  <r>
    <n v="100062"/>
    <n v="60142"/>
    <s v="ANTIBACTERIAL KITCHEN 12X80 PAGU70X80"/>
    <s v="SANITIZER"/>
    <x v="5"/>
    <n v="10"/>
    <d v="2020-01-29T00:00:00"/>
    <d v="2020-02-08T00:00:00"/>
    <d v="2020-02-08T00:00:00"/>
    <n v="3"/>
    <n v="3"/>
    <n v="0"/>
    <n v="0"/>
  </r>
  <r>
    <n v="100064"/>
    <n v="80480"/>
    <s v="DISP. SERV. KANGOO COMBO"/>
    <s v="OTHERS"/>
    <x v="3"/>
    <n v="5"/>
    <d v="2020-01-29T00:00:00"/>
    <d v="2020-02-03T00:00:00"/>
    <d v="2020-02-03T00:00:00"/>
    <n v="1"/>
    <n v="1"/>
    <n v="0"/>
    <n v="0"/>
  </r>
  <r>
    <n v="100063"/>
    <n v="31635"/>
    <s v="HUM PEQUENIN 12X100 ORIG RPTO"/>
    <s v="CLOTH"/>
    <x v="14"/>
    <n v="3"/>
    <d v="2020-01-29T00:00:00"/>
    <d v="2020-02-01T00:00:00"/>
    <d v="2020-02-01T00:00:00"/>
    <n v="2"/>
    <n v="2"/>
    <n v="0"/>
    <n v="0"/>
  </r>
  <r>
    <n v="100064"/>
    <n v="80460"/>
    <s v="DISP. PH DOUBLE REGULAR LD"/>
    <s v="OTHERS"/>
    <x v="3"/>
    <n v="5"/>
    <d v="2020-01-29T00:00:00"/>
    <d v="2020-02-03T00:00:00"/>
    <d v="2020-02-03T00:00:00"/>
    <n v="5"/>
    <n v="5"/>
    <n v="0"/>
    <n v="0"/>
  </r>
  <r>
    <n v="100063"/>
    <n v="31740"/>
    <s v="POT.ALOE.PROM.12X140PANOS"/>
    <s v="CLOTH"/>
    <x v="14"/>
    <n v="3"/>
    <d v="2020-01-29T00:00:00"/>
    <d v="2020-02-01T00:00:00"/>
    <d v="2020-02-01T00:00:00"/>
    <n v="1"/>
    <n v="1"/>
    <n v="0"/>
    <n v="0"/>
  </r>
  <r>
    <n v="100023"/>
    <n v="32290"/>
    <s v="PM 2 FREE 1 MEDIUM BUCKETS"/>
    <s v="TISSUE"/>
    <x v="14"/>
    <n v="3"/>
    <d v="2020-01-14T00:00:00"/>
    <d v="2020-01-17T00:00:00"/>
    <d v="2020-01-25T00:00:00"/>
    <n v="2"/>
    <n v="2"/>
    <n v="0"/>
    <n v="8"/>
  </r>
  <r>
    <n v="100010"/>
    <n v="20190"/>
    <s v="SERV CANGU 36X100 PAY 80X100"/>
    <s v="NAPKINS"/>
    <x v="8"/>
    <n v="20"/>
    <d v="2020-01-05T00:00:00"/>
    <d v="2020-01-25T00:00:00"/>
    <d v="2020-01-25T00:00:00"/>
    <n v="17"/>
    <n v="17"/>
    <n v="0"/>
    <n v="0"/>
  </r>
  <r>
    <n v="100009"/>
    <n v="31625"/>
    <s v="PQN RPTO ORIG+20 PAY 100X120"/>
    <s v="CLOTH"/>
    <x v="14"/>
    <n v="3"/>
    <d v="2020-01-05T00:00:00"/>
    <d v="2020-01-08T00:00:00"/>
    <d v="2020-01-08T00:00:00"/>
    <n v="1"/>
    <n v="1"/>
    <n v="0"/>
    <n v="0"/>
  </r>
  <r>
    <n v="100004"/>
    <n v="80490"/>
    <s v="MULTI-SHEET DISPENSER"/>
    <s v="OTHERS"/>
    <x v="3"/>
    <n v="5"/>
    <d v="2020-01-05T00:00:00"/>
    <d v="2020-01-10T00:00:00"/>
    <d v="2020-01-10T00:00:00"/>
    <n v="6"/>
    <n v="6"/>
    <n v="0"/>
    <n v="0"/>
  </r>
  <r>
    <n v="100004"/>
    <n v="73300"/>
    <s v="MULTIPURPOSE ROLL 24X1X100"/>
    <s v="WIPES"/>
    <x v="3"/>
    <n v="5"/>
    <d v="2020-01-05T00:00:00"/>
    <d v="2020-01-10T00:00:00"/>
    <d v="2020-01-10T00:00:00"/>
    <n v="5"/>
    <n v="5"/>
    <n v="0"/>
    <n v="0"/>
  </r>
  <r>
    <n v="100009"/>
    <n v="32100"/>
    <s v="PETALO MINI SCARVES"/>
    <s v="TISSUE"/>
    <x v="14"/>
    <n v="3"/>
    <d v="2020-01-05T00:00:00"/>
    <d v="2020-01-08T00:00:00"/>
    <d v="2020-01-08T00:00:00"/>
    <n v="12"/>
    <n v="12"/>
    <n v="0"/>
    <n v="0"/>
  </r>
  <r>
    <n v="100012"/>
    <n v="73000"/>
    <s v="BLUE HAND TOWEL 16X250"/>
    <s v="HAND_TOWELS"/>
    <x v="5"/>
    <n v="10"/>
    <d v="2020-01-05T00:00:00"/>
    <d v="2020-01-15T00:00:00"/>
    <d v="2020-01-15T00:00:00"/>
    <n v="3"/>
    <n v="3"/>
    <n v="0"/>
    <n v="0"/>
  </r>
  <r>
    <n v="100011"/>
    <n v="15090"/>
    <s v="DOUBLE RAINBOW PH 48/1"/>
    <s v="HYGIENIC"/>
    <x v="6"/>
    <n v="10"/>
    <d v="2020-01-05T00:00:00"/>
    <d v="2020-01-15T00:00:00"/>
    <d v="2020-01-15T00:00:00"/>
    <n v="2"/>
    <n v="2"/>
    <n v="0"/>
    <n v="0"/>
  </r>
  <r>
    <n v="100004"/>
    <n v="81050"/>
    <s v="INDUSTRIAL FLOOR CLEANING DEVICE"/>
    <s v="OTHERS"/>
    <x v="3"/>
    <n v="5"/>
    <d v="2020-01-05T00:00:00"/>
    <d v="2020-01-10T00:00:00"/>
    <d v="2020-01-10T00:00:00"/>
    <n v="1"/>
    <n v="1"/>
    <n v="0"/>
    <n v="0"/>
  </r>
  <r>
    <n v="100004"/>
    <n v="80410"/>
    <s v="DISP. JUMBO GOLD LINE"/>
    <s v="OTHERS"/>
    <x v="3"/>
    <n v="5"/>
    <d v="2020-01-05T00:00:00"/>
    <d v="2020-01-10T00:00:00"/>
    <d v="2020-01-10T00:00:00"/>
    <n v="1"/>
    <n v="1"/>
    <n v="0"/>
    <n v="0"/>
  </r>
  <r>
    <n v="100045"/>
    <n v="75400"/>
    <s v="INSTITUTIONAL LATEX 48X35"/>
    <s v="LATEX"/>
    <x v="1"/>
    <n v="10"/>
    <d v="2020-01-22T00:00:00"/>
    <d v="2020-02-01T00:00:00"/>
    <d v="2020-02-01T00:00:00"/>
    <n v="1"/>
    <n v="1"/>
    <n v="0"/>
    <n v="0"/>
  </r>
  <r>
    <n v="100055"/>
    <n v="60130"/>
    <s v="ANTIBACTERIAL KITCHEN 12X1 70 SHEETS"/>
    <s v="SANITIZER"/>
    <x v="5"/>
    <n v="10"/>
    <d v="2020-01-22T00:00:00"/>
    <d v="2020-02-01T00:00:00"/>
    <d v="2020-02-01T00:00:00"/>
    <n v="1"/>
    <n v="1"/>
    <n v="0"/>
    <n v="0"/>
  </r>
  <r>
    <n v="100047"/>
    <n v="80700"/>
    <s v="KLS WHITE HAND TOWEL"/>
    <s v="OTHERS"/>
    <x v="3"/>
    <n v="5"/>
    <d v="2020-01-22T00:00:00"/>
    <d v="2020-01-27T00:00:00"/>
    <d v="2020-01-27T00:00:00"/>
    <n v="455"/>
    <n v="455"/>
    <n v="0"/>
    <n v="0"/>
  </r>
  <r>
    <n v="100056"/>
    <n v="12010"/>
    <s v="PH PETALO BLONDY 48/1"/>
    <s v="HYGIENIC"/>
    <x v="6"/>
    <n v="10"/>
    <d v="2020-01-22T00:00:00"/>
    <d v="2020-02-01T00:00:00"/>
    <d v="2020-02-01T00:00:00"/>
    <n v="0"/>
    <n v="0"/>
    <n v="0"/>
    <n v="0"/>
  </r>
  <r>
    <n v="100056"/>
    <n v="12030"/>
    <s v="PH PETALO BLONDY 48/4"/>
    <s v="HYGIENIC"/>
    <x v="6"/>
    <n v="10"/>
    <d v="2020-01-22T00:00:00"/>
    <d v="2020-02-01T00:00:00"/>
    <d v="2020-02-01T00:00:00"/>
    <n v="14"/>
    <n v="14"/>
    <n v="0"/>
    <n v="0"/>
  </r>
  <r>
    <n v="100056"/>
    <n v="12050"/>
    <s v="PH PETALO BLONDY 48/12"/>
    <s v="HYGIENIC"/>
    <x v="6"/>
    <n v="10"/>
    <d v="2020-01-22T00:00:00"/>
    <d v="2020-02-01T00:00:00"/>
    <d v="2020-02-01T00:00:00"/>
    <n v="31"/>
    <n v="31"/>
    <n v="0"/>
    <n v="0"/>
  </r>
  <r>
    <n v="100056"/>
    <n v="13350"/>
    <s v="PH ULTRASOFT KANGIES 48/8"/>
    <s v="HYGIENIC"/>
    <x v="6"/>
    <n v="10"/>
    <d v="2020-01-22T00:00:00"/>
    <d v="2020-02-01T00:00:00"/>
    <d v="2020-02-01T00:00:00"/>
    <n v="15"/>
    <n v="15"/>
    <n v="0"/>
    <n v="0"/>
  </r>
  <r>
    <n v="100056"/>
    <n v="15210"/>
    <s v="PH PETALO CHIC 48/8"/>
    <s v="HYGIENIC"/>
    <x v="6"/>
    <n v="10"/>
    <d v="2020-01-22T00:00:00"/>
    <d v="2020-02-01T00:00:00"/>
    <d v="2020-02-01T00:00:00"/>
    <n v="0"/>
    <n v="0"/>
    <n v="0"/>
    <n v="0"/>
  </r>
  <r>
    <n v="100053"/>
    <n v="31290"/>
    <s v="HUM. WIPES PQ¥ 12X80 BOX"/>
    <s v="CLOTH"/>
    <x v="14"/>
    <n v="3"/>
    <d v="2020-01-22T00:00:00"/>
    <d v="2020-01-25T00:00:00"/>
    <d v="2020-01-26T00:00:00"/>
    <n v="17"/>
    <n v="17"/>
    <n v="0"/>
    <n v="1"/>
  </r>
  <r>
    <n v="100063"/>
    <n v="32050"/>
    <s v="PETAL BAG SCARVES"/>
    <s v="TISSUE"/>
    <x v="14"/>
    <n v="3"/>
    <d v="2020-01-29T00:00:00"/>
    <d v="2020-02-01T00:00:00"/>
    <d v="2020-02-03T00:00:00"/>
    <n v="1"/>
    <n v="1"/>
    <n v="0"/>
    <n v="2"/>
  </r>
  <r>
    <n v="100009"/>
    <n v="32300"/>
    <s v="PM SMALL BREAD PAY 2X3"/>
    <s v="TISSUE"/>
    <x v="14"/>
    <n v="3"/>
    <d v="2020-01-05T00:00:00"/>
    <d v="2020-01-08T00:00:00"/>
    <d v="2020-01-09T00:00:00"/>
    <n v="44"/>
    <n v="44"/>
    <n v="0"/>
    <n v="1"/>
  </r>
  <r>
    <n v="100062"/>
    <n v="60110"/>
    <s v="ANTIBACTERIAL KITCHEN 12X1"/>
    <s v="SANITIZER"/>
    <x v="5"/>
    <n v="10"/>
    <d v="2020-01-29T00:00:00"/>
    <d v="2020-02-08T00:00:00"/>
    <d v="2020-02-08T00:00:00"/>
    <n v="1"/>
    <n v="1"/>
    <n v="0"/>
    <n v="0"/>
  </r>
  <r>
    <n v="100012"/>
    <n v="60120"/>
    <s v="ANTIBACTERIAL KITCHEN 6X2"/>
    <s v="SANITIZER"/>
    <x v="5"/>
    <n v="10"/>
    <d v="2020-01-05T00:00:00"/>
    <d v="2020-01-15T00:00:00"/>
    <d v="2020-01-15T00:00:00"/>
    <n v="10"/>
    <n v="10"/>
    <n v="0"/>
    <n v="0"/>
  </r>
  <r>
    <n v="100062"/>
    <n v="60200"/>
    <s v="ANTIBACTERIAL KITCHEN 6X2 100H+STAND"/>
    <s v="SANITIZER"/>
    <x v="5"/>
    <n v="10"/>
    <d v="2020-01-29T00:00:00"/>
    <d v="2020-02-08T00:00:00"/>
    <d v="2020-02-08T00:00:00"/>
    <n v="12"/>
    <n v="12"/>
    <n v="0"/>
    <n v="0"/>
  </r>
  <r>
    <n v="100012"/>
    <n v="60540"/>
    <s v="ANTIBACTERIAL KITCHEN 1X4 100H MK"/>
    <s v="SANITIZER"/>
    <x v="5"/>
    <n v="10"/>
    <d v="2020-01-05T00:00:00"/>
    <d v="2020-01-15T00:00:00"/>
    <d v="2020-01-15T00:00:00"/>
    <n v="14"/>
    <n v="14"/>
    <n v="0"/>
    <n v="0"/>
  </r>
  <r>
    <n v="100004"/>
    <n v="80420"/>
    <s v="DISP. DOUBLE JUMBO GOLD LINE"/>
    <s v="OTHERS"/>
    <x v="3"/>
    <n v="5"/>
    <d v="2020-01-05T00:00:00"/>
    <d v="2020-01-10T00:00:00"/>
    <d v="2020-01-10T00:00:00"/>
    <n v="3"/>
    <n v="3"/>
    <n v="0"/>
    <n v="0"/>
  </r>
  <r>
    <n v="100009"/>
    <n v="32210"/>
    <s v="PETAL CUBE SCARVES 36X100"/>
    <s v="TISSUE"/>
    <x v="14"/>
    <n v="3"/>
    <d v="2020-01-05T00:00:00"/>
    <d v="2020-01-08T00:00:00"/>
    <d v="2020-01-08T00:00:00"/>
    <n v="3"/>
    <n v="3"/>
    <n v="0"/>
    <n v="0"/>
  </r>
  <r>
    <n v="100009"/>
    <n v="32020"/>
    <s v="MEDIUM PETAL SCARF"/>
    <s v="TISSUE"/>
    <x v="14"/>
    <n v="3"/>
    <d v="2020-01-05T00:00:00"/>
    <d v="2020-01-08T00:00:00"/>
    <d v="2020-01-08T00:00:00"/>
    <n v="5"/>
    <n v="5"/>
    <n v="0"/>
    <n v="0"/>
  </r>
  <r>
    <n v="100010"/>
    <n v="72050"/>
    <s v="CAFETERIA CREAM 42X100"/>
    <s v="CREAM"/>
    <x v="8"/>
    <n v="7"/>
    <d v="2020-01-05T00:00:00"/>
    <d v="2020-01-12T00:00:00"/>
    <d v="2020-01-12T00:00:00"/>
    <n v="1090"/>
    <n v="1090"/>
    <n v="1"/>
    <n v="0"/>
  </r>
  <r>
    <n v="100069"/>
    <n v="40016"/>
    <s v="NNORMAL 4(12NNX10)+IRX10+PNX10"/>
    <s v="TOWELS"/>
    <x v="0"/>
    <n v="60"/>
    <d v="2020-02-07T00:00:00"/>
    <d v="2020-04-07T00:00:00"/>
    <d v="2020-04-07T00:00:00"/>
    <n v="17622"/>
    <n v="17622"/>
    <n v="13"/>
    <n v="0"/>
  </r>
  <r>
    <n v="100069"/>
    <n v="40460"/>
    <s v="TH YOURS INVIS RAPIS 24X10"/>
    <s v="TOWELS"/>
    <x v="0"/>
    <n v="60"/>
    <d v="2020-02-07T00:00:00"/>
    <d v="2020-04-07T00:00:00"/>
    <d v="2020-04-07T00:00:00"/>
    <n v="13168"/>
    <n v="13168"/>
    <n v="2"/>
    <n v="0"/>
  </r>
  <r>
    <n v="100070"/>
    <n v="43200"/>
    <s v="DAILY PROTECTIVE TOWEL 12X80"/>
    <s v="TAMPONS"/>
    <x v="1"/>
    <n v="10"/>
    <d v="2020-02-07T00:00:00"/>
    <d v="2020-02-17T00:00:00"/>
    <d v="2020-02-17T00:00:00"/>
    <n v="10340"/>
    <n v="10333"/>
    <n v="7"/>
    <n v="0"/>
  </r>
  <r>
    <n v="100069"/>
    <n v="40470"/>
    <s v="TH YOURS PLUS RAPIS 24X10"/>
    <s v="TOWELS"/>
    <x v="0"/>
    <n v="60"/>
    <d v="2020-02-07T00:00:00"/>
    <d v="2020-04-07T00:00:00"/>
    <d v="2020-04-07T00:00:00"/>
    <n v="8026"/>
    <n v="8029"/>
    <n v="2"/>
    <n v="0"/>
  </r>
  <r>
    <n v="100070"/>
    <n v="43725"/>
    <s v="NOS.JOURNALS INV.LAR.20X36+36"/>
    <s v="TAMPONS"/>
    <x v="1"/>
    <n v="10"/>
    <d v="2020-02-07T00:00:00"/>
    <d v="2020-02-17T00:00:00"/>
    <d v="2020-02-17T00:00:00"/>
    <n v="15"/>
    <n v="15"/>
    <n v="0"/>
    <n v="0"/>
  </r>
  <r>
    <n v="100069"/>
    <n v="40270"/>
    <s v="TH US GOOD NIGHT 18X10"/>
    <s v="TOWELS"/>
    <x v="0"/>
    <n v="60"/>
    <d v="2020-02-07T00:00:00"/>
    <d v="2020-04-07T00:00:00"/>
    <d v="2020-04-05T00:00:00"/>
    <n v="4737"/>
    <n v="4737"/>
    <n v="2"/>
    <n v="2"/>
  </r>
  <r>
    <n v="100069"/>
    <n v="41190"/>
    <s v="NOS.PLUS 4X(12X10)+I.RAP.X10"/>
    <s v="TOWELS"/>
    <x v="0"/>
    <n v="60"/>
    <d v="2020-02-07T00:00:00"/>
    <d v="2020-04-07T00:00:00"/>
    <d v="2020-04-05T00:00:00"/>
    <n v="4621"/>
    <n v="4621"/>
    <n v="0"/>
    <n v="2"/>
  </r>
  <r>
    <n v="100069"/>
    <n v="42010"/>
    <s v="TH YOURS MATERNITY 24X10"/>
    <s v="TOWELS"/>
    <x v="0"/>
    <n v="60"/>
    <d v="2020-02-07T00:00:00"/>
    <d v="2020-04-07T00:00:00"/>
    <d v="2020-04-05T00:00:00"/>
    <n v="2901"/>
    <n v="2901"/>
    <n v="1"/>
    <n v="2"/>
  </r>
  <r>
    <n v="100069"/>
    <n v="40010"/>
    <s v="TH YOURS NORMAL 48X10"/>
    <s v="TOWELS"/>
    <x v="0"/>
    <n v="60"/>
    <d v="2020-02-07T00:00:00"/>
    <d v="2020-04-07T00:00:00"/>
    <d v="2020-04-05T00:00:00"/>
    <n v="3801"/>
    <n v="3801"/>
    <n v="1"/>
    <n v="2"/>
  </r>
  <r>
    <n v="100069"/>
    <n v="42060"/>
    <s v="TH YOURS BASIC 24X10"/>
    <s v="TOWELS"/>
    <x v="0"/>
    <n v="60"/>
    <d v="2020-02-07T00:00:00"/>
    <d v="2020-04-07T00:00:00"/>
    <d v="2020-04-05T00:00:00"/>
    <n v="5960"/>
    <n v="5960"/>
    <n v="2"/>
    <n v="2"/>
  </r>
  <r>
    <n v="100070"/>
    <n v="43290"/>
    <s v="DAILY TIME PROTECTOR NOR 36X15"/>
    <s v="TAMPONS"/>
    <x v="1"/>
    <n v="10"/>
    <d v="2020-02-07T00:00:00"/>
    <d v="2020-02-17T00:00:00"/>
    <d v="2020-02-17T00:00:00"/>
    <n v="5520"/>
    <n v="5520"/>
    <n v="4"/>
    <n v="0"/>
  </r>
  <r>
    <n v="100069"/>
    <n v="41196"/>
    <s v="NOS.PLUS(DIST)4X(12X10+2IRGX10"/>
    <s v="TOWELS"/>
    <x v="0"/>
    <n v="60"/>
    <d v="2020-02-07T00:00:00"/>
    <d v="2020-04-07T00:00:00"/>
    <d v="2020-04-07T00:00:00"/>
    <n v="3083"/>
    <n v="3083"/>
    <n v="1"/>
    <n v="0"/>
  </r>
  <r>
    <n v="100069"/>
    <n v="40273"/>
    <s v="NOS.B.NIGHTS RAP.18X10"/>
    <s v="TOWELS"/>
    <x v="0"/>
    <n v="60"/>
    <d v="2020-02-07T00:00:00"/>
    <d v="2020-04-07T00:00:00"/>
    <d v="2020-04-07T00:00:00"/>
    <n v="3920"/>
    <n v="3920"/>
    <n v="3"/>
    <n v="0"/>
  </r>
  <r>
    <n v="100069"/>
    <n v="40930"/>
    <s v="TH YOURS INVIS RAPIS 30X16"/>
    <s v="TOWELS"/>
    <x v="0"/>
    <n v="60"/>
    <d v="2020-02-07T00:00:00"/>
    <d v="2020-04-07T00:00:00"/>
    <d v="2020-04-07T00:00:00"/>
    <n v="3061"/>
    <n v="3061"/>
    <n v="0"/>
    <n v="0"/>
  </r>
  <r>
    <n v="100070"/>
    <n v="43730"/>
    <s v="DAILY TIME PROTECTOR 12X30 EI"/>
    <s v="TAMPONS"/>
    <x v="1"/>
    <n v="10"/>
    <d v="2020-02-07T00:00:00"/>
    <d v="2020-02-17T00:00:00"/>
    <d v="2020-02-17T00:00:00"/>
    <n v="4516"/>
    <n v="4516"/>
    <n v="1"/>
    <n v="0"/>
  </r>
  <r>
    <n v="100069"/>
    <n v="40980"/>
    <s v="TH PLUS NORMAL 24X16"/>
    <s v="TOWELS"/>
    <x v="0"/>
    <n v="60"/>
    <d v="2020-02-07T00:00:00"/>
    <d v="2020-04-07T00:00:00"/>
    <d v="2020-04-07T00:00:00"/>
    <n v="3797"/>
    <n v="3797"/>
    <n v="0"/>
    <n v="0"/>
  </r>
  <r>
    <n v="100070"/>
    <n v="43590"/>
    <s v="DAILY TIME PROTECTOR 12X45"/>
    <s v="TAMPONS"/>
    <x v="1"/>
    <n v="10"/>
    <d v="2020-02-07T00:00:00"/>
    <d v="2020-02-17T00:00:00"/>
    <d v="2020-02-18T00:00:00"/>
    <n v="1942"/>
    <n v="1942"/>
    <n v="0"/>
    <n v="1"/>
  </r>
  <r>
    <n v="100069"/>
    <n v="40670"/>
    <s v="TH PLUS NORMAL 6DISPX6X10"/>
    <s v="TOWELS"/>
    <x v="0"/>
    <n v="60"/>
    <d v="2020-02-07T00:00:00"/>
    <d v="2020-04-07T00:00:00"/>
    <d v="2020-04-07T00:00:00"/>
    <n v="2485"/>
    <n v="2485"/>
    <n v="1"/>
    <n v="0"/>
  </r>
  <r>
    <n v="100069"/>
    <n v="40740"/>
    <s v="TH YOURS NORMAL 12X20"/>
    <s v="TOWELS"/>
    <x v="0"/>
    <n v="60"/>
    <d v="2020-02-07T00:00:00"/>
    <d v="2020-04-07T00:00:00"/>
    <d v="2020-04-07T00:00:00"/>
    <n v="1937"/>
    <n v="1937"/>
    <n v="1"/>
    <n v="0"/>
  </r>
  <r>
    <n v="100069"/>
    <n v="40228"/>
    <s v="NOS.PLUS(DISTRIB) 48X(10+6)"/>
    <s v="TOWELS"/>
    <x v="0"/>
    <n v="60"/>
    <d v="2020-02-07T00:00:00"/>
    <d v="2020-04-07T00:00:00"/>
    <d v="2020-04-07T00:00:00"/>
    <n v="1909"/>
    <n v="1860"/>
    <n v="1"/>
    <n v="0"/>
  </r>
  <r>
    <n v="100069"/>
    <n v="40220"/>
    <s v="TH YOURS PLUS NOR 48X10"/>
    <s v="TOWELS"/>
    <x v="0"/>
    <n v="60"/>
    <d v="2020-02-07T00:00:00"/>
    <d v="2020-04-07T00:00:00"/>
    <d v="2020-04-07T00:00:00"/>
    <n v="2043"/>
    <n v="2040"/>
    <n v="2"/>
    <n v="0"/>
  </r>
  <r>
    <n v="101108"/>
    <n v="40990"/>
    <s v="TH PLUS RAPISEC 24X16"/>
    <s v="TOWELS"/>
    <x v="0"/>
    <n v="60"/>
    <d v="2020-02-21T00:00:00"/>
    <d v="2020-04-21T00:00:00"/>
    <d v="2020-04-23T00:00:00"/>
    <n v="2338"/>
    <n v="2300"/>
    <n v="0"/>
    <n v="2"/>
  </r>
  <r>
    <n v="101108"/>
    <n v="40477"/>
    <s v="NOS.PLUS RAPISEC 24X10+3INV.RG"/>
    <s v="TOWELS"/>
    <x v="0"/>
    <n v="60"/>
    <d v="2020-02-21T00:00:00"/>
    <d v="2020-04-21T00:00:00"/>
    <d v="2020-04-23T00:00:00"/>
    <n v="1738"/>
    <n v="1738"/>
    <n v="1"/>
    <n v="2"/>
  </r>
  <r>
    <n v="101108"/>
    <n v="42050"/>
    <s v="TH YOURS BASIC 24X16"/>
    <s v="TOWELS"/>
    <x v="0"/>
    <n v="60"/>
    <d v="2020-02-21T00:00:00"/>
    <d v="2020-04-21T00:00:00"/>
    <d v="2020-04-23T00:00:00"/>
    <n v="2494"/>
    <n v="2494"/>
    <n v="0"/>
    <n v="2"/>
  </r>
  <r>
    <n v="101109"/>
    <n v="44160"/>
    <s v="NOS.JOURNALS 10X120"/>
    <s v="TAMPONS"/>
    <x v="1"/>
    <n v="10"/>
    <d v="2020-02-21T00:00:00"/>
    <d v="2020-03-02T00:00:00"/>
    <d v="2020-03-02T00:00:00"/>
    <n v="1661"/>
    <n v="1661"/>
    <n v="0"/>
    <n v="0"/>
  </r>
  <r>
    <n v="101108"/>
    <n v="41010"/>
    <s v="TH MINITUYAS 24X10"/>
    <s v="TOWELS"/>
    <x v="0"/>
    <n v="60"/>
    <d v="2020-02-21T00:00:00"/>
    <d v="2020-04-21T00:00:00"/>
    <d v="2020-04-21T00:00:00"/>
    <n v="2975"/>
    <n v="2975"/>
    <n v="0"/>
    <n v="0"/>
  </r>
  <r>
    <n v="101108"/>
    <n v="40935"/>
    <s v="NOS.INVISIBLE RAP 30X16+IRX10"/>
    <s v="TOWELS"/>
    <x v="0"/>
    <n v="60"/>
    <d v="2020-02-21T00:00:00"/>
    <d v="2020-04-21T00:00:00"/>
    <d v="2020-04-21T00:00:00"/>
    <n v="1813"/>
    <n v="1813"/>
    <n v="0"/>
    <n v="0"/>
  </r>
  <r>
    <n v="101108"/>
    <n v="40937"/>
    <s v="NOS.INVISIBLE RAPIGEL 30X16"/>
    <s v="TOWELS"/>
    <x v="0"/>
    <n v="60"/>
    <d v="2020-02-21T00:00:00"/>
    <d v="2020-04-21T00:00:00"/>
    <d v="2020-04-21T00:00:00"/>
    <n v="2285"/>
    <n v="2285"/>
    <n v="2"/>
    <n v="0"/>
  </r>
  <r>
    <n v="101110"/>
    <n v="47550"/>
    <s v="TENA EXTRA 12X6"/>
    <s v="DIAPERS"/>
    <x v="2"/>
    <n v="7"/>
    <d v="2020-02-21T00:00:00"/>
    <d v="2020-02-28T00:00:00"/>
    <d v="2020-02-28T00:00:00"/>
    <n v="2307"/>
    <n v="2307"/>
    <n v="0"/>
    <n v="0"/>
  </r>
  <r>
    <n v="101111"/>
    <n v="44014"/>
    <s v="NOS.LACTI 12X40"/>
    <s v="SANITARY_TOWELS"/>
    <x v="3"/>
    <n v="5"/>
    <d v="2020-02-21T00:00:00"/>
    <d v="2020-02-26T00:00:00"/>
    <d v="2020-02-26T00:00:00"/>
    <n v="2280"/>
    <n v="2280"/>
    <n v="0"/>
    <n v="0"/>
  </r>
  <r>
    <n v="101108"/>
    <n v="40500"/>
    <s v="TH YOURS PLUS NOR 24X10"/>
    <s v="TOWELS"/>
    <x v="0"/>
    <n v="60"/>
    <d v="2020-02-21T00:00:00"/>
    <d v="2020-04-21T00:00:00"/>
    <d v="2020-04-21T00:00:00"/>
    <n v="2436"/>
    <n v="2436"/>
    <n v="2"/>
    <n v="0"/>
  </r>
  <r>
    <n v="101109"/>
    <n v="43283"/>
    <s v="T. DAILY LONG PROT 16X45"/>
    <s v="TAMPONS"/>
    <x v="1"/>
    <n v="10"/>
    <d v="2020-02-21T00:00:00"/>
    <d v="2020-03-02T00:00:00"/>
    <d v="2020-03-02T00:00:00"/>
    <n v="2364"/>
    <n v="2364"/>
    <n v="2"/>
    <n v="0"/>
  </r>
  <r>
    <n v="101108"/>
    <n v="40226"/>
    <s v="NOS.PLUS (DISTRIB) 48X10"/>
    <s v="TOWELS"/>
    <x v="0"/>
    <n v="60"/>
    <d v="2020-02-21T00:00:00"/>
    <d v="2020-04-21T00:00:00"/>
    <d v="2020-04-27T00:00:00"/>
    <n v="1217"/>
    <n v="1217"/>
    <n v="0"/>
    <n v="6"/>
  </r>
  <r>
    <n v="101108"/>
    <n v="40223"/>
    <s v="PLUS NOR 4X12X10+1 DEVICE PROT"/>
    <s v="TOWELS"/>
    <x v="0"/>
    <n v="60"/>
    <d v="2020-02-21T00:00:00"/>
    <d v="2020-04-21T00:00:00"/>
    <d v="2020-04-27T00:00:00"/>
    <n v="1294"/>
    <n v="1294"/>
    <n v="0"/>
    <n v="6"/>
  </r>
  <r>
    <n v="101109"/>
    <n v="44120"/>
    <s v="NOS.JOURNALS DIS 6X6X15"/>
    <s v="TAMPONS"/>
    <x v="1"/>
    <n v="10"/>
    <d v="2020-02-21T00:00:00"/>
    <d v="2020-03-02T00:00:00"/>
    <d v="2020-03-02T00:00:00"/>
    <n v="1569"/>
    <n v="1569"/>
    <n v="0"/>
    <n v="0"/>
  </r>
  <r>
    <n v="101102"/>
    <n v="41330"/>
    <s v="NOS.PLUS 24X16+INV.RAPIGEL X10"/>
    <s v="TOWELS"/>
    <x v="0"/>
    <n v="60"/>
    <d v="2020-02-15T00:00:00"/>
    <d v="2020-04-15T00:00:00"/>
    <d v="2020-04-15T00:00:00"/>
    <n v="1110"/>
    <n v="1110"/>
    <n v="0"/>
    <n v="0"/>
  </r>
  <r>
    <n v="101104"/>
    <n v="47500"/>
    <s v="TENA WOMAN 24X10"/>
    <s v="DIAPERS"/>
    <x v="2"/>
    <n v="7"/>
    <d v="2020-02-15T00:00:00"/>
    <d v="2020-02-22T00:00:00"/>
    <d v="2020-02-22T00:00:00"/>
    <n v="1528"/>
    <n v="1521"/>
    <n v="1"/>
    <n v="0"/>
  </r>
  <r>
    <n v="101103"/>
    <n v="44090"/>
    <s v="DAILY TIME LONG PROTECTOR 16X80"/>
    <s v="TAMPONS"/>
    <x v="1"/>
    <n v="10"/>
    <d v="2020-02-15T00:00:00"/>
    <d v="2020-02-25T00:00:00"/>
    <d v="2020-02-25T00:00:00"/>
    <n v="1440"/>
    <n v="1440"/>
    <n v="0"/>
    <n v="0"/>
  </r>
  <r>
    <n v="101103"/>
    <n v="44110"/>
    <s v="NOS. DIARIES RAP. WINGS 20X36"/>
    <s v="TAMPONS"/>
    <x v="1"/>
    <n v="10"/>
    <d v="2020-02-15T00:00:00"/>
    <d v="2020-02-25T00:00:00"/>
    <d v="2020-02-25T00:00:00"/>
    <n v="1459"/>
    <n v="1459"/>
    <n v="0"/>
    <n v="0"/>
  </r>
  <r>
    <n v="101103"/>
    <n v="43713"/>
    <s v="T. DAILY PROT INVIS 20X36"/>
    <s v="TAMPONS"/>
    <x v="1"/>
    <n v="10"/>
    <d v="2020-02-15T00:00:00"/>
    <d v="2020-02-25T00:00:00"/>
    <d v="2020-02-25T00:00:00"/>
    <n v="1022"/>
    <n v="1022"/>
    <n v="1"/>
    <n v="0"/>
  </r>
  <r>
    <n v="101102"/>
    <n v="41012"/>
    <s v="NOS.MINI 24X10"/>
    <s v="TOWELS"/>
    <x v="0"/>
    <n v="60"/>
    <d v="2020-02-15T00:00:00"/>
    <d v="2020-04-15T00:00:00"/>
    <d v="2020-04-15T00:00:00"/>
    <n v="1054"/>
    <n v="1054"/>
    <n v="1"/>
    <n v="0"/>
  </r>
  <r>
    <n v="101102"/>
    <n v="40508"/>
    <s v="NOS.PLUS (DISTRIB) 24X(10+6)"/>
    <s v="TOWELS"/>
    <x v="0"/>
    <n v="60"/>
    <d v="2020-02-15T00:00:00"/>
    <d v="2020-04-15T00:00:00"/>
    <d v="2020-04-15T00:00:00"/>
    <n v="892"/>
    <n v="892"/>
    <n v="0"/>
    <n v="0"/>
  </r>
  <r>
    <n v="100088"/>
    <n v="46400"/>
    <s v="NORMAL TENNA 12X10"/>
    <s v="DIAPERS"/>
    <x v="2"/>
    <n v="7"/>
    <d v="2020-02-14T00:00:00"/>
    <d v="2020-02-21T00:00:00"/>
    <d v="2020-02-21T00:00:00"/>
    <n v="1104"/>
    <n v="1104"/>
    <n v="0"/>
    <n v="0"/>
  </r>
  <r>
    <n v="100087"/>
    <n v="40490"/>
    <s v="TH YOURS NORMAL 24X10"/>
    <s v="TOWELS"/>
    <x v="0"/>
    <n v="60"/>
    <d v="2020-02-14T00:00:00"/>
    <d v="2020-04-14T00:00:00"/>
    <d v="2020-04-14T00:00:00"/>
    <n v="1255"/>
    <n v="1255"/>
    <n v="0"/>
    <n v="0"/>
  </r>
  <r>
    <n v="100087"/>
    <n v="40676"/>
    <s v="NOS.PLUS (DISTRIB) 6DISPX6X10"/>
    <s v="TOWELS"/>
    <x v="0"/>
    <n v="60"/>
    <d v="2020-02-14T00:00:00"/>
    <d v="2020-04-14T00:00:00"/>
    <d v="2020-04-14T00:00:00"/>
    <n v="988"/>
    <n v="988"/>
    <n v="0"/>
    <n v="0"/>
  </r>
  <r>
    <n v="100087"/>
    <n v="40677"/>
    <s v="NOS.PLUS(DISTR)6DX(P4 LED6)"/>
    <s v="TOWELS"/>
    <x v="0"/>
    <n v="60"/>
    <d v="2020-02-14T00:00:00"/>
    <d v="2020-04-14T00:00:00"/>
    <d v="2020-04-14T00:00:00"/>
    <n v="992"/>
    <n v="992"/>
    <n v="0"/>
    <n v="0"/>
  </r>
  <r>
    <n v="100087"/>
    <n v="40678"/>
    <s v="NOS.PLUS(DISTR)6DIS(P5 LL6)X10"/>
    <s v="TOWELS"/>
    <x v="0"/>
    <n v="60"/>
    <d v="2020-02-14T00:00:00"/>
    <d v="2020-04-14T00:00:00"/>
    <d v="2020-04-14T00:00:00"/>
    <n v="589"/>
    <n v="589"/>
    <n v="0"/>
    <n v="0"/>
  </r>
  <r>
    <n v="100087"/>
    <n v="40746"/>
    <s v="NOS.NORMAL RAP.12X20+6INV.RAPG"/>
    <s v="TOWELS"/>
    <x v="0"/>
    <n v="60"/>
    <d v="2020-02-14T00:00:00"/>
    <d v="2020-04-14T00:00:00"/>
    <d v="2020-04-14T00:00:00"/>
    <n v="593"/>
    <n v="593"/>
    <n v="0"/>
    <n v="0"/>
  </r>
  <r>
    <n v="100087"/>
    <n v="40507"/>
    <s v="NOS.PLUS 24X10 + 15 DAILY"/>
    <s v="TOWELS"/>
    <x v="0"/>
    <n v="60"/>
    <d v="2020-02-14T00:00:00"/>
    <d v="2020-04-14T00:00:00"/>
    <d v="2020-04-14T00:00:00"/>
    <n v="980"/>
    <n v="980"/>
    <n v="0"/>
    <n v="0"/>
  </r>
  <r>
    <n v="100087"/>
    <n v="40461"/>
    <s v="NOS.INVISIBLE RAP 8X3X10"/>
    <s v="TOWELS"/>
    <x v="0"/>
    <n v="60"/>
    <d v="2020-02-14T00:00:00"/>
    <d v="2020-04-14T00:00:00"/>
    <d v="2020-04-14T00:00:00"/>
    <n v="693"/>
    <n v="693"/>
    <n v="0"/>
    <n v="0"/>
  </r>
  <r>
    <n v="100091"/>
    <n v="44070"/>
    <s v="NOS.JOURNALS INV. 12X80"/>
    <s v="TAMPONS"/>
    <x v="1"/>
    <n v="10"/>
    <d v="2020-02-14T00:00:00"/>
    <d v="2020-02-24T00:00:00"/>
    <d v="2020-02-24T00:00:00"/>
    <n v="587"/>
    <n v="587"/>
    <n v="0"/>
    <n v="0"/>
  </r>
  <r>
    <n v="100087"/>
    <n v="40373"/>
    <s v="INVIS NORMAL 30X16+10 INV RAP"/>
    <s v="TOWELS"/>
    <x v="0"/>
    <n v="60"/>
    <d v="2020-02-14T00:00:00"/>
    <d v="2020-04-14T00:00:00"/>
    <d v="2020-04-14T00:00:00"/>
    <n v="737"/>
    <n v="737"/>
    <n v="0"/>
    <n v="0"/>
  </r>
  <r>
    <n v="100089"/>
    <n v="41208"/>
    <s v="NOS.PLUS(DISTR)12DISP(P33 LL42"/>
    <s v="TOWELS"/>
    <x v="4"/>
    <n v="8"/>
    <d v="2020-02-14T00:00:00"/>
    <d v="2020-02-22T00:00:00"/>
    <d v="2020-02-22T00:00:00"/>
    <n v="438"/>
    <n v="438"/>
    <n v="0"/>
    <n v="0"/>
  </r>
  <r>
    <n v="100089"/>
    <n v="44170"/>
    <s v="NOS.PLUS 48X10+3INV.RAPIG"/>
    <s v="TOWELS"/>
    <x v="4"/>
    <n v="8"/>
    <d v="2020-02-14T00:00:00"/>
    <d v="2020-02-22T00:00:00"/>
    <d v="2020-02-22T00:00:00"/>
    <n v="355"/>
    <n v="355"/>
    <n v="0"/>
    <n v="0"/>
  </r>
  <r>
    <n v="100089"/>
    <n v="40830"/>
    <s v="TH PLUS NORMAL DISP IND 6X60"/>
    <s v="TOWELS"/>
    <x v="4"/>
    <n v="8"/>
    <d v="2020-02-14T00:00:00"/>
    <d v="2020-02-22T00:00:00"/>
    <d v="2020-02-22T00:00:00"/>
    <n v="418"/>
    <n v="418"/>
    <n v="0"/>
    <n v="0"/>
  </r>
  <r>
    <n v="100089"/>
    <n v="40890"/>
    <s v="TH INVISIBLE RAP 6X8X10"/>
    <s v="TOWELS"/>
    <x v="4"/>
    <n v="8"/>
    <d v="2020-02-14T00:00:00"/>
    <d v="2020-02-22T00:00:00"/>
    <d v="2020-02-22T00:00:00"/>
    <n v="368"/>
    <n v="368"/>
    <n v="0"/>
    <n v="0"/>
  </r>
  <r>
    <n v="100089"/>
    <n v="41180"/>
    <s v="NOS.PLUS 24X16+6 INV.RAPIG"/>
    <s v="TOWELS"/>
    <x v="4"/>
    <n v="8"/>
    <d v="2020-02-14T00:00:00"/>
    <d v="2020-02-22T00:00:00"/>
    <d v="2020-02-22T00:00:00"/>
    <n v="404"/>
    <n v="404"/>
    <n v="0"/>
    <n v="0"/>
  </r>
  <r>
    <n v="100089"/>
    <n v="45080"/>
    <s v="INVIS RAP 30X(PAGE 10 WEAR 16)"/>
    <s v="TOWELS"/>
    <x v="4"/>
    <n v="8"/>
    <d v="2020-02-14T00:00:00"/>
    <d v="2020-02-22T00:00:00"/>
    <d v="2020-02-22T00:00:00"/>
    <n v="654"/>
    <n v="654"/>
    <n v="0"/>
    <n v="0"/>
  </r>
  <r>
    <n v="100089"/>
    <n v="40506"/>
    <s v="NOS.PLUS (DISTRIB) 24X10"/>
    <s v="TOWELS"/>
    <x v="4"/>
    <n v="8"/>
    <d v="2020-02-14T00:00:00"/>
    <d v="2020-02-22T00:00:00"/>
    <d v="2020-02-22T00:00:00"/>
    <n v="726"/>
    <n v="726"/>
    <n v="0"/>
    <n v="0"/>
  </r>
  <r>
    <n v="100089"/>
    <n v="40997"/>
    <s v="NOS.PLUS RAPISEC 24X16+6INV.RG"/>
    <s v="TOWELS"/>
    <x v="4"/>
    <n v="8"/>
    <d v="2020-02-14T00:00:00"/>
    <d v="2020-02-22T00:00:00"/>
    <d v="2020-02-22T00:00:00"/>
    <n v="352"/>
    <n v="352"/>
    <n v="0"/>
    <n v="0"/>
  </r>
  <r>
    <n v="100091"/>
    <n v="43400"/>
    <s v="DAILY PROTECTIVE TOWEL 24X15"/>
    <s v="TAMPONS"/>
    <x v="1"/>
    <n v="10"/>
    <d v="2020-02-14T00:00:00"/>
    <d v="2020-02-24T00:00:00"/>
    <d v="2020-02-24T00:00:00"/>
    <n v="550"/>
    <n v="550"/>
    <n v="0"/>
    <n v="0"/>
  </r>
  <r>
    <n v="100089"/>
    <n v="40893"/>
    <s v="NOS.INV.RAPIGEL 6DIS(P7 L8)X10"/>
    <s v="TOWELS"/>
    <x v="4"/>
    <n v="8"/>
    <d v="2020-02-14T00:00:00"/>
    <d v="2020-02-22T00:00:00"/>
    <d v="2020-02-22T00:00:00"/>
    <n v="489"/>
    <n v="489"/>
    <n v="0"/>
    <n v="0"/>
  </r>
  <r>
    <n v="100089"/>
    <n v="40521"/>
    <s v="NOS.INVISIBLE 8X3X10"/>
    <s v="TOWELS"/>
    <x v="4"/>
    <n v="8"/>
    <d v="2020-02-14T00:00:00"/>
    <d v="2020-02-22T00:00:00"/>
    <d v="2020-02-22T00:00:00"/>
    <n v="563"/>
    <n v="563"/>
    <n v="0"/>
    <n v="0"/>
  </r>
  <r>
    <n v="100088"/>
    <n v="47670"/>
    <s v="TENA WOMAN MINI 24X10"/>
    <s v="DIAPERS"/>
    <x v="2"/>
    <n v="7"/>
    <d v="2020-02-14T00:00:00"/>
    <d v="2020-02-21T00:00:00"/>
    <d v="2020-02-21T00:00:00"/>
    <n v="471"/>
    <n v="471"/>
    <n v="0"/>
    <n v="0"/>
  </r>
  <r>
    <n v="100089"/>
    <n v="40493"/>
    <s v="NOS.NORMAL RAP.24X10+3INV.RAPG"/>
    <s v="TOWELS"/>
    <x v="4"/>
    <n v="8"/>
    <d v="2020-02-14T00:00:00"/>
    <d v="2020-02-22T00:00:00"/>
    <d v="2020-02-22T00:00:00"/>
    <n v="449"/>
    <n v="449"/>
    <n v="0"/>
    <n v="0"/>
  </r>
  <r>
    <n v="100089"/>
    <n v="40985"/>
    <s v="NOS.PLUS 24X16+PRX10"/>
    <s v="TOWELS"/>
    <x v="4"/>
    <n v="8"/>
    <d v="2020-02-14T00:00:00"/>
    <d v="2020-02-22T00:00:00"/>
    <d v="2020-02-22T00:00:00"/>
    <n v="290"/>
    <n v="290"/>
    <n v="0"/>
    <n v="0"/>
  </r>
  <r>
    <n v="100067"/>
    <n v="41060"/>
    <s v="DISP. PLUS RAPISEC 6X6X10"/>
    <s v="TOWELS"/>
    <x v="4"/>
    <n v="8"/>
    <d v="2020-02-07T00:00:00"/>
    <d v="2020-02-15T00:00:00"/>
    <d v="2020-02-15T00:00:00"/>
    <n v="268"/>
    <n v="268"/>
    <n v="0"/>
    <n v="0"/>
  </r>
  <r>
    <n v="100067"/>
    <n v="41207"/>
    <s v="NOS.PLUS(DISTR)12DIS(P26 LL42)"/>
    <s v="TOWELS"/>
    <x v="4"/>
    <n v="8"/>
    <d v="2020-02-07T00:00:00"/>
    <d v="2020-02-15T00:00:00"/>
    <d v="2020-02-15T00:00:00"/>
    <n v="392"/>
    <n v="392"/>
    <n v="0"/>
    <n v="0"/>
  </r>
  <r>
    <n v="100067"/>
    <n v="40471"/>
    <s v="TH PLUS RAPISEC 8X3X10 MK"/>
    <s v="TOWELS"/>
    <x v="4"/>
    <n v="8"/>
    <d v="2020-02-07T00:00:00"/>
    <d v="2020-02-15T00:00:00"/>
    <d v="2020-02-15T00:00:00"/>
    <n v="397"/>
    <n v="397"/>
    <n v="0"/>
    <n v="0"/>
  </r>
  <r>
    <n v="100067"/>
    <n v="40272"/>
    <s v="NOS.GOODS N.6X3X10"/>
    <s v="TOWELS"/>
    <x v="4"/>
    <n v="8"/>
    <d v="2020-02-07T00:00:00"/>
    <d v="2020-02-15T00:00:00"/>
    <d v="2020-02-15T00:00:00"/>
    <n v="264"/>
    <n v="264"/>
    <n v="0"/>
    <n v="0"/>
  </r>
  <r>
    <n v="100080"/>
    <n v="41020"/>
    <s v="INVIS RAPISEC DISP IND 8X60"/>
    <s v="TOWELS"/>
    <x v="4"/>
    <n v="8"/>
    <d v="2020-02-08T00:00:00"/>
    <d v="2020-02-16T00:00:00"/>
    <d v="2020-02-16T00:00:00"/>
    <n v="174"/>
    <n v="174"/>
    <n v="0"/>
    <n v="0"/>
  </r>
  <r>
    <n v="100080"/>
    <n v="41230"/>
    <s v="NOS.RAP.INV.8X3X10 (PAY 2X3)"/>
    <s v="TOWELS"/>
    <x v="4"/>
    <n v="8"/>
    <d v="2020-02-08T00:00:00"/>
    <d v="2020-02-16T00:00:00"/>
    <d v="2020-02-16T00:00:00"/>
    <n v="522"/>
    <n v="522"/>
    <n v="0"/>
    <n v="0"/>
  </r>
  <r>
    <n v="100080"/>
    <n v="41200"/>
    <s v="NOS.PLUS(DISTR)12DISP.BAGSAX42"/>
    <s v="TOWELS"/>
    <x v="4"/>
    <n v="8"/>
    <d v="2020-02-08T00:00:00"/>
    <d v="2020-02-16T00:00:00"/>
    <d v="2020-02-16T00:00:00"/>
    <n v="136"/>
    <n v="136"/>
    <n v="0"/>
    <n v="0"/>
  </r>
  <r>
    <n v="100080"/>
    <n v="40221"/>
    <s v="NOS.PLUS 16X3X10"/>
    <s v="TOWELS"/>
    <x v="4"/>
    <n v="8"/>
    <d v="2020-02-08T00:00:00"/>
    <d v="2020-02-16T00:00:00"/>
    <d v="2020-02-16T00:00:00"/>
    <n v="132"/>
    <n v="132"/>
    <n v="0"/>
    <n v="0"/>
  </r>
  <r>
    <n v="100080"/>
    <n v="42062"/>
    <s v="BASIC NO. 8X3X10"/>
    <s v="TOWELS"/>
    <x v="4"/>
    <n v="8"/>
    <d v="2020-02-08T00:00:00"/>
    <d v="2020-02-16T00:00:00"/>
    <d v="2020-02-16T00:00:00"/>
    <n v="199"/>
    <n v="199"/>
    <n v="0"/>
    <n v="0"/>
  </r>
  <r>
    <n v="100078"/>
    <n v="47660"/>
    <s v="TENA EXTRA INST MEDIUM 6X12"/>
    <s v="DIAPERS"/>
    <x v="2"/>
    <n v="7"/>
    <d v="2020-02-08T00:00:00"/>
    <d v="2020-02-15T00:00:00"/>
    <d v="2020-02-16T00:00:00"/>
    <n v="233"/>
    <n v="233"/>
    <n v="0"/>
    <n v="1"/>
  </r>
  <r>
    <n v="100080"/>
    <n v="41022"/>
    <s v="RAPIG.INV.NOS. 8DISPX(P50 LL60)"/>
    <s v="TOWELS"/>
    <x v="4"/>
    <n v="8"/>
    <d v="2020-02-08T00:00:00"/>
    <d v="2020-02-16T00:00:00"/>
    <d v="2020-02-17T00:00:00"/>
    <n v="168"/>
    <n v="166"/>
    <n v="0"/>
    <n v="1"/>
  </r>
  <r>
    <n v="100080"/>
    <n v="41310"/>
    <s v="NOS.RAPIG.INV.30X16+10 DAILY"/>
    <s v="TOWELS"/>
    <x v="4"/>
    <n v="8"/>
    <d v="2020-02-08T00:00:00"/>
    <d v="2020-02-16T00:00:00"/>
    <d v="2020-02-17T00:00:00"/>
    <n v="269"/>
    <n v="258"/>
    <n v="0"/>
    <n v="1"/>
  </r>
  <r>
    <n v="100078"/>
    <n v="47330"/>
    <s v="TENA SUPER 6X10 PAY 8X10"/>
    <s v="DIAPERS"/>
    <x v="2"/>
    <n v="7"/>
    <d v="2020-02-08T00:00:00"/>
    <d v="2020-02-15T00:00:00"/>
    <d v="2020-02-16T00:00:00"/>
    <n v="164"/>
    <n v="161"/>
    <n v="0"/>
    <n v="1"/>
  </r>
  <r>
    <n v="100080"/>
    <n v="45840"/>
    <s v="NOS.PLUS RAP 8X3X10 PAY 2X3"/>
    <s v="TOWELS"/>
    <x v="4"/>
    <n v="8"/>
    <d v="2020-02-08T00:00:00"/>
    <d v="2020-02-16T00:00:00"/>
    <d v="2020-02-17T00:00:00"/>
    <n v="135"/>
    <n v="134"/>
    <n v="0"/>
    <n v="1"/>
  </r>
  <r>
    <n v="100078"/>
    <n v="47570"/>
    <s v="TENA EXTRA INST LARGE 6X12"/>
    <s v="DIAPERS"/>
    <x v="2"/>
    <n v="7"/>
    <d v="2020-02-08T00:00:00"/>
    <d v="2020-02-15T00:00:00"/>
    <d v="2020-02-16T00:00:00"/>
    <n v="80"/>
    <n v="87"/>
    <n v="0"/>
    <n v="1"/>
  </r>
  <r>
    <n v="100080"/>
    <n v="40936"/>
    <s v="NOS.INVISIBLE RAP 30X16+NDAX16"/>
    <s v="TOWELS"/>
    <x v="4"/>
    <n v="8"/>
    <d v="2020-02-08T00:00:00"/>
    <d v="2020-02-16T00:00:00"/>
    <d v="2020-02-17T00:00:00"/>
    <n v="87"/>
    <n v="87"/>
    <n v="0"/>
    <n v="1"/>
  </r>
  <r>
    <n v="100080"/>
    <n v="40011"/>
    <s v="TH YOURS NORMAL 16X3X10"/>
    <s v="TOWELS"/>
    <x v="4"/>
    <n v="8"/>
    <d v="2020-02-08T00:00:00"/>
    <d v="2020-02-16T00:00:00"/>
    <d v="2020-02-16T00:00:00"/>
    <n v="73"/>
    <n v="72"/>
    <n v="0"/>
    <n v="0"/>
  </r>
  <r>
    <n v="100080"/>
    <n v="44130"/>
    <s v="RAPISEC WINGS JOURNALS 12X75"/>
    <s v="TOWELS"/>
    <x v="4"/>
    <n v="8"/>
    <d v="2020-02-08T00:00:00"/>
    <d v="2020-02-16T00:00:00"/>
    <d v="2020-02-16T00:00:00"/>
    <n v="101"/>
    <n v="100"/>
    <n v="0"/>
    <n v="0"/>
  </r>
  <r>
    <n v="100080"/>
    <n v="40012"/>
    <s v="NO.NORMAL 48X10+4 DISP PR3X15"/>
    <s v="TOWELS"/>
    <x v="4"/>
    <n v="8"/>
    <d v="2020-02-08T00:00:00"/>
    <d v="2020-02-16T00:00:00"/>
    <d v="2020-02-16T00:00:00"/>
    <n v="78"/>
    <n v="75"/>
    <n v="0"/>
    <n v="0"/>
  </r>
  <r>
    <n v="100080"/>
    <n v="40984"/>
    <s v="NOS.PLUS 24X16+B.NIGHTS X6"/>
    <s v="TOWELS"/>
    <x v="4"/>
    <n v="8"/>
    <d v="2020-02-08T00:00:00"/>
    <d v="2020-02-16T00:00:00"/>
    <d v="2020-02-16T00:00:00"/>
    <n v="64"/>
    <n v="66"/>
    <n v="0"/>
    <n v="0"/>
  </r>
  <r>
    <n v="100080"/>
    <n v="42011"/>
    <s v="US. MATERNITY 12X2X10"/>
    <s v="TOWELS"/>
    <x v="4"/>
    <n v="8"/>
    <d v="2020-02-08T00:00:00"/>
    <d v="2020-02-16T00:00:00"/>
    <d v="2020-02-16T00:00:00"/>
    <n v="60"/>
    <n v="61"/>
    <n v="0"/>
    <n v="0"/>
  </r>
  <r>
    <n v="100080"/>
    <n v="40993"/>
    <s v="NOS.PLUS RAP 24X16+NDAX16"/>
    <s v="TOWELS"/>
    <x v="4"/>
    <n v="8"/>
    <d v="2020-02-08T00:00:00"/>
    <d v="2020-02-16T00:00:00"/>
    <d v="2020-02-16T00:00:00"/>
    <n v="66"/>
    <n v="65"/>
    <n v="0"/>
    <n v="0"/>
  </r>
  <r>
    <n v="101121"/>
    <n v="40375"/>
    <s v="NOS.INVISIBLE 30X16+IRX6"/>
    <s v="TOWELS"/>
    <x v="4"/>
    <n v="8"/>
    <d v="2020-02-26T00:00:00"/>
    <d v="2020-03-05T00:00:00"/>
    <d v="2020-03-05T00:00:00"/>
    <n v="61"/>
    <n v="60"/>
    <n v="0"/>
    <n v="0"/>
  </r>
  <r>
    <n v="101121"/>
    <n v="40472"/>
    <s v="NOS.PLUS RAP 24X10+NDAX10"/>
    <s v="TOWELS"/>
    <x v="4"/>
    <n v="8"/>
    <d v="2020-02-26T00:00:00"/>
    <d v="2020-03-05T00:00:00"/>
    <d v="2020-03-05T00:00:00"/>
    <n v="55"/>
    <n v="54"/>
    <n v="0"/>
    <n v="0"/>
  </r>
  <r>
    <n v="101110"/>
    <n v="47780"/>
    <s v="TENA WOMAN 8X3X10"/>
    <s v="DIAPERS"/>
    <x v="2"/>
    <n v="7"/>
    <d v="2020-02-21T00:00:00"/>
    <d v="2020-02-28T00:00:00"/>
    <d v="2020-03-04T00:00:00"/>
    <n v="43"/>
    <n v="44"/>
    <n v="0"/>
    <n v="5"/>
  </r>
  <r>
    <n v="101109"/>
    <n v="43270"/>
    <s v="DAILY TOWEL PROT.DISP.4X9X15"/>
    <s v="TAMPONS"/>
    <x v="1"/>
    <n v="10"/>
    <d v="2020-02-21T00:00:00"/>
    <d v="2020-03-02T00:00:00"/>
    <d v="2020-03-07T00:00:00"/>
    <n v="33"/>
    <n v="32"/>
    <n v="0"/>
    <n v="5"/>
  </r>
  <r>
    <n v="101121"/>
    <n v="44180"/>
    <s v="RAPISEC DIARY NOS. 12X40"/>
    <s v="TOWELS"/>
    <x v="4"/>
    <n v="8"/>
    <d v="2020-02-26T00:00:00"/>
    <d v="2020-03-05T00:00:00"/>
    <d v="2020-03-05T00:00:00"/>
    <n v="81"/>
    <n v="80"/>
    <n v="0"/>
    <n v="0"/>
  </r>
  <r>
    <n v="101121"/>
    <n v="45120"/>
    <s v="NOS.PLUS RAP.24X16+INV.RAP.X10"/>
    <s v="TOWELS"/>
    <x v="4"/>
    <n v="8"/>
    <d v="2020-02-26T00:00:00"/>
    <d v="2020-03-05T00:00:00"/>
    <d v="2020-03-08T00:00:00"/>
    <n v="23"/>
    <n v="23"/>
    <n v="0"/>
    <n v="3"/>
  </r>
  <r>
    <n v="101121"/>
    <n v="40372"/>
    <s v="INVIS NOR 30X(PAGE 16 BRING 20)"/>
    <s v="TOWELS"/>
    <x v="4"/>
    <n v="8"/>
    <d v="2020-02-26T00:00:00"/>
    <d v="2020-03-05T00:00:00"/>
    <d v="2020-03-08T00:00:00"/>
    <n v="24"/>
    <n v="24"/>
    <n v="0"/>
    <n v="3"/>
  </r>
  <r>
    <n v="101110"/>
    <n v="47360"/>
    <s v="TENA WOMAN 24X10 PAG 8 LED 10"/>
    <s v="DIAPERS"/>
    <x v="2"/>
    <n v="7"/>
    <d v="2020-02-21T00:00:00"/>
    <d v="2020-02-28T00:00:00"/>
    <d v="2020-03-04T00:00:00"/>
    <n v="34"/>
    <n v="34"/>
    <n v="0"/>
    <n v="5"/>
  </r>
  <r>
    <n v="101110"/>
    <n v="47730"/>
    <s v="TENA EXTRA 6X3X6"/>
    <s v="DIAPERS"/>
    <x v="2"/>
    <n v="7"/>
    <d v="2020-02-21T00:00:00"/>
    <d v="2020-02-28T00:00:00"/>
    <d v="2020-03-04T00:00:00"/>
    <n v="8"/>
    <n v="8"/>
    <n v="0"/>
    <n v="5"/>
  </r>
  <r>
    <n v="101121"/>
    <n v="40224"/>
    <s v="NOS.PLUS 48X10+B.NIGHTS X3"/>
    <s v="TOWELS"/>
    <x v="4"/>
    <n v="8"/>
    <d v="2020-02-26T00:00:00"/>
    <d v="2020-03-05T00:00:00"/>
    <d v="2020-03-08T00:00:00"/>
    <n v="18"/>
    <n v="18"/>
    <n v="0"/>
    <n v="3"/>
  </r>
  <r>
    <n v="101121"/>
    <n v="41062"/>
    <s v="NOS.PLUS RAP 6X6X10 PAG.5 X 6"/>
    <s v="TOWELS"/>
    <x v="4"/>
    <n v="8"/>
    <d v="2020-02-26T00:00:00"/>
    <d v="2020-03-05T00:00:00"/>
    <d v="2020-03-08T00:00:00"/>
    <n v="8"/>
    <n v="8"/>
    <n v="0"/>
    <n v="3"/>
  </r>
  <r>
    <n v="101121"/>
    <n v="40464"/>
    <s v="NOS.INVISIBLE RAP 24X10+NDAX10"/>
    <s v="TOWELS"/>
    <x v="4"/>
    <n v="8"/>
    <d v="2020-02-26T00:00:00"/>
    <d v="2020-03-05T00:00:00"/>
    <d v="2020-03-05T00:00:00"/>
    <n v="7"/>
    <n v="7"/>
    <n v="0"/>
    <n v="0"/>
  </r>
  <r>
    <n v="101110"/>
    <n v="47700"/>
    <s v="TENA SUPER 2X3X10"/>
    <s v="DIAPERS"/>
    <x v="2"/>
    <n v="7"/>
    <d v="2020-02-21T00:00:00"/>
    <d v="2020-02-28T00:00:00"/>
    <d v="2020-03-04T00:00:00"/>
    <n v="21"/>
    <n v="21"/>
    <n v="0"/>
    <n v="5"/>
  </r>
  <r>
    <n v="101121"/>
    <n v="42061"/>
    <s v="TH YOURS BASIC 4X6X10"/>
    <s v="TOWELS"/>
    <x v="4"/>
    <n v="8"/>
    <d v="2020-02-26T00:00:00"/>
    <d v="2020-03-05T00:00:00"/>
    <d v="2020-03-05T00:00:00"/>
    <n v="14"/>
    <n v="14"/>
    <n v="0"/>
    <n v="0"/>
  </r>
  <r>
    <n v="100067"/>
    <n v="40982"/>
    <s v="PLUS NOR 24X(PAGE 16 TAKE 20)"/>
    <s v="TOWELS"/>
    <x v="4"/>
    <n v="8"/>
    <d v="2020-02-07T00:00:00"/>
    <d v="2020-02-15T00:00:00"/>
    <d v="2020-02-15T00:00:00"/>
    <n v="4"/>
    <n v="4"/>
    <n v="0"/>
    <n v="0"/>
  </r>
  <r>
    <n v="100067"/>
    <n v="42030"/>
    <s v="TH YOURS THIN 30X16"/>
    <s v="TOWELS"/>
    <x v="4"/>
    <n v="8"/>
    <d v="2020-02-07T00:00:00"/>
    <d v="2020-02-15T00:00:00"/>
    <d v="2020-02-15T00:00:00"/>
    <n v="9"/>
    <n v="9"/>
    <n v="0"/>
    <n v="0"/>
  </r>
  <r>
    <n v="100070"/>
    <n v="43720"/>
    <s v="DAY TOWEL PROT.INVIS.LAR20X24"/>
    <s v="TAMPONS"/>
    <x v="1"/>
    <n v="10"/>
    <d v="2020-02-07T00:00:00"/>
    <d v="2020-02-17T00:00:00"/>
    <d v="2020-02-17T00:00:00"/>
    <n v="21"/>
    <n v="21"/>
    <n v="0"/>
    <n v="0"/>
  </r>
  <r>
    <n v="100070"/>
    <n v="40013"/>
    <s v="TH YOURS NORMAL 48X10"/>
    <s v="TAMPONS"/>
    <x v="1"/>
    <n v="10"/>
    <d v="2020-02-07T00:00:00"/>
    <d v="2020-02-17T00:00:00"/>
    <d v="2020-02-17T00:00:00"/>
    <n v="3"/>
    <n v="3"/>
    <n v="0"/>
    <n v="0"/>
  </r>
  <r>
    <n v="100070"/>
    <n v="43710"/>
    <s v="DAILY PROT. INVIS. TOWEL 20X24"/>
    <s v="TAMPONS"/>
    <x v="1"/>
    <n v="10"/>
    <d v="2020-02-07T00:00:00"/>
    <d v="2020-02-17T00:00:00"/>
    <d v="2020-02-17T00:00:00"/>
    <n v="2"/>
    <n v="2"/>
    <n v="0"/>
    <n v="0"/>
  </r>
  <r>
    <n v="100067"/>
    <n v="40523"/>
    <s v="TH INVISIBLE NORMAL 24X(10+2)"/>
    <s v="TOWELS"/>
    <x v="4"/>
    <n v="8"/>
    <d v="2020-02-07T00:00:00"/>
    <d v="2020-02-15T00:00:00"/>
    <d v="2020-02-15T00:00:00"/>
    <n v="8"/>
    <n v="8"/>
    <n v="0"/>
    <n v="0"/>
  </r>
  <r>
    <n v="100067"/>
    <n v="40520"/>
    <s v="TH YOURS INVISIB NOR 24X10"/>
    <s v="TOWELS"/>
    <x v="4"/>
    <n v="8"/>
    <d v="2020-02-07T00:00:00"/>
    <d v="2020-02-15T00:00:00"/>
    <d v="2020-02-15T00:00:00"/>
    <n v="5426"/>
    <n v="5425"/>
    <n v="5"/>
    <n v="0"/>
  </r>
  <r>
    <n v="100067"/>
    <n v="41320"/>
    <s v="NOS.INV. RAPIGEL 2X (14X10)"/>
    <s v="TOWELS"/>
    <x v="4"/>
    <n v="8"/>
    <d v="2020-02-07T00:00:00"/>
    <d v="2020-02-15T00:00:00"/>
    <d v="2020-02-15T00:00:00"/>
    <n v="8887"/>
    <n v="8882"/>
    <n v="0"/>
    <n v="0"/>
  </r>
  <r>
    <n v="100065"/>
    <n v="46370"/>
    <s v="TENA SUPER 6X10"/>
    <s v="DIAPERS"/>
    <x v="2"/>
    <n v="7"/>
    <d v="2020-02-07T00:00:00"/>
    <d v="2020-02-14T00:00:00"/>
    <d v="2020-02-14T00:00:00"/>
    <n v="7258"/>
    <n v="7249"/>
    <n v="0"/>
    <n v="0"/>
  </r>
  <r>
    <n v="100067"/>
    <n v="40017"/>
    <s v="NOS.NORMAL RAP.48X10+3INV.RAPG"/>
    <s v="TOWELS"/>
    <x v="4"/>
    <n v="8"/>
    <d v="2020-02-07T00:00:00"/>
    <d v="2020-02-15T00:00:00"/>
    <d v="2020-02-15T00:00:00"/>
    <n v="8054"/>
    <n v="8051"/>
    <n v="5"/>
    <n v="0"/>
  </r>
  <r>
    <n v="100067"/>
    <n v="40503"/>
    <s v="TH PLUS NORMAL 24X(10+2)"/>
    <s v="TOWELS"/>
    <x v="4"/>
    <n v="8"/>
    <d v="2020-02-07T00:00:00"/>
    <d v="2020-02-15T00:00:00"/>
    <d v="2020-02-15T00:00:00"/>
    <n v="3"/>
    <n v="3"/>
    <n v="0"/>
    <n v="0"/>
  </r>
  <r>
    <n v="100067"/>
    <n v="45750"/>
    <s v="INVISIBLE NOR 24BOL X6PQ X10U"/>
    <s v="TOWELS"/>
    <x v="4"/>
    <n v="8"/>
    <d v="2020-02-07T00:00:00"/>
    <d v="2020-02-15T00:00:00"/>
    <d v="2020-02-15T00:00:00"/>
    <n v="5"/>
    <n v="5"/>
    <n v="0"/>
    <n v="0"/>
  </r>
  <r>
    <n v="100066"/>
    <n v="44013"/>
    <s v="LACTITUYAS 12X30"/>
    <s v="SANITARY_TOWELS"/>
    <x v="3"/>
    <n v="5"/>
    <d v="2020-02-07T00:00:00"/>
    <d v="2020-02-12T00:00:00"/>
    <d v="2020-02-12T00:00:00"/>
    <n v="1"/>
    <n v="1"/>
    <n v="0"/>
    <n v="0"/>
  </r>
  <r>
    <n v="100066"/>
    <n v="44010"/>
    <s v="LACTITUYAS 12X20"/>
    <s v="SANITARY_TOWELS"/>
    <x v="3"/>
    <n v="5"/>
    <d v="2020-02-07T00:00:00"/>
    <d v="2020-02-12T00:00:00"/>
    <d v="2020-02-12T00:00:00"/>
    <n v="3"/>
    <n v="3"/>
    <n v="0"/>
    <n v="0"/>
  </r>
  <r>
    <n v="100070"/>
    <n v="40522"/>
    <s v="NOS.INVISIBLE 24X10+IR X3"/>
    <s v="TAMPONS"/>
    <x v="1"/>
    <n v="10"/>
    <d v="2020-02-07T00:00:00"/>
    <d v="2020-02-17T00:00:00"/>
    <d v="2020-02-18T00:00:00"/>
    <n v="2"/>
    <n v="2"/>
    <n v="0"/>
    <n v="1"/>
  </r>
  <r>
    <n v="100065"/>
    <n v="47320"/>
    <s v="TENA NORMAL 12X10 PAY 8X10"/>
    <s v="DIAPERS"/>
    <x v="2"/>
    <n v="7"/>
    <d v="2020-02-07T00:00:00"/>
    <d v="2020-02-14T00:00:00"/>
    <d v="2020-02-14T00:00:00"/>
    <n v="69"/>
    <n v="69"/>
    <n v="0"/>
    <n v="0"/>
  </r>
  <r>
    <n v="100067"/>
    <n v="41212"/>
    <s v="NOS.INV.RAPG. 16DI.BOLX P35L40"/>
    <s v="TOWELS"/>
    <x v="4"/>
    <n v="8"/>
    <d v="2020-02-07T00:00:00"/>
    <d v="2020-02-15T00:00:00"/>
    <d v="2020-02-15T00:00:00"/>
    <n v="107"/>
    <n v="107"/>
    <n v="0"/>
    <n v="0"/>
  </r>
  <r>
    <n v="100067"/>
    <n v="41220"/>
    <s v="NORM RAPISEC 12X(20+10)"/>
    <s v="TOWELS"/>
    <x v="4"/>
    <n v="8"/>
    <d v="2020-02-07T00:00:00"/>
    <d v="2020-02-15T00:00:00"/>
    <d v="2020-02-15T00:00:00"/>
    <n v="79"/>
    <n v="79"/>
    <n v="0"/>
    <n v="0"/>
  </r>
  <r>
    <n v="100067"/>
    <n v="41420"/>
    <s v="P4(2NR10+4PR10+6IRG10+ND3X15)"/>
    <s v="TOWELS"/>
    <x v="4"/>
    <n v="8"/>
    <d v="2020-02-07T00:00:00"/>
    <d v="2020-02-15T00:00:00"/>
    <d v="2020-02-15T00:00:00"/>
    <n v="79"/>
    <n v="79"/>
    <n v="0"/>
    <n v="0"/>
  </r>
  <r>
    <n v="100067"/>
    <n v="45070"/>
    <s v="PLUS RAP 24X(PAGE 10 BRING 16)"/>
    <s v="TOWELS"/>
    <x v="4"/>
    <n v="8"/>
    <d v="2020-02-07T00:00:00"/>
    <d v="2020-02-15T00:00:00"/>
    <d v="2020-02-15T00:00:00"/>
    <n v="72"/>
    <n v="72"/>
    <n v="0"/>
    <n v="0"/>
  </r>
  <r>
    <n v="100077"/>
    <n v="40465"/>
    <s v="NOS.INVISIBLE RAPIGEL 24X10"/>
    <s v="TOWELS"/>
    <x v="5"/>
    <n v="10"/>
    <d v="2020-02-07T00:00:00"/>
    <d v="2020-02-17T00:00:00"/>
    <d v="2020-02-17T00:00:00"/>
    <n v="6472"/>
    <n v="6470"/>
    <n v="4"/>
    <n v="0"/>
  </r>
  <r>
    <n v="101122"/>
    <n v="40462"/>
    <s v="NOS.FAST.INV.2X12X10+ND 2X3X15"/>
    <s v="TOWELS"/>
    <x v="5"/>
    <n v="10"/>
    <d v="2020-02-21T00:00:00"/>
    <d v="2020-03-02T00:00:00"/>
    <d v="2020-03-02T00:00:00"/>
    <n v="6222"/>
    <n v="6221"/>
    <n v="1"/>
    <n v="0"/>
  </r>
  <r>
    <n v="101109"/>
    <n v="44080"/>
    <s v="DAILY TIME PROTECTOR 12X100"/>
    <s v="TAMPONS"/>
    <x v="1"/>
    <n v="10"/>
    <d v="2020-02-21T00:00:00"/>
    <d v="2020-03-02T00:00:00"/>
    <d v="2020-03-02T00:00:00"/>
    <n v="3629"/>
    <n v="3629"/>
    <n v="1"/>
    <n v="0"/>
  </r>
  <r>
    <n v="101122"/>
    <n v="40370"/>
    <s v="TH YOURS INVISIB NOR 30X16"/>
    <s v="TOWELS"/>
    <x v="5"/>
    <n v="10"/>
    <d v="2020-02-21T00:00:00"/>
    <d v="2020-03-02T00:00:00"/>
    <d v="2020-03-02T00:00:00"/>
    <n v="3117"/>
    <n v="3117"/>
    <n v="2"/>
    <n v="0"/>
  </r>
  <r>
    <n v="101120"/>
    <n v="13300"/>
    <s v="PH CANGURITOS ECO 220H DOUBLE 48/1"/>
    <s v="HYGIENIC"/>
    <x v="6"/>
    <n v="10"/>
    <d v="2020-02-21T00:00:00"/>
    <d v="2020-03-02T00:00:00"/>
    <d v="2020-03-02T00:00:00"/>
    <n v="16937"/>
    <n v="16931"/>
    <n v="1"/>
    <n v="0"/>
  </r>
  <r>
    <n v="101114"/>
    <n v="15240"/>
    <s v="PH WHITE CANGURITOS 48/1"/>
    <s v="HYGIENIC"/>
    <x v="7"/>
    <n v="20"/>
    <d v="2020-02-21T00:00:00"/>
    <d v="2020-03-12T00:00:00"/>
    <d v="2020-03-12T00:00:00"/>
    <n v="7590"/>
    <n v="7590"/>
    <n v="2"/>
    <n v="0"/>
  </r>
  <r>
    <n v="101114"/>
    <n v="15490"/>
    <s v="PH KANGURITOS 2IN1 48/12 PAG10X12"/>
    <s v="HYGIENIC"/>
    <x v="7"/>
    <n v="20"/>
    <d v="2020-02-21T00:00:00"/>
    <d v="2020-03-12T00:00:00"/>
    <d v="2020-03-12T00:00:00"/>
    <n v="6191"/>
    <n v="6191"/>
    <n v="5"/>
    <n v="0"/>
  </r>
  <r>
    <n v="101114"/>
    <n v="15340"/>
    <s v="PH KANGURITOS 2 IN 1 48/4"/>
    <s v="HYGIENIC"/>
    <x v="7"/>
    <n v="20"/>
    <d v="2020-02-21T00:00:00"/>
    <d v="2020-03-12T00:00:00"/>
    <d v="2020-03-12T00:00:00"/>
    <n v="6946"/>
    <n v="6946"/>
    <n v="3"/>
    <n v="0"/>
  </r>
  <r>
    <n v="100095"/>
    <n v="15160"/>
    <s v="PH WHITE CANGURITOS 48/4"/>
    <s v="HYGIENIC"/>
    <x v="7"/>
    <n v="20"/>
    <d v="2020-02-14T00:00:00"/>
    <d v="2020-03-05T00:00:00"/>
    <d v="2020-03-06T00:00:00"/>
    <n v="6013"/>
    <n v="6013"/>
    <n v="2"/>
    <n v="1"/>
  </r>
  <r>
    <n v="100095"/>
    <n v="15110"/>
    <s v="PH WHITE KANGS 48/12"/>
    <s v="HYGIENIC"/>
    <x v="7"/>
    <n v="20"/>
    <d v="2020-02-14T00:00:00"/>
    <d v="2020-03-05T00:00:00"/>
    <d v="2020-03-06T00:00:00"/>
    <n v="5333"/>
    <n v="5333"/>
    <n v="1"/>
    <n v="1"/>
  </r>
  <r>
    <n v="100095"/>
    <n v="13310"/>
    <s v="PH CANGURITOS ECO 220H DOUBLE 48/4"/>
    <s v="HYGIENIC"/>
    <x v="7"/>
    <n v="20"/>
    <d v="2020-02-14T00:00:00"/>
    <d v="2020-03-05T00:00:00"/>
    <d v="2020-03-06T00:00:00"/>
    <n v="8556"/>
    <n v="8556"/>
    <n v="6"/>
    <n v="1"/>
  </r>
  <r>
    <n v="100095"/>
    <n v="15360"/>
    <s v="PH KANGURITOS 2 IN 1 48/12"/>
    <s v="HYGIENIC"/>
    <x v="7"/>
    <n v="20"/>
    <d v="2020-02-14T00:00:00"/>
    <d v="2020-03-05T00:00:00"/>
    <d v="2020-03-06T00:00:00"/>
    <n v="8541"/>
    <n v="8541"/>
    <n v="0"/>
    <n v="1"/>
  </r>
  <r>
    <n v="100095"/>
    <n v="15350"/>
    <s v="PH KANGURITOS 2 IN 1 48/8"/>
    <s v="HYGIENIC"/>
    <x v="7"/>
    <n v="20"/>
    <d v="2020-02-14T00:00:00"/>
    <d v="2020-03-05T00:00:00"/>
    <d v="2020-03-06T00:00:00"/>
    <n v="3558"/>
    <n v="3558"/>
    <n v="0"/>
    <n v="1"/>
  </r>
  <r>
    <n v="100099"/>
    <n v="20250"/>
    <s v="SERV CANGU ECA DEPARTURE 24X200"/>
    <s v="NAPKINS"/>
    <x v="8"/>
    <n v="20"/>
    <d v="2020-02-14T00:00:00"/>
    <d v="2020-03-05T00:00:00"/>
    <d v="2020-03-05T00:00:00"/>
    <n v="6405"/>
    <n v="6405"/>
    <n v="3"/>
    <n v="0"/>
  </r>
  <r>
    <n v="100068"/>
    <n v="15230"/>
    <s v="PH WHITE KANGURITOS 48/6"/>
    <s v="HYGIENIC"/>
    <x v="7"/>
    <n v="20"/>
    <d v="2020-02-07T00:00:00"/>
    <d v="2020-02-27T00:00:00"/>
    <d v="2020-02-27T00:00:00"/>
    <n v="9103"/>
    <n v="9103"/>
    <n v="0"/>
    <n v="0"/>
  </r>
  <r>
    <n v="100075"/>
    <n v="20210"/>
    <s v="SERV KANGURIOS 30X100 25CMX25CM"/>
    <s v="NAPKINS"/>
    <x v="8"/>
    <n v="20"/>
    <d v="2020-02-07T00:00:00"/>
    <d v="2020-02-27T00:00:00"/>
    <d v="2020-02-27T00:00:00"/>
    <n v="9723"/>
    <n v="9723"/>
    <n v="6"/>
    <n v="0"/>
  </r>
  <r>
    <n v="100068"/>
    <n v="15120"/>
    <s v="PH WHITE CANGURITOS 48/8"/>
    <s v="HYGIENIC"/>
    <x v="7"/>
    <n v="20"/>
    <d v="2020-02-07T00:00:00"/>
    <d v="2020-02-27T00:00:00"/>
    <d v="2020-02-27T00:00:00"/>
    <n v="20443"/>
    <n v="20435"/>
    <n v="19"/>
    <n v="0"/>
  </r>
  <r>
    <n v="100071"/>
    <n v="31180"/>
    <s v="HUM.CHIQUITICOS 24X50 ORIG RPTO"/>
    <s v="CLOTH"/>
    <x v="9"/>
    <n v="25"/>
    <d v="2020-02-07T00:00:00"/>
    <d v="2020-03-03T00:00:00"/>
    <d v="2020-03-03T00:00:00"/>
    <n v="4641"/>
    <n v="4630"/>
    <n v="2"/>
    <n v="0"/>
  </r>
  <r>
    <n v="100086"/>
    <n v="73110"/>
    <s v="WHITE HAND TOWEL 24X150"/>
    <s v="HAND_TOWELS"/>
    <x v="5"/>
    <n v="10"/>
    <d v="2020-02-08T00:00:00"/>
    <d v="2020-02-18T00:00:00"/>
    <d v="2020-02-18T00:00:00"/>
    <n v="4507"/>
    <n v="4507"/>
    <n v="2"/>
    <n v="0"/>
  </r>
  <r>
    <n v="100086"/>
    <n v="73600"/>
    <s v="HAND TOWEL ROLL"/>
    <s v="HAND_TOWELS"/>
    <x v="5"/>
    <n v="10"/>
    <d v="2020-02-08T00:00:00"/>
    <d v="2020-02-18T00:00:00"/>
    <d v="2020-02-18T00:00:00"/>
    <n v="7927"/>
    <n v="7927"/>
    <n v="7"/>
    <n v="0"/>
  </r>
  <r>
    <n v="100084"/>
    <n v="72050"/>
    <s v="CAFETERIA CREAM 42X100"/>
    <s v="CREAM"/>
    <x v="8"/>
    <n v="20"/>
    <d v="2020-02-08T00:00:00"/>
    <d v="2020-02-28T00:00:00"/>
    <d v="2020-02-28T00:00:00"/>
    <n v="10228"/>
    <n v="10228"/>
    <n v="7"/>
    <n v="0"/>
  </r>
  <r>
    <n v="100081"/>
    <n v="13320"/>
    <s v="PH CANGURITOS ECO 220H DOUBLE 48/6"/>
    <s v="HYGIENIC"/>
    <x v="10"/>
    <n v="20"/>
    <d v="2020-02-08T00:00:00"/>
    <d v="2020-02-28T00:00:00"/>
    <d v="2020-02-28T00:00:00"/>
    <n v="15611"/>
    <n v="15611"/>
    <n v="2"/>
    <n v="0"/>
  </r>
  <r>
    <n v="100084"/>
    <n v="20160"/>
    <s v="SERV KANGURITOS CAFETERIA 42X100"/>
    <s v="NAPKINS"/>
    <x v="8"/>
    <n v="20"/>
    <d v="2020-02-08T00:00:00"/>
    <d v="2020-02-28T00:00:00"/>
    <d v="2020-02-28T00:00:00"/>
    <n v="9144"/>
    <n v="9144"/>
    <n v="2"/>
    <n v="0"/>
  </r>
  <r>
    <n v="100084"/>
    <n v="20150"/>
    <s v="SERV KANGURIOS 36X100"/>
    <s v="NAPKINS"/>
    <x v="8"/>
    <n v="20"/>
    <d v="2020-02-08T00:00:00"/>
    <d v="2020-02-28T00:00:00"/>
    <d v="2020-02-28T00:00:00"/>
    <n v="5614"/>
    <n v="5614"/>
    <n v="1"/>
    <n v="0"/>
  </r>
  <r>
    <n v="100084"/>
    <n v="20180"/>
    <s v="SERV DECORATED KIDS 36X100"/>
    <s v="NAPKINS"/>
    <x v="8"/>
    <n v="20"/>
    <d v="2020-02-08T00:00:00"/>
    <d v="2020-02-28T00:00:00"/>
    <d v="2020-02-28T00:00:00"/>
    <n v="4921"/>
    <n v="4921"/>
    <n v="3"/>
    <n v="0"/>
  </r>
  <r>
    <n v="100081"/>
    <n v="15460"/>
    <s v="WHITE CANGU 48/12 PAY 10X12"/>
    <s v="HYGIENIC"/>
    <x v="10"/>
    <n v="20"/>
    <d v="2020-02-08T00:00:00"/>
    <d v="2020-02-28T00:00:00"/>
    <d v="2020-02-28T00:00:00"/>
    <n v="9965"/>
    <n v="9965"/>
    <n v="1"/>
    <n v="0"/>
  </r>
  <r>
    <n v="100081"/>
    <n v="15100"/>
    <s v="PH WHITE CANGURITOS 48/2"/>
    <s v="HYGIENIC"/>
    <x v="10"/>
    <n v="20"/>
    <d v="2020-02-08T00:00:00"/>
    <d v="2020-02-28T00:00:00"/>
    <d v="2020-02-28T00:00:00"/>
    <n v="11111"/>
    <n v="11111"/>
    <n v="8"/>
    <n v="0"/>
  </r>
  <r>
    <n v="100081"/>
    <n v="71300"/>
    <s v="EXTRA-FINE DETERGENT HD 4X250"/>
    <s v="DETERGENT"/>
    <x v="10"/>
    <n v="20"/>
    <d v="2020-02-08T00:00:00"/>
    <d v="2020-02-28T00:00:00"/>
    <d v="2020-02-28T00:00:00"/>
    <n v="7764"/>
    <n v="7764"/>
    <n v="2"/>
    <n v="0"/>
  </r>
  <r>
    <n v="100081"/>
    <n v="13290"/>
    <s v="PH ULTRA-SOFT KANGSIES 48/4"/>
    <s v="HYGIENIC"/>
    <x v="10"/>
    <n v="20"/>
    <d v="2020-02-08T00:00:00"/>
    <d v="2020-02-28T00:00:00"/>
    <d v="2020-02-29T00:00:00"/>
    <n v="4595"/>
    <n v="4595"/>
    <n v="2"/>
    <n v="1"/>
  </r>
  <r>
    <n v="100081"/>
    <n v="71350"/>
    <s v="SUPER ECO DETERGENT HS 4X400"/>
    <s v="DETERGENT"/>
    <x v="10"/>
    <n v="20"/>
    <d v="2020-02-08T00:00:00"/>
    <d v="2020-02-28T00:00:00"/>
    <d v="2020-02-29T00:00:00"/>
    <n v="10414"/>
    <n v="10411"/>
    <n v="4"/>
    <n v="1"/>
  </r>
  <r>
    <n v="100081"/>
    <n v="70250"/>
    <s v="MULTIPURPOSE REG FINE BCO HD 48/4X35M"/>
    <s v="MULTIPURPOSE"/>
    <x v="10"/>
    <n v="20"/>
    <d v="2020-02-08T00:00:00"/>
    <d v="2020-02-28T00:00:00"/>
    <d v="2020-02-29T00:00:00"/>
    <n v="5428"/>
    <n v="5428"/>
    <n v="2"/>
    <n v="1"/>
  </r>
  <r>
    <n v="100084"/>
    <n v="72250"/>
    <s v="REGULAR CREAM 30X100"/>
    <s v="CREAM"/>
    <x v="8"/>
    <n v="20"/>
    <d v="2020-02-08T00:00:00"/>
    <d v="2020-02-28T00:00:00"/>
    <d v="2020-02-28T00:00:00"/>
    <n v="5661"/>
    <n v="5661"/>
    <n v="3"/>
    <n v="0"/>
  </r>
  <r>
    <n v="100081"/>
    <n v="13400"/>
    <s v="PH CANGURITOS ECO 220HD DOUBLE 48/12"/>
    <s v="HYGIENIC"/>
    <x v="10"/>
    <n v="20"/>
    <d v="2020-02-08T00:00:00"/>
    <d v="2020-02-28T00:00:00"/>
    <d v="2020-02-29T00:00:00"/>
    <n v="18341"/>
    <n v="18341"/>
    <n v="8"/>
    <n v="1"/>
  </r>
  <r>
    <n v="100082"/>
    <n v="31190"/>
    <s v="HUM.CHIQUITICOS 24X50 ALOE RPTO"/>
    <s v="CLOTH"/>
    <x v="9"/>
    <n v="25"/>
    <d v="2020-02-08T00:00:00"/>
    <d v="2020-03-04T00:00:00"/>
    <d v="2020-03-04T00:00:00"/>
    <n v="2476"/>
    <n v="2476"/>
    <n v="0"/>
    <n v="0"/>
  </r>
  <r>
    <n v="100081"/>
    <n v="13330"/>
    <s v="PH CANGURITOS ECO 220H DOUBLE 48/8"/>
    <s v="HYGIENIC"/>
    <x v="10"/>
    <n v="20"/>
    <d v="2020-02-08T00:00:00"/>
    <d v="2020-02-28T00:00:00"/>
    <d v="2020-02-29T00:00:00"/>
    <n v="9464"/>
    <n v="9464"/>
    <n v="6"/>
    <n v="1"/>
  </r>
  <r>
    <n v="100081"/>
    <n v="71100"/>
    <s v="ECONOMIC DETERGENT HS 4X400"/>
    <s v="DETERGENT"/>
    <x v="10"/>
    <n v="20"/>
    <d v="2020-02-08T00:00:00"/>
    <d v="2020-02-28T00:00:00"/>
    <d v="2020-02-29T00:00:00"/>
    <n v="16832"/>
    <n v="16832"/>
    <n v="9"/>
    <n v="1"/>
  </r>
  <r>
    <n v="100094"/>
    <n v="15590"/>
    <s v="PH FAM.ULTRASOFT 48/4 P3LL4"/>
    <s v="HYGIENIC"/>
    <x v="10"/>
    <n v="20"/>
    <d v="2020-02-14T00:00:00"/>
    <d v="2020-03-05T00:00:00"/>
    <d v="2020-03-05T00:00:00"/>
    <n v="5205"/>
    <n v="5205"/>
    <n v="4"/>
    <n v="0"/>
  </r>
  <r>
    <n v="100096"/>
    <n v="31010"/>
    <s v="HUM.CHIQUITICOS 18X70 ORIG.POT"/>
    <s v="CLOTH"/>
    <x v="9"/>
    <n v="25"/>
    <d v="2020-02-14T00:00:00"/>
    <d v="2020-03-10T00:00:00"/>
    <d v="2020-03-10T00:00:00"/>
    <n v="1491"/>
    <n v="1491"/>
    <n v="0"/>
    <n v="0"/>
  </r>
  <r>
    <n v="100099"/>
    <n v="20170"/>
    <s v="SERV KANGURIOS 18X200"/>
    <s v="NAPKINS"/>
    <x v="8"/>
    <n v="20"/>
    <d v="2020-02-14T00:00:00"/>
    <d v="2020-03-05T00:00:00"/>
    <d v="2020-03-05T00:00:00"/>
    <n v="3056"/>
    <n v="3056"/>
    <n v="3"/>
    <n v="0"/>
  </r>
  <r>
    <n v="101101"/>
    <n v="73010"/>
    <s v="BLUE HAND TOWEL 24X150"/>
    <s v="HAND_TOWELS"/>
    <x v="5"/>
    <n v="10"/>
    <d v="2020-02-14T00:00:00"/>
    <d v="2020-02-24T00:00:00"/>
    <d v="2020-02-24T00:00:00"/>
    <n v="3156"/>
    <n v="3156"/>
    <n v="1"/>
    <n v="0"/>
  </r>
  <r>
    <n v="100094"/>
    <n v="15250"/>
    <s v="PH CANGURITOS ECO 500H SCLLA 48/4"/>
    <s v="HYGIENIC"/>
    <x v="10"/>
    <n v="20"/>
    <d v="2020-02-14T00:00:00"/>
    <d v="2020-03-05T00:00:00"/>
    <d v="2020-03-05T00:00:00"/>
    <n v="6829"/>
    <n v="6829"/>
    <n v="5"/>
    <n v="0"/>
  </r>
  <r>
    <n v="101101"/>
    <n v="60100"/>
    <s v="ANTIBACTERIAL KITCHEN 12X1"/>
    <s v="SANITIZER"/>
    <x v="5"/>
    <n v="10"/>
    <d v="2020-02-14T00:00:00"/>
    <d v="2020-02-24T00:00:00"/>
    <d v="2020-02-24T00:00:00"/>
    <n v="4337"/>
    <n v="4337"/>
    <n v="0"/>
    <n v="0"/>
  </r>
  <r>
    <n v="100094"/>
    <n v="13340"/>
    <s v="PH ULTRASOFT KANGIES 48/12"/>
    <s v="HYGIENIC"/>
    <x v="10"/>
    <n v="20"/>
    <d v="2020-02-14T00:00:00"/>
    <d v="2020-03-05T00:00:00"/>
    <d v="2020-03-05T00:00:00"/>
    <n v="3340"/>
    <n v="3340"/>
    <n v="1"/>
    <n v="0"/>
  </r>
  <r>
    <n v="100099"/>
    <n v="20070"/>
    <s v="ECONOMIC BABYSITTER SERV 30X100"/>
    <s v="NAPKINS"/>
    <x v="8"/>
    <n v="20"/>
    <d v="2020-02-14T00:00:00"/>
    <d v="2020-03-05T00:00:00"/>
    <d v="2020-03-05T00:00:00"/>
    <n v="3754"/>
    <n v="3754"/>
    <n v="1"/>
    <n v="0"/>
  </r>
  <r>
    <n v="100099"/>
    <n v="24030"/>
    <s v="HOME SERVICE 30X100"/>
    <s v="NAPKINS"/>
    <x v="8"/>
    <n v="20"/>
    <d v="2020-02-14T00:00:00"/>
    <d v="2020-03-05T00:00:00"/>
    <d v="2020-03-05T00:00:00"/>
    <n v="5518"/>
    <n v="5518"/>
    <n v="0"/>
    <n v="0"/>
  </r>
  <r>
    <n v="101101"/>
    <n v="60240"/>
    <s v="ANTIBACTERIAL KITCHEN 6X2 80H"/>
    <s v="SANITIZER"/>
    <x v="5"/>
    <n v="10"/>
    <d v="2020-02-14T00:00:00"/>
    <d v="2020-02-24T00:00:00"/>
    <d v="2020-02-24T00:00:00"/>
    <n v="6501"/>
    <n v="6501"/>
    <n v="6"/>
    <n v="0"/>
  </r>
  <r>
    <n v="100099"/>
    <n v="72590"/>
    <s v="SPLIT CANGU ECA CREAM 24X200"/>
    <s v="CREAM"/>
    <x v="8"/>
    <n v="20"/>
    <d v="2020-02-14T00:00:00"/>
    <d v="2020-03-05T00:00:00"/>
    <d v="2020-03-05T00:00:00"/>
    <n v="6739"/>
    <n v="6739"/>
    <n v="4"/>
    <n v="0"/>
  </r>
  <r>
    <n v="100094"/>
    <n v="71150"/>
    <s v="ECONOMIC DETERGENT HD 4X250"/>
    <s v="DETERGENT"/>
    <x v="10"/>
    <n v="20"/>
    <d v="2020-02-14T00:00:00"/>
    <d v="2020-03-05T00:00:00"/>
    <d v="2020-03-05T00:00:00"/>
    <n v="11421"/>
    <n v="11421"/>
    <n v="8"/>
    <n v="0"/>
  </r>
  <r>
    <n v="101101"/>
    <n v="60230"/>
    <s v="ANTIBACTERIAL KITCHEN 12X1 80H"/>
    <s v="SANITIZER"/>
    <x v="5"/>
    <n v="10"/>
    <d v="2020-02-14T00:00:00"/>
    <d v="2020-02-24T00:00:00"/>
    <d v="2020-02-24T00:00:00"/>
    <n v="8893"/>
    <n v="8893"/>
    <n v="3"/>
    <n v="0"/>
  </r>
  <r>
    <n v="100094"/>
    <n v="15600"/>
    <s v="PH CANGU BLANCO PAY 16 GO 24"/>
    <s v="HYGIENIC"/>
    <x v="10"/>
    <n v="20"/>
    <d v="2020-02-14T00:00:00"/>
    <d v="2020-03-05T00:00:00"/>
    <d v="2020-03-05T00:00:00"/>
    <n v="13028"/>
    <n v="13028"/>
    <n v="3"/>
    <n v="0"/>
  </r>
  <r>
    <n v="100094"/>
    <n v="70240"/>
    <s v="MULTIPURPOSE REG WHITE HD 48/1X35M"/>
    <s v="MULTIPURPOSE"/>
    <x v="10"/>
    <n v="20"/>
    <d v="2020-02-14T00:00:00"/>
    <d v="2020-03-05T00:00:00"/>
    <d v="2020-03-05T00:00:00"/>
    <n v="4904"/>
    <n v="4904"/>
    <n v="0"/>
    <n v="0"/>
  </r>
  <r>
    <n v="101101"/>
    <n v="60140"/>
    <s v="ANTIBACTERIAL KITCHEN 12X1 80 SHEETS"/>
    <s v="SANITIZER"/>
    <x v="5"/>
    <n v="10"/>
    <d v="2020-02-14T00:00:00"/>
    <d v="2020-02-24T00:00:00"/>
    <d v="2020-02-24T00:00:00"/>
    <n v="6582"/>
    <n v="6582"/>
    <n v="4"/>
    <n v="0"/>
  </r>
  <r>
    <n v="100094"/>
    <n v="15370"/>
    <s v="PH CANGU WHITE 36/18 FREE 4R"/>
    <s v="HYGIENIC"/>
    <x v="10"/>
    <n v="20"/>
    <d v="2020-02-14T00:00:00"/>
    <d v="2020-03-05T00:00:00"/>
    <d v="2020-03-05T00:00:00"/>
    <n v="3357"/>
    <n v="3357"/>
    <n v="3"/>
    <n v="0"/>
  </r>
  <r>
    <n v="100094"/>
    <n v="15140"/>
    <s v="PH WHITE KANGIES 36/18"/>
    <s v="HYGIENIC"/>
    <x v="10"/>
    <n v="20"/>
    <d v="2020-02-14T00:00:00"/>
    <d v="2020-03-05T00:00:00"/>
    <d v="2020-03-05T00:00:00"/>
    <n v="4874"/>
    <n v="4874"/>
    <n v="3"/>
    <n v="0"/>
  </r>
  <r>
    <n v="100096"/>
    <n v="31460"/>
    <s v="HUM. PQN RPTO ALOE 12X100"/>
    <s v="CLOTH"/>
    <x v="9"/>
    <n v="25"/>
    <d v="2020-02-14T00:00:00"/>
    <d v="2020-03-10T00:00:00"/>
    <d v="2020-03-10T00:00:00"/>
    <n v="1724"/>
    <n v="1724"/>
    <n v="0"/>
    <n v="0"/>
  </r>
  <r>
    <n v="100096"/>
    <n v="31090"/>
    <s v="HUM.CHIQUITICOS 18X70 ALOE POT"/>
    <s v="CLOTH"/>
    <x v="9"/>
    <n v="25"/>
    <d v="2020-02-14T00:00:00"/>
    <d v="2020-03-10T00:00:00"/>
    <d v="2020-03-10T00:00:00"/>
    <n v="853"/>
    <n v="853"/>
    <n v="0"/>
    <n v="0"/>
  </r>
  <r>
    <n v="100096"/>
    <n v="31210"/>
    <s v="HUM. WIPES PQN RPTO 12X80"/>
    <s v="CLOTH"/>
    <x v="9"/>
    <n v="25"/>
    <d v="2020-02-14T00:00:00"/>
    <d v="2020-03-10T00:00:00"/>
    <d v="2020-03-10T00:00:00"/>
    <n v="761"/>
    <n v="761"/>
    <n v="0"/>
    <n v="0"/>
  </r>
  <r>
    <n v="101101"/>
    <n v="60180"/>
    <s v="ANTIBACTERIAL KITCHEN 6X2 80 SHEETS"/>
    <s v="SANITIZER"/>
    <x v="5"/>
    <n v="10"/>
    <d v="2020-02-14T00:00:00"/>
    <d v="2020-02-24T00:00:00"/>
    <d v="2020-02-24T00:00:00"/>
    <n v="3815"/>
    <n v="3815"/>
    <n v="0"/>
    <n v="0"/>
  </r>
  <r>
    <n v="100094"/>
    <n v="71200"/>
    <s v="CHEM EXTRA FINE HD 4X125"/>
    <s v="CLEANING_CHEMICALS"/>
    <x v="10"/>
    <n v="20"/>
    <d v="2020-02-14T00:00:00"/>
    <d v="2020-03-05T00:00:00"/>
    <d v="2020-03-05T00:00:00"/>
    <n v="6463"/>
    <n v="6463"/>
    <n v="0"/>
    <n v="0"/>
  </r>
  <r>
    <n v="100090"/>
    <n v="80080"/>
    <s v="SOAP KANGURITOS SPRAY"/>
    <s v="SOAP"/>
    <x v="11"/>
    <n v="10"/>
    <d v="2020-02-14T00:00:00"/>
    <d v="2020-02-24T00:00:00"/>
    <d v="2020-02-24T00:00:00"/>
    <n v="7364"/>
    <n v="7364"/>
    <n v="1"/>
    <n v="0"/>
  </r>
  <r>
    <n v="101113"/>
    <n v="13480"/>
    <s v="PH CANGU ULTRASOFT 2IN1 48X12"/>
    <s v="HYGIENIC"/>
    <x v="10"/>
    <n v="20"/>
    <d v="2020-02-21T00:00:00"/>
    <d v="2020-03-12T00:00:00"/>
    <d v="2020-03-18T00:00:00"/>
    <n v="1499"/>
    <n v="1499"/>
    <n v="1"/>
    <n v="6"/>
  </r>
  <r>
    <n v="101116"/>
    <n v="72950"/>
    <s v="NORMAL CREAM 18 X 200 INST"/>
    <s v="CREAM"/>
    <x v="12"/>
    <n v="20"/>
    <d v="2020-02-21T00:00:00"/>
    <d v="2020-03-12T00:00:00"/>
    <d v="2020-03-17T00:00:00"/>
    <n v="2317"/>
    <n v="2317"/>
    <n v="0"/>
    <n v="5"/>
  </r>
  <r>
    <n v="101115"/>
    <n v="32030"/>
    <s v="SMALL PETAL SCARF"/>
    <s v="TISSUE"/>
    <x v="9"/>
    <n v="25"/>
    <d v="2020-02-21T00:00:00"/>
    <d v="2020-03-17T00:00:00"/>
    <d v="2020-03-22T00:00:00"/>
    <n v="1671"/>
    <n v="1671"/>
    <n v="1"/>
    <n v="5"/>
  </r>
  <r>
    <n v="101113"/>
    <n v="70700"/>
    <s v="MULTIPURPOSE REG SUPER ECO HD 48/1X29M"/>
    <s v="MULTIPURPOSE"/>
    <x v="10"/>
    <n v="20"/>
    <d v="2020-02-21T00:00:00"/>
    <d v="2020-03-12T00:00:00"/>
    <d v="2020-03-18T00:00:00"/>
    <n v="2830"/>
    <n v="2830"/>
    <n v="2"/>
    <n v="6"/>
  </r>
  <r>
    <n v="101113"/>
    <n v="70750"/>
    <s v="MULTIPURPOSE REG BCO HS 48/1X70M"/>
    <s v="MULTIPURPOSE"/>
    <x v="10"/>
    <n v="20"/>
    <d v="2020-02-21T00:00:00"/>
    <d v="2020-03-12T00:00:00"/>
    <d v="2020-03-18T00:00:00"/>
    <n v="2082"/>
    <n v="2082"/>
    <n v="2"/>
    <n v="6"/>
  </r>
  <r>
    <n v="101115"/>
    <n v="31630"/>
    <s v="HUM PEQUENIN 12X100 ORIG RPTO"/>
    <s v="CLOTH"/>
    <x v="9"/>
    <n v="25"/>
    <d v="2020-02-21T00:00:00"/>
    <d v="2020-03-17T00:00:00"/>
    <d v="2020-03-22T00:00:00"/>
    <n v="1399"/>
    <n v="1399"/>
    <n v="0"/>
    <n v="5"/>
  </r>
  <r>
    <n v="101113"/>
    <n v="70400"/>
    <s v="MULTIPURPOSE REG. SUPER ECO 48/1X31M"/>
    <s v="MULTIPURPOSE"/>
    <x v="10"/>
    <n v="20"/>
    <d v="2020-02-21T00:00:00"/>
    <d v="2020-03-12T00:00:00"/>
    <d v="2020-03-18T00:00:00"/>
    <n v="2883"/>
    <n v="2881"/>
    <n v="2"/>
    <n v="6"/>
  </r>
  <r>
    <n v="101113"/>
    <n v="15270"/>
    <s v="PH CANGURITOS ECO 500H SCLLA48/12"/>
    <s v="HYGIENIC"/>
    <x v="10"/>
    <n v="20"/>
    <d v="2020-02-21T00:00:00"/>
    <d v="2020-03-12T00:00:00"/>
    <d v="2020-03-18T00:00:00"/>
    <n v="3262"/>
    <n v="3260"/>
    <n v="1"/>
    <n v="6"/>
  </r>
  <r>
    <n v="101115"/>
    <n v="32600"/>
    <s v="BABY SCARF 30X4X10"/>
    <s v="TISSUE"/>
    <x v="9"/>
    <n v="25"/>
    <d v="2020-02-21T00:00:00"/>
    <d v="2020-03-17T00:00:00"/>
    <d v="2020-03-22T00:00:00"/>
    <n v="1619"/>
    <n v="1610"/>
    <n v="0"/>
    <n v="5"/>
  </r>
  <r>
    <n v="101116"/>
    <n v="72150"/>
    <s v="MINI CAFETERIA CREAM 24X200"/>
    <s v="CREAM"/>
    <x v="12"/>
    <n v="20"/>
    <d v="2020-02-21T00:00:00"/>
    <d v="2020-03-12T00:00:00"/>
    <d v="2020-03-17T00:00:00"/>
    <n v="1894"/>
    <n v="1894"/>
    <n v="1"/>
    <n v="5"/>
  </r>
  <r>
    <n v="101113"/>
    <n v="71450"/>
    <s v="SUPER ECO HD DETERGENT 4X250"/>
    <s v="DETERGENT"/>
    <x v="10"/>
    <n v="20"/>
    <d v="2020-02-21T00:00:00"/>
    <d v="2020-03-12T00:00:00"/>
    <d v="2020-03-18T00:00:00"/>
    <n v="3616"/>
    <n v="3616"/>
    <n v="0"/>
    <n v="6"/>
  </r>
  <r>
    <n v="101113"/>
    <n v="71000"/>
    <s v="CHEM ECONOMIC HS 4X200"/>
    <s v="CLEANING_CHEMICALS"/>
    <x v="10"/>
    <n v="20"/>
    <d v="2020-02-21T00:00:00"/>
    <d v="2020-03-12T00:00:00"/>
    <d v="2020-03-18T00:00:00"/>
    <n v="12266"/>
    <n v="12266"/>
    <n v="12"/>
    <n v="6"/>
  </r>
  <r>
    <n v="101113"/>
    <n v="13460"/>
    <s v="PH CANGU ULTRASOFT 2IN1 48X4"/>
    <s v="HYGIENIC"/>
    <x v="10"/>
    <n v="20"/>
    <d v="2020-02-21T00:00:00"/>
    <d v="2020-03-12T00:00:00"/>
    <d v="2020-03-18T00:00:00"/>
    <n v="1879"/>
    <n v="1879"/>
    <n v="1"/>
    <n v="6"/>
  </r>
  <r>
    <n v="101122"/>
    <n v="60370"/>
    <s v="ANTIBACTERIAL KITCHEN 4X3 80H GTS MEGA"/>
    <s v="SANITIZER"/>
    <x v="5"/>
    <n v="10"/>
    <d v="2020-02-21T00:00:00"/>
    <d v="2020-03-02T00:00:00"/>
    <d v="2020-03-07T00:00:00"/>
    <n v="2391"/>
    <n v="2391"/>
    <n v="1"/>
    <n v="5"/>
  </r>
  <r>
    <n v="101122"/>
    <n v="71020"/>
    <s v="T. HAND KANGS 24X150"/>
    <s v="HAND_TOWELS"/>
    <x v="5"/>
    <n v="10"/>
    <d v="2020-02-21T00:00:00"/>
    <d v="2020-03-02T00:00:00"/>
    <d v="2020-03-07T00:00:00"/>
    <n v="960"/>
    <n v="960"/>
    <n v="0"/>
    <n v="5"/>
  </r>
  <r>
    <n v="101115"/>
    <n v="32270"/>
    <s v="PETALO SCARF 36X75 BAG"/>
    <s v="TISSUE"/>
    <x v="9"/>
    <n v="25"/>
    <d v="2020-02-21T00:00:00"/>
    <d v="2020-03-17T00:00:00"/>
    <d v="2020-03-22T00:00:00"/>
    <n v="2245"/>
    <n v="2245"/>
    <n v="0"/>
    <n v="5"/>
  </r>
  <r>
    <n v="101115"/>
    <n v="32340"/>
    <s v="PANUEL PETAL POCKET 30X4X10"/>
    <s v="TISSUE"/>
    <x v="9"/>
    <n v="25"/>
    <d v="2020-02-21T00:00:00"/>
    <d v="2020-03-17T00:00:00"/>
    <d v="2020-03-22T00:00:00"/>
    <n v="897"/>
    <n v="897"/>
    <n v="0"/>
    <n v="5"/>
  </r>
  <r>
    <n v="101111"/>
    <n v="73450"/>
    <s v="MULTIPURPOSE ROLL 6X2"/>
    <s v="WIPES"/>
    <x v="3"/>
    <n v="5"/>
    <d v="2020-02-21T00:00:00"/>
    <d v="2020-02-26T00:00:00"/>
    <d v="2020-03-02T00:00:00"/>
    <n v="1921"/>
    <n v="1921"/>
    <n v="0"/>
    <n v="5"/>
  </r>
  <r>
    <n v="101119"/>
    <n v="81070"/>
    <s v="SPRAY SOAP DISPENSER"/>
    <s v="SOAP_DISPENSER"/>
    <x v="13"/>
    <n v="45"/>
    <d v="2020-02-21T00:00:00"/>
    <d v="2020-04-06T00:00:00"/>
    <d v="2020-04-11T00:00:00"/>
    <n v="1479"/>
    <n v="1479"/>
    <n v="1"/>
    <n v="5"/>
  </r>
  <r>
    <n v="101113"/>
    <n v="70000"/>
    <s v="MULTIPURPOSE REG SUPER ECO HS 48/1X65M"/>
    <s v="MULTIPURPOSE"/>
    <x v="10"/>
    <n v="20"/>
    <d v="2020-02-21T00:00:00"/>
    <d v="2020-03-12T00:00:00"/>
    <d v="2020-03-18T00:00:00"/>
    <n v="2163"/>
    <n v="2163"/>
    <n v="0"/>
    <n v="6"/>
  </r>
  <r>
    <n v="101113"/>
    <n v="15150"/>
    <s v="PH WHITE CANGURITOS 24/1"/>
    <s v="HYGIENIC"/>
    <x v="10"/>
    <n v="20"/>
    <d v="2020-02-21T00:00:00"/>
    <d v="2020-03-12T00:00:00"/>
    <d v="2020-03-18T00:00:00"/>
    <n v="2839"/>
    <n v="2839"/>
    <n v="2"/>
    <n v="6"/>
  </r>
  <r>
    <n v="101122"/>
    <n v="60210"/>
    <s v="ANTIBACTERIAL COC MULTICUT 12X1 80"/>
    <s v="SANITIZER"/>
    <x v="5"/>
    <n v="10"/>
    <d v="2020-02-21T00:00:00"/>
    <d v="2020-03-02T00:00:00"/>
    <d v="2020-03-07T00:00:00"/>
    <n v="1830"/>
    <n v="1830"/>
    <n v="1"/>
    <n v="5"/>
  </r>
  <r>
    <n v="101113"/>
    <n v="15540"/>
    <s v="WHITE PH 48/2 PAY 1 GET 2"/>
    <s v="HYGIENIC"/>
    <x v="10"/>
    <n v="20"/>
    <d v="2020-02-21T00:00:00"/>
    <d v="2020-03-12T00:00:00"/>
    <d v="2020-03-18T00:00:00"/>
    <n v="2366"/>
    <n v="2366"/>
    <n v="1"/>
    <n v="6"/>
  </r>
  <r>
    <n v="101122"/>
    <n v="73610"/>
    <s v="ECOLOGIC ROLL HAND TOWEL"/>
    <s v="HAND_TOWELS"/>
    <x v="5"/>
    <n v="10"/>
    <d v="2020-02-21T00:00:00"/>
    <d v="2020-03-02T00:00:00"/>
    <d v="2020-03-02T00:00:00"/>
    <n v="3860"/>
    <n v="3860"/>
    <n v="2"/>
    <n v="0"/>
  </r>
  <r>
    <n v="101116"/>
    <n v="20420"/>
    <s v="KANGURITOS SERVICE 6X4X100 PAY 3X4"/>
    <s v="NAPKINS"/>
    <x v="12"/>
    <n v="20"/>
    <d v="2020-02-21T00:00:00"/>
    <d v="2020-03-12T00:00:00"/>
    <d v="2020-03-12T00:00:00"/>
    <n v="1062"/>
    <n v="1062"/>
    <n v="0"/>
    <n v="0"/>
  </r>
  <r>
    <n v="101115"/>
    <n v="31650"/>
    <s v="HUM PEQUENIN POTE ALOE V12X120"/>
    <s v="CLOTH"/>
    <x v="9"/>
    <n v="25"/>
    <d v="2020-02-21T00:00:00"/>
    <d v="2020-03-17T00:00:00"/>
    <d v="2020-03-17T00:00:00"/>
    <n v="346"/>
    <n v="346"/>
    <n v="0"/>
    <n v="0"/>
  </r>
  <r>
    <n v="101113"/>
    <n v="71250"/>
    <s v="CHEM SUPER ECO HS 4X200"/>
    <s v="CLEANING_CHEMICALS"/>
    <x v="10"/>
    <n v="20"/>
    <d v="2020-02-21T00:00:00"/>
    <d v="2020-03-12T00:00:00"/>
    <d v="2020-03-12T00:00:00"/>
    <n v="6897"/>
    <n v="6897"/>
    <n v="4"/>
    <n v="0"/>
  </r>
  <r>
    <n v="101113"/>
    <n v="15260"/>
    <s v="PH CANGURITOS ECO 500H SCLLA 48/1"/>
    <s v="HYGIENIC"/>
    <x v="10"/>
    <n v="20"/>
    <d v="2020-02-21T00:00:00"/>
    <d v="2020-03-12T00:00:00"/>
    <d v="2020-03-12T00:00:00"/>
    <n v="2070"/>
    <n v="2070"/>
    <n v="1"/>
    <n v="0"/>
  </r>
  <r>
    <n v="101113"/>
    <n v="13420"/>
    <s v="ULTRA SOFT 48/12 PAY 10X12"/>
    <s v="HYGIENIC"/>
    <x v="10"/>
    <n v="20"/>
    <d v="2020-02-21T00:00:00"/>
    <d v="2020-03-12T00:00:00"/>
    <d v="2020-03-12T00:00:00"/>
    <n v="1638"/>
    <n v="1638"/>
    <n v="0"/>
    <n v="0"/>
  </r>
  <r>
    <n v="101115"/>
    <n v="31690"/>
    <s v="HUMPEQ X8X2PM P2 OR50LL1ALOX50"/>
    <s v="CLOTH"/>
    <x v="9"/>
    <n v="25"/>
    <d v="2020-02-21T00:00:00"/>
    <d v="2020-03-17T00:00:00"/>
    <d v="2020-03-17T00:00:00"/>
    <n v="525"/>
    <n v="525"/>
    <n v="0"/>
    <n v="0"/>
  </r>
  <r>
    <n v="101115"/>
    <n v="31640"/>
    <s v="HUM. SMALL POT ORIG 12X120"/>
    <s v="CLOTH"/>
    <x v="9"/>
    <n v="25"/>
    <d v="2020-02-21T00:00:00"/>
    <d v="2020-03-17T00:00:00"/>
    <d v="2020-03-17T00:00:00"/>
    <n v="540"/>
    <n v="540"/>
    <n v="0"/>
    <n v="0"/>
  </r>
  <r>
    <n v="101122"/>
    <n v="73200"/>
    <s v="WHITE HAND TOWEL 24X150 N"/>
    <s v="HAND_TOWELS"/>
    <x v="5"/>
    <n v="10"/>
    <d v="2020-02-21T00:00:00"/>
    <d v="2020-03-02T00:00:00"/>
    <d v="2020-03-02T00:00:00"/>
    <n v="565"/>
    <n v="565"/>
    <n v="0"/>
    <n v="0"/>
  </r>
  <r>
    <n v="101111"/>
    <n v="74000"/>
    <s v="INDUSTRIAL CLEANING 600M"/>
    <s v="CLOTH"/>
    <x v="3"/>
    <n v="5"/>
    <d v="2020-02-21T00:00:00"/>
    <d v="2020-02-26T00:00:00"/>
    <d v="2020-02-26T00:00:00"/>
    <n v="1871"/>
    <n v="1871"/>
    <n v="1"/>
    <n v="0"/>
  </r>
  <r>
    <n v="101113"/>
    <n v="15500"/>
    <s v="PH CANGURITOS 2IN1 48/8 PAY 7X8"/>
    <s v="HYGIENIC"/>
    <x v="10"/>
    <n v="20"/>
    <d v="2020-02-21T00:00:00"/>
    <d v="2020-03-12T00:00:00"/>
    <d v="2020-03-12T00:00:00"/>
    <n v="1263"/>
    <n v="1260"/>
    <n v="0"/>
    <n v="0"/>
  </r>
  <r>
    <n v="101116"/>
    <n v="24160"/>
    <s v="SERV HOME CAFETERIA 42X100"/>
    <s v="NAPKINS"/>
    <x v="12"/>
    <n v="20"/>
    <d v="2020-02-21T00:00:00"/>
    <d v="2020-03-12T00:00:00"/>
    <d v="2020-03-12T00:00:00"/>
    <n v="953"/>
    <n v="959"/>
    <n v="0"/>
    <n v="0"/>
  </r>
  <r>
    <n v="101113"/>
    <n v="15410"/>
    <s v="PH CANGU WHITE 36/18 FREE 2R"/>
    <s v="HYGIENIC"/>
    <x v="10"/>
    <n v="20"/>
    <d v="2020-02-21T00:00:00"/>
    <d v="2020-03-12T00:00:00"/>
    <d v="2020-03-12T00:00:00"/>
    <n v="2679"/>
    <n v="2681"/>
    <n v="1"/>
    <n v="0"/>
  </r>
  <r>
    <n v="100094"/>
    <n v="15530"/>
    <s v="WHITE PH 24/1 PAY18 TAKE24"/>
    <s v="HYGIENIC"/>
    <x v="10"/>
    <n v="20"/>
    <d v="2020-02-14T00:00:00"/>
    <d v="2020-03-05T00:00:00"/>
    <d v="2020-03-05T00:00:00"/>
    <n v="2038"/>
    <n v="2038"/>
    <n v="2"/>
    <n v="0"/>
  </r>
  <r>
    <n v="100094"/>
    <n v="70600"/>
    <s v="MULTIPURPOSE REG EXTRAFINE 48/4X26M 3H"/>
    <s v="MULTIPURPOSE"/>
    <x v="10"/>
    <n v="20"/>
    <d v="2020-02-14T00:00:00"/>
    <d v="2020-03-05T00:00:00"/>
    <d v="2020-03-05T00:00:00"/>
    <n v="885"/>
    <n v="885"/>
    <n v="0"/>
    <n v="0"/>
  </r>
  <r>
    <n v="100094"/>
    <n v="71050"/>
    <s v="CHEM ECONOMIC HD 4X125"/>
    <s v="CLEANING_CHEMICALS"/>
    <x v="10"/>
    <n v="20"/>
    <d v="2020-02-14T00:00:00"/>
    <d v="2020-03-05T00:00:00"/>
    <d v="2020-03-05T00:00:00"/>
    <n v="4498"/>
    <n v="4498"/>
    <n v="3"/>
    <n v="0"/>
  </r>
  <r>
    <n v="101100"/>
    <n v="70300"/>
    <s v="MULTIPURPOSE REG EXTRAFINE 48/1X26M 3H"/>
    <s v="MULTIPURPOSE"/>
    <x v="6"/>
    <n v="10"/>
    <d v="2020-02-14T00:00:00"/>
    <d v="2020-02-24T00:00:00"/>
    <d v="2020-02-24T00:00:00"/>
    <n v="670"/>
    <n v="670"/>
    <n v="0"/>
    <n v="0"/>
  </r>
  <r>
    <n v="101101"/>
    <n v="60170"/>
    <s v="ANTIBACTERIAL 12X1 FREE 20 SHEETS"/>
    <s v="SANITIZER"/>
    <x v="5"/>
    <n v="10"/>
    <d v="2020-02-14T00:00:00"/>
    <d v="2020-02-24T00:00:00"/>
    <d v="2020-02-24T00:00:00"/>
    <n v="854"/>
    <n v="854"/>
    <n v="0"/>
    <n v="0"/>
  </r>
  <r>
    <n v="100097"/>
    <n v="72500"/>
    <s v="CREAM. EXTRA FINE LD 24X40"/>
    <s v="CREAM"/>
    <x v="12"/>
    <n v="20"/>
    <d v="2020-02-14T00:00:00"/>
    <d v="2020-03-05T00:00:00"/>
    <d v="2020-03-05T00:00:00"/>
    <n v="844"/>
    <n v="844"/>
    <n v="0"/>
    <n v="0"/>
  </r>
  <r>
    <n v="100097"/>
    <n v="20450"/>
    <s v="NORMAL SERV 6X400 PG250 LL 400"/>
    <s v="NAPKINS"/>
    <x v="12"/>
    <n v="20"/>
    <d v="2020-02-14T00:00:00"/>
    <d v="2020-03-05T00:00:00"/>
    <d v="2020-03-05T00:00:00"/>
    <n v="842"/>
    <n v="842"/>
    <n v="0"/>
    <n v="0"/>
  </r>
  <r>
    <n v="100097"/>
    <n v="72300"/>
    <s v="SMALL CREAM 45X100"/>
    <s v="CREAM"/>
    <x v="12"/>
    <n v="20"/>
    <d v="2020-02-14T00:00:00"/>
    <d v="2020-03-05T00:00:00"/>
    <d v="2020-03-05T00:00:00"/>
    <n v="800"/>
    <n v="800"/>
    <n v="0"/>
    <n v="0"/>
  </r>
  <r>
    <n v="100097"/>
    <n v="24190"/>
    <s v="HOME SERVICE CAFETERIA 24X250"/>
    <s v="NAPKINS"/>
    <x v="12"/>
    <n v="20"/>
    <d v="2020-02-14T00:00:00"/>
    <d v="2020-03-05T00:00:00"/>
    <d v="2020-03-05T00:00:00"/>
    <n v="491"/>
    <n v="491"/>
    <n v="0"/>
    <n v="0"/>
  </r>
  <r>
    <n v="100096"/>
    <n v="32470"/>
    <s v="PM SMALL PETAL 12X3 P2 LL3"/>
    <s v="TISSUE"/>
    <x v="9"/>
    <n v="25"/>
    <d v="2020-02-14T00:00:00"/>
    <d v="2020-03-10T00:00:00"/>
    <d v="2020-03-10T00:00:00"/>
    <n v="789"/>
    <n v="789"/>
    <n v="0"/>
    <n v="0"/>
  </r>
  <r>
    <n v="100096"/>
    <n v="32310"/>
    <s v="PETAL CUBE SCARF 16X75"/>
    <s v="TISSUE"/>
    <x v="9"/>
    <n v="25"/>
    <d v="2020-02-14T00:00:00"/>
    <d v="2020-03-10T00:00:00"/>
    <d v="2020-03-10T00:00:00"/>
    <n v="583"/>
    <n v="583"/>
    <n v="0"/>
    <n v="0"/>
  </r>
  <r>
    <n v="100091"/>
    <n v="75100"/>
    <s v="LATEX SMALL CHEST 36X75"/>
    <s v="LATEX"/>
    <x v="1"/>
    <n v="10"/>
    <d v="2020-02-14T00:00:00"/>
    <d v="2020-02-24T00:00:00"/>
    <d v="2020-02-24T00:00:00"/>
    <n v="745"/>
    <n v="745"/>
    <n v="0"/>
    <n v="0"/>
  </r>
  <r>
    <n v="100076"/>
    <n v="13390"/>
    <s v="PH CANGU ULTRASOFT 24/1 INDI"/>
    <s v="HYGIENIC"/>
    <x v="6"/>
    <n v="10"/>
    <d v="2020-02-07T00:00:00"/>
    <d v="2020-02-17T00:00:00"/>
    <d v="2020-02-17T00:00:00"/>
    <n v="1093"/>
    <n v="1093"/>
    <n v="0"/>
    <n v="0"/>
  </r>
  <r>
    <n v="100073"/>
    <n v="72700"/>
    <s v="SMALL ORGANIC CREAM 45X200"/>
    <s v="CREAM"/>
    <x v="12"/>
    <n v="20"/>
    <d v="2020-02-07T00:00:00"/>
    <d v="2020-02-27T00:00:00"/>
    <d v="2020-02-27T00:00:00"/>
    <n v="149"/>
    <n v="149"/>
    <n v="0"/>
    <n v="0"/>
  </r>
  <r>
    <n v="100077"/>
    <n v="73060"/>
    <s v="T. HANDS IN NATURAL C 24X150"/>
    <s v="HAND_TOWELS"/>
    <x v="5"/>
    <n v="10"/>
    <d v="2020-02-07T00:00:00"/>
    <d v="2020-02-17T00:00:00"/>
    <d v="2020-02-17T00:00:00"/>
    <n v="601"/>
    <n v="601"/>
    <n v="0"/>
    <n v="0"/>
  </r>
  <r>
    <n v="100076"/>
    <n v="13610"/>
    <s v="PH CANGU ULTRASOFT 48/4 P3L4"/>
    <s v="HYGIENIC"/>
    <x v="6"/>
    <n v="10"/>
    <d v="2020-02-07T00:00:00"/>
    <d v="2020-02-17T00:00:00"/>
    <d v="2020-02-17T00:00:00"/>
    <n v="1025"/>
    <n v="1025"/>
    <n v="0"/>
    <n v="0"/>
  </r>
  <r>
    <n v="100073"/>
    <n v="20200"/>
    <s v="LUXURY BABYSITTING SERVICE 24X40"/>
    <s v="NAPKINS"/>
    <x v="12"/>
    <n v="20"/>
    <d v="2020-02-07T00:00:00"/>
    <d v="2020-02-27T00:00:00"/>
    <d v="2020-02-27T00:00:00"/>
    <n v="404"/>
    <n v="404"/>
    <n v="0"/>
    <n v="0"/>
  </r>
  <r>
    <n v="101111"/>
    <n v="74100"/>
    <s v="INDUSTRIAL CLEANING 1600M"/>
    <s v="CLOTH"/>
    <x v="3"/>
    <n v="5"/>
    <d v="2020-02-21T00:00:00"/>
    <d v="2020-02-26T00:00:00"/>
    <d v="2020-02-26T00:00:00"/>
    <n v="408"/>
    <n v="408"/>
    <n v="0"/>
    <n v="0"/>
  </r>
  <r>
    <n v="101120"/>
    <n v="15241"/>
    <s v="PH WHITE CANGU 46/1+1 PQ HONEYCOMB"/>
    <s v="HYGIENIC"/>
    <x v="6"/>
    <n v="10"/>
    <d v="2020-02-21T00:00:00"/>
    <d v="2020-03-02T00:00:00"/>
    <d v="2020-03-02T00:00:00"/>
    <n v="497"/>
    <n v="497"/>
    <n v="0"/>
    <n v="0"/>
  </r>
  <r>
    <n v="101116"/>
    <n v="72550"/>
    <s v="CREAM. MACDONAL 30X200"/>
    <s v="CREAM"/>
    <x v="12"/>
    <n v="20"/>
    <d v="2020-02-21T00:00:00"/>
    <d v="2020-03-12T00:00:00"/>
    <d v="2020-03-12T00:00:00"/>
    <n v="106"/>
    <n v="106"/>
    <n v="0"/>
    <n v="0"/>
  </r>
  <r>
    <n v="101111"/>
    <n v="80060"/>
    <s v="PETALO KITCHEN SUPPORT"/>
    <s v="OTHERS"/>
    <x v="3"/>
    <n v="5"/>
    <d v="2020-02-21T00:00:00"/>
    <d v="2020-02-26T00:00:00"/>
    <d v="2020-02-26T00:00:00"/>
    <n v="397"/>
    <n v="397"/>
    <n v="0"/>
    <n v="0"/>
  </r>
  <r>
    <n v="101116"/>
    <n v="72320"/>
    <s v="CREAM PQ¥ PERS.45X200 MIMO'S"/>
    <s v="CREAM"/>
    <x v="12"/>
    <n v="20"/>
    <d v="2020-02-21T00:00:00"/>
    <d v="2020-03-12T00:00:00"/>
    <d v="2020-03-12T00:00:00"/>
    <n v="61"/>
    <n v="61"/>
    <n v="0"/>
    <n v="0"/>
  </r>
  <r>
    <n v="101116"/>
    <n v="24100"/>
    <s v="ECOLOGICAL SERVICE 30X100"/>
    <s v="NAPKINS"/>
    <x v="12"/>
    <n v="20"/>
    <d v="2020-02-21T00:00:00"/>
    <d v="2020-03-12T00:00:00"/>
    <d v="2020-03-12T00:00:00"/>
    <n v="358"/>
    <n v="358"/>
    <n v="0"/>
    <n v="0"/>
  </r>
  <r>
    <n v="101109"/>
    <n v="75130"/>
    <s v="LATEX SMALL 36X75 INCOBRA"/>
    <s v="LATEX"/>
    <x v="1"/>
    <n v="10"/>
    <d v="2020-02-21T00:00:00"/>
    <d v="2020-03-02T00:00:00"/>
    <d v="2020-03-02T00:00:00"/>
    <n v="496"/>
    <n v="496"/>
    <n v="0"/>
    <n v="0"/>
  </r>
  <r>
    <n v="101115"/>
    <n v="31770"/>
    <s v="RESEALABLE WIPES 16X50TOAL"/>
    <s v="CLOTH"/>
    <x v="9"/>
    <n v="25"/>
    <d v="2020-02-21T00:00:00"/>
    <d v="2020-03-17T00:00:00"/>
    <d v="2020-03-17T00:00:00"/>
    <n v="174"/>
    <n v="174"/>
    <n v="0"/>
    <n v="0"/>
  </r>
  <r>
    <n v="100071"/>
    <n v="31240"/>
    <s v="HUM PQN 24X50 ORIG RPT+10PANOS"/>
    <s v="CLOTH"/>
    <x v="9"/>
    <n v="25"/>
    <d v="2020-02-07T00:00:00"/>
    <d v="2020-03-03T00:00:00"/>
    <d v="2020-03-03T00:00:00"/>
    <n v="404"/>
    <n v="404"/>
    <n v="0"/>
    <n v="0"/>
  </r>
  <r>
    <n v="100071"/>
    <n v="32120"/>
    <s v="POMY'S PETAL"/>
    <s v="TISSUE"/>
    <x v="9"/>
    <n v="25"/>
    <d v="2020-02-07T00:00:00"/>
    <d v="2020-03-03T00:00:00"/>
    <d v="2020-03-03T00:00:00"/>
    <n v="89"/>
    <n v="89"/>
    <n v="0"/>
    <n v="0"/>
  </r>
  <r>
    <n v="100073"/>
    <n v="24210"/>
    <s v="SERV. HOUSEHOLD PART 12X400"/>
    <s v="NAPKINS"/>
    <x v="12"/>
    <n v="20"/>
    <d v="2020-02-07T00:00:00"/>
    <d v="2020-02-27T00:00:00"/>
    <d v="2020-02-27T00:00:00"/>
    <n v="411"/>
    <n v="411"/>
    <n v="0"/>
    <n v="0"/>
  </r>
  <r>
    <n v="100071"/>
    <n v="32430"/>
    <s v="PM.PAN.FAM.BOLSIL 30X4X10 P2X4"/>
    <s v="TISSUE"/>
    <x v="9"/>
    <n v="25"/>
    <d v="2020-02-07T00:00:00"/>
    <d v="2020-03-03T00:00:00"/>
    <d v="2020-03-03T00:00:00"/>
    <n v="538"/>
    <n v="538"/>
    <n v="0"/>
    <n v="0"/>
  </r>
  <r>
    <n v="100077"/>
    <n v="60300"/>
    <s v="ANTIBACTERIAL KITCHEN 4X3 80H PAY2X3"/>
    <s v="SANITIZER"/>
    <x v="5"/>
    <n v="10"/>
    <d v="2020-02-07T00:00:00"/>
    <d v="2020-02-17T00:00:00"/>
    <d v="2020-02-17T00:00:00"/>
    <n v="787"/>
    <n v="787"/>
    <n v="0"/>
    <n v="0"/>
  </r>
  <r>
    <n v="101120"/>
    <n v="13360"/>
    <s v="PH ULTRASOFT KANGIES 24/1"/>
    <s v="HYGIENIC"/>
    <x v="6"/>
    <n v="10"/>
    <d v="2020-02-21T00:00:00"/>
    <d v="2020-03-02T00:00:00"/>
    <d v="2020-03-02T00:00:00"/>
    <n v="462"/>
    <n v="462"/>
    <n v="0"/>
    <n v="0"/>
  </r>
  <r>
    <n v="101115"/>
    <n v="32630"/>
    <s v="MEDIUM CANGU BREAD 18X50"/>
    <s v="TISSUE"/>
    <x v="9"/>
    <n v="25"/>
    <d v="2020-02-21T00:00:00"/>
    <d v="2020-03-17T00:00:00"/>
    <d v="2020-03-17T00:00:00"/>
    <n v="576"/>
    <n v="576"/>
    <n v="0"/>
    <n v="0"/>
  </r>
  <r>
    <n v="101111"/>
    <n v="76150"/>
    <s v="PH MULTI SHEETS BCO HD 30X250"/>
    <s v="MULTIPURPOSE"/>
    <x v="3"/>
    <n v="5"/>
    <d v="2020-02-21T00:00:00"/>
    <d v="2020-02-26T00:00:00"/>
    <d v="2020-02-26T00:00:00"/>
    <n v="264"/>
    <n v="264"/>
    <n v="0"/>
    <n v="0"/>
  </r>
  <r>
    <n v="101122"/>
    <n v="60250"/>
    <s v="ANTIBACTERIAL COC 12X1 90H PAGUE80X90"/>
    <s v="SANITIZER"/>
    <x v="5"/>
    <n v="10"/>
    <d v="2020-02-21T00:00:00"/>
    <d v="2020-03-02T00:00:00"/>
    <d v="2020-03-02T00:00:00"/>
    <n v="643"/>
    <n v="643"/>
    <n v="0"/>
    <n v="0"/>
  </r>
  <r>
    <n v="101122"/>
    <n v="60310"/>
    <s v="ANTIBACTERIAL KITCHEN 4X3 80HPAGUE2X3"/>
    <s v="SANITIZER"/>
    <x v="5"/>
    <n v="10"/>
    <d v="2020-02-21T00:00:00"/>
    <d v="2020-03-02T00:00:00"/>
    <d v="2020-03-02T00:00:00"/>
    <n v="695"/>
    <n v="695"/>
    <n v="0"/>
    <n v="0"/>
  </r>
  <r>
    <n v="101116"/>
    <n v="72580"/>
    <s v="CREAM. COMBO OF KANGURIOS 18X200"/>
    <s v="CREAM"/>
    <x v="12"/>
    <n v="20"/>
    <d v="2020-02-21T00:00:00"/>
    <d v="2020-03-12T00:00:00"/>
    <d v="2020-03-12T00:00:00"/>
    <n v="166"/>
    <n v="166"/>
    <n v="0"/>
    <n v="0"/>
  </r>
  <r>
    <n v="101115"/>
    <n v="31030"/>
    <s v="FRESH PETAL HUM. 36X30 POT"/>
    <s v="CLOTH"/>
    <x v="9"/>
    <n v="25"/>
    <d v="2020-02-21T00:00:00"/>
    <d v="2020-03-17T00:00:00"/>
    <d v="2020-03-17T00:00:00"/>
    <n v="220"/>
    <n v="220"/>
    <n v="0"/>
    <n v="0"/>
  </r>
  <r>
    <n v="101116"/>
    <n v="20390"/>
    <s v="SERV CANGU 18X200+30 PG200X230"/>
    <s v="NAPKINS"/>
    <x v="12"/>
    <n v="20"/>
    <d v="2020-02-21T00:00:00"/>
    <d v="2020-03-12T00:00:00"/>
    <d v="2020-03-12T00:00:00"/>
    <n v="432"/>
    <n v="432"/>
    <n v="0"/>
    <n v="0"/>
  </r>
  <r>
    <n v="101117"/>
    <n v="32390"/>
    <s v="PETALO BREAD BAG 36X75 P2X3"/>
    <s v="TISSUE"/>
    <x v="14"/>
    <n v="3"/>
    <d v="2020-02-21T00:00:00"/>
    <d v="2020-02-24T00:00:00"/>
    <d v="2020-02-24T00:00:00"/>
    <n v="523"/>
    <n v="523"/>
    <n v="0"/>
    <n v="0"/>
  </r>
  <r>
    <n v="101116"/>
    <n v="72480"/>
    <s v="CREAM PQN PERS.45X200 PL.BUFFET"/>
    <s v="CREAM"/>
    <x v="12"/>
    <n v="20"/>
    <d v="2020-02-21T00:00:00"/>
    <d v="2020-03-12T00:00:00"/>
    <d v="2020-03-12T00:00:00"/>
    <n v="83"/>
    <n v="83"/>
    <n v="0"/>
    <n v="0"/>
  </r>
  <r>
    <n v="101116"/>
    <n v="20340"/>
    <s v="SERV KANGURITOS 9X4X100"/>
    <s v="NAPKINS"/>
    <x v="12"/>
    <n v="20"/>
    <d v="2020-02-21T00:00:00"/>
    <d v="2020-03-12T00:00:00"/>
    <d v="2020-03-12T00:00:00"/>
    <n v="215"/>
    <n v="215"/>
    <n v="0"/>
    <n v="0"/>
  </r>
  <r>
    <n v="101117"/>
    <n v="31410"/>
    <s v="HUM.CHIQUITICOS 24X30 PROM RPTO"/>
    <s v="CLOTH"/>
    <x v="14"/>
    <n v="3"/>
    <d v="2020-02-21T00:00:00"/>
    <d v="2020-02-24T00:00:00"/>
    <d v="2020-02-24T00:00:00"/>
    <n v="192"/>
    <n v="192"/>
    <n v="0"/>
    <n v="0"/>
  </r>
  <r>
    <n v="101120"/>
    <n v="70800"/>
    <s v="MULTIPURPOSE REG BCO HS 48/4X65M"/>
    <s v="MULTIPURPOSE"/>
    <x v="6"/>
    <n v="10"/>
    <d v="2020-02-21T00:00:00"/>
    <d v="2020-03-02T00:00:00"/>
    <d v="2020-03-02T00:00:00"/>
    <n v="508"/>
    <n v="508"/>
    <n v="0"/>
    <n v="0"/>
  </r>
  <r>
    <n v="101120"/>
    <n v="71400"/>
    <s v="QUIM SUPER ECO HD 4X125"/>
    <s v="CLEANING_CHEMICALS"/>
    <x v="6"/>
    <n v="10"/>
    <d v="2020-02-21T00:00:00"/>
    <d v="2020-03-02T00:00:00"/>
    <d v="2020-03-02T00:00:00"/>
    <n v="2300"/>
    <n v="2304"/>
    <n v="0"/>
    <n v="0"/>
  </r>
  <r>
    <n v="101116"/>
    <n v="72490"/>
    <s v="CREAM.PQN PERS. 45X200 OLYMPIC"/>
    <s v="CREAM"/>
    <x v="12"/>
    <n v="20"/>
    <d v="2020-02-21T00:00:00"/>
    <d v="2020-03-12T00:00:00"/>
    <d v="2020-03-12T00:00:00"/>
    <n v="57"/>
    <n v="57"/>
    <n v="0"/>
    <n v="0"/>
  </r>
  <r>
    <n v="101120"/>
    <n v="15400"/>
    <s v="PH WHITE CANGURITOS 24/1 INDIV"/>
    <s v="HYGIENIC"/>
    <x v="6"/>
    <n v="10"/>
    <d v="2020-02-21T00:00:00"/>
    <d v="2020-03-02T00:00:00"/>
    <d v="2020-03-02T00:00:00"/>
    <n v="1983"/>
    <n v="1981"/>
    <n v="1"/>
    <n v="0"/>
  </r>
  <r>
    <n v="101122"/>
    <n v="60220"/>
    <s v="ANTIBACTERIAL COC MULTICUT 6X2 80H"/>
    <s v="SANITIZER"/>
    <x v="5"/>
    <n v="10"/>
    <d v="2020-02-21T00:00:00"/>
    <d v="2020-03-02T00:00:00"/>
    <d v="2020-03-02T00:00:00"/>
    <n v="561"/>
    <n v="561"/>
    <n v="0"/>
    <n v="0"/>
  </r>
  <r>
    <n v="101122"/>
    <n v="60350"/>
    <s v="ANTIBACTERIAL KITCHEN PG80 LL100 1X12"/>
    <s v="SANITIZER"/>
    <x v="5"/>
    <n v="10"/>
    <d v="2020-02-21T00:00:00"/>
    <d v="2020-03-02T00:00:00"/>
    <d v="2020-03-02T00:00:00"/>
    <n v="363"/>
    <n v="363"/>
    <n v="0"/>
    <n v="0"/>
  </r>
  <r>
    <n v="101111"/>
    <n v="80140"/>
    <s v="DISPENSED ABS PLASTIC SERVICE"/>
    <s v="OTHERS"/>
    <x v="3"/>
    <n v="5"/>
    <d v="2020-02-21T00:00:00"/>
    <d v="2020-02-26T00:00:00"/>
    <d v="2020-02-26T00:00:00"/>
    <n v="673"/>
    <n v="673"/>
    <n v="0"/>
    <n v="0"/>
  </r>
  <r>
    <n v="101120"/>
    <n v="15640"/>
    <s v="PHBLANKOX12FREEPACK4ROLLSBCO"/>
    <s v="HYGIENIC"/>
    <x v="6"/>
    <n v="10"/>
    <d v="2020-02-21T00:00:00"/>
    <d v="2020-03-02T00:00:00"/>
    <d v="2020-03-02T00:00:00"/>
    <n v="660"/>
    <n v="660"/>
    <n v="0"/>
    <n v="0"/>
  </r>
  <r>
    <n v="101116"/>
    <n v="20400"/>
    <s v="SERV CANGU CAF 42X115 PROM"/>
    <s v="NAPKINS"/>
    <x v="12"/>
    <n v="20"/>
    <d v="2020-02-21T00:00:00"/>
    <d v="2020-03-12T00:00:00"/>
    <d v="2020-03-12T00:00:00"/>
    <n v="251"/>
    <n v="251"/>
    <n v="0"/>
    <n v="0"/>
  </r>
  <r>
    <n v="101117"/>
    <n v="31580"/>
    <s v="PQN RP ALOE 24X50 PAY 50X60"/>
    <s v="CLOTH"/>
    <x v="14"/>
    <n v="3"/>
    <d v="2020-02-21T00:00:00"/>
    <d v="2020-02-24T00:00:00"/>
    <d v="2020-02-24T00:00:00"/>
    <n v="170"/>
    <n v="170"/>
    <n v="0"/>
    <n v="0"/>
  </r>
  <r>
    <n v="101109"/>
    <n v="75150"/>
    <s v="INSTITUTIONAL LATEX X 120"/>
    <s v="LATEX"/>
    <x v="1"/>
    <n v="10"/>
    <d v="2020-02-21T00:00:00"/>
    <d v="2020-03-02T00:00:00"/>
    <d v="2020-03-02T00:00:00"/>
    <n v="294"/>
    <n v="294"/>
    <n v="0"/>
    <n v="0"/>
  </r>
  <r>
    <n v="101109"/>
    <n v="75260"/>
    <s v="MEDIUM LATEX INST 18X75"/>
    <s v="LATEX"/>
    <x v="1"/>
    <n v="10"/>
    <d v="2020-02-21T00:00:00"/>
    <d v="2020-03-02T00:00:00"/>
    <d v="2020-03-02T00:00:00"/>
    <n v="269"/>
    <n v="269"/>
    <n v="0"/>
    <n v="0"/>
  </r>
  <r>
    <n v="101119"/>
    <n v="81090"/>
    <s v="SMALL SOAP DISPENSER"/>
    <s v="SOAP_DISPENSER"/>
    <x v="13"/>
    <n v="45"/>
    <d v="2020-02-21T00:00:00"/>
    <d v="2020-04-06T00:00:00"/>
    <d v="2020-04-06T00:00:00"/>
    <n v="173"/>
    <n v="173"/>
    <n v="0"/>
    <n v="0"/>
  </r>
  <r>
    <n v="101117"/>
    <n v="32610"/>
    <s v="SCARF CANGU BSILLO 120X10 IND"/>
    <s v="TISSUE"/>
    <x v="14"/>
    <n v="3"/>
    <d v="2020-02-21T00:00:00"/>
    <d v="2020-02-24T00:00:00"/>
    <d v="2020-02-24T00:00:00"/>
    <n v="131"/>
    <n v="131"/>
    <n v="0"/>
    <n v="0"/>
  </r>
  <r>
    <n v="101120"/>
    <n v="15560"/>
    <s v="PHCANGURITOS 2 IN 1 48/4 P3LL4"/>
    <s v="HYGIENIC"/>
    <x v="6"/>
    <n v="10"/>
    <d v="2020-02-21T00:00:00"/>
    <d v="2020-03-02T00:00:00"/>
    <d v="2020-03-02T00:00:00"/>
    <n v="199"/>
    <n v="199"/>
    <n v="0"/>
    <n v="0"/>
  </r>
  <r>
    <n v="101117"/>
    <n v="31250"/>
    <s v="HUM.CHIQUITICOS 36X25 TRAVEL POT"/>
    <s v="CLOTH"/>
    <x v="14"/>
    <n v="3"/>
    <d v="2020-02-21T00:00:00"/>
    <d v="2020-02-24T00:00:00"/>
    <d v="2020-02-24T00:00:00"/>
    <n v="63"/>
    <n v="63"/>
    <n v="0"/>
    <n v="0"/>
  </r>
  <r>
    <n v="101116"/>
    <n v="25010"/>
    <s v="SERV KANGURITOS 6X3X200"/>
    <s v="NAPKINS"/>
    <x v="12"/>
    <n v="20"/>
    <d v="2020-02-21T00:00:00"/>
    <d v="2020-03-12T00:00:00"/>
    <d v="2020-03-12T00:00:00"/>
    <n v="123"/>
    <n v="123"/>
    <n v="0"/>
    <n v="0"/>
  </r>
  <r>
    <n v="101118"/>
    <n v="72970"/>
    <s v="CREAM. THE MADNESS 18X200"/>
    <s v="CREAM"/>
    <x v="8"/>
    <n v="20"/>
    <d v="2020-02-21T00:00:00"/>
    <d v="2020-03-12T00:00:00"/>
    <d v="2020-03-12T00:00:00"/>
    <n v="163"/>
    <n v="163"/>
    <n v="0"/>
    <n v="0"/>
  </r>
  <r>
    <n v="101118"/>
    <n v="72790"/>
    <s v="S.ECOLOG. PERS.45X100 AVIANCA"/>
    <s v="CREAM"/>
    <x v="8"/>
    <n v="20"/>
    <d v="2020-02-21T00:00:00"/>
    <d v="2020-03-12T00:00:00"/>
    <d v="2020-03-12T00:00:00"/>
    <n v="54"/>
    <n v="54"/>
    <n v="0"/>
    <n v="0"/>
  </r>
  <r>
    <n v="101109"/>
    <n v="75010"/>
    <s v="BULK FACIAL LATEX"/>
    <s v="LATEX"/>
    <x v="1"/>
    <n v="10"/>
    <d v="2020-02-21T00:00:00"/>
    <d v="2020-03-02T00:00:00"/>
    <d v="2020-03-02T00:00:00"/>
    <n v="45"/>
    <n v="45"/>
    <n v="0"/>
    <n v="0"/>
  </r>
  <r>
    <n v="101117"/>
    <n v="31680"/>
    <s v="PQN RPTO ORIG+20 PAY 100X120"/>
    <s v="CLOTH"/>
    <x v="14"/>
    <n v="3"/>
    <d v="2020-02-21T00:00:00"/>
    <d v="2020-02-24T00:00:00"/>
    <d v="2020-02-24T00:00:00"/>
    <n v="63"/>
    <n v="63"/>
    <n v="0"/>
    <n v="0"/>
  </r>
  <r>
    <n v="101122"/>
    <n v="60570"/>
    <s v="ANTIBACTERIAL KITCHEN 1X4 80H"/>
    <s v="SANITIZER"/>
    <x v="5"/>
    <n v="10"/>
    <d v="2020-02-21T00:00:00"/>
    <d v="2020-03-02T00:00:00"/>
    <d v="2020-03-02T00:00:00"/>
    <n v="428"/>
    <n v="428"/>
    <n v="0"/>
    <n v="0"/>
  </r>
  <r>
    <n v="101111"/>
    <n v="80120"/>
    <s v="KITCHEN KANGURIOS SUPPORT X24"/>
    <s v="OTHERS"/>
    <x v="3"/>
    <n v="5"/>
    <d v="2020-02-21T00:00:00"/>
    <d v="2020-02-26T00:00:00"/>
    <d v="2020-02-26T00:00:00"/>
    <n v="79"/>
    <n v="79"/>
    <n v="0"/>
    <n v="0"/>
  </r>
  <r>
    <n v="101120"/>
    <n v="15420"/>
    <s v="PH CANGU WHITE 36/18 FREE 3R"/>
    <s v="HYGIENIC"/>
    <x v="6"/>
    <n v="10"/>
    <d v="2020-02-21T00:00:00"/>
    <d v="2020-03-02T00:00:00"/>
    <d v="2020-03-02T00:00:00"/>
    <n v="509"/>
    <n v="509"/>
    <n v="0"/>
    <n v="0"/>
  </r>
  <r>
    <n v="101117"/>
    <n v="32640"/>
    <s v="BREADFAM. DISPLAY BAGS 12X10X10"/>
    <s v="TISSUE"/>
    <x v="14"/>
    <n v="3"/>
    <d v="2020-02-21T00:00:00"/>
    <d v="2020-02-24T00:00:00"/>
    <d v="2020-02-24T00:00:00"/>
    <n v="155"/>
    <n v="155"/>
    <n v="0"/>
    <n v="0"/>
  </r>
  <r>
    <n v="101117"/>
    <n v="32170"/>
    <s v="PETAL SCARF BSILLO X120 IND"/>
    <s v="TISSUE"/>
    <x v="14"/>
    <n v="3"/>
    <d v="2020-02-21T00:00:00"/>
    <d v="2020-02-24T00:00:00"/>
    <d v="2020-02-24T00:00:00"/>
    <n v="119"/>
    <n v="119"/>
    <n v="0"/>
    <n v="0"/>
  </r>
  <r>
    <n v="101118"/>
    <n v="25020"/>
    <s v="SERV KANGURITOS CAFETERIA 6X100"/>
    <s v="NAPKINS"/>
    <x v="8"/>
    <n v="20"/>
    <d v="2020-02-21T00:00:00"/>
    <d v="2020-03-12T00:00:00"/>
    <d v="2020-03-12T00:00:00"/>
    <n v="85"/>
    <n v="85"/>
    <n v="0"/>
    <n v="0"/>
  </r>
  <r>
    <n v="101118"/>
    <n v="20260"/>
    <s v="CAF SERV 14X3X100 PAY 2X3"/>
    <s v="NAPKINS"/>
    <x v="8"/>
    <n v="20"/>
    <d v="2020-02-21T00:00:00"/>
    <d v="2020-03-12T00:00:00"/>
    <d v="2020-03-12T00:00:00"/>
    <n v="226"/>
    <n v="226"/>
    <n v="0"/>
    <n v="0"/>
  </r>
  <r>
    <n v="101118"/>
    <n v="20470"/>
    <s v="DECORATED SERV 18X200PG150LL200"/>
    <s v="NAPKINS"/>
    <x v="8"/>
    <n v="20"/>
    <d v="2020-02-21T00:00:00"/>
    <d v="2020-03-12T00:00:00"/>
    <d v="2020-03-12T00:00:00"/>
    <n v="81"/>
    <n v="81"/>
    <n v="0"/>
    <n v="0"/>
  </r>
  <r>
    <n v="101122"/>
    <n v="60340"/>
    <s v="ANTIBACTERIAL KITCHEN PG80 LL 100 1X12"/>
    <s v="SANITIZER"/>
    <x v="5"/>
    <n v="10"/>
    <d v="2020-02-21T00:00:00"/>
    <d v="2020-03-02T00:00:00"/>
    <d v="2020-03-02T00:00:00"/>
    <n v="249"/>
    <n v="249"/>
    <n v="0"/>
    <n v="0"/>
  </r>
  <r>
    <n v="101117"/>
    <n v="31930"/>
    <s v="HUM TOA RP12X80 LL TOWEL HOLDER"/>
    <s v="CLOTH"/>
    <x v="14"/>
    <n v="3"/>
    <d v="2020-02-21T00:00:00"/>
    <d v="2020-02-24T00:00:00"/>
    <d v="2020-02-24T00:00:00"/>
    <n v="37"/>
    <n v="37"/>
    <n v="0"/>
    <n v="0"/>
  </r>
  <r>
    <n v="101120"/>
    <n v="13380"/>
    <s v="PH CANGURITOS ECO 220H DOUBLE 24/1"/>
    <s v="HYGIENIC"/>
    <x v="6"/>
    <n v="10"/>
    <d v="2020-02-21T00:00:00"/>
    <d v="2020-03-02T00:00:00"/>
    <d v="2020-03-02T00:00:00"/>
    <n v="687"/>
    <n v="687"/>
    <n v="0"/>
    <n v="0"/>
  </r>
  <r>
    <n v="101117"/>
    <n v="32370"/>
    <s v="PET POCKET 30X4X10 PAY 3X4"/>
    <s v="TISSUE"/>
    <x v="14"/>
    <n v="3"/>
    <d v="2020-02-21T00:00:00"/>
    <d v="2020-02-24T00:00:00"/>
    <d v="2020-02-24T00:00:00"/>
    <n v="144"/>
    <n v="144"/>
    <n v="0"/>
    <n v="0"/>
  </r>
  <r>
    <n v="101120"/>
    <n v="13490"/>
    <s v="ULTRASOFT PH 48/4 P2L4"/>
    <s v="HYGIENIC"/>
    <x v="6"/>
    <n v="10"/>
    <d v="2020-02-21T00:00:00"/>
    <d v="2020-03-02T00:00:00"/>
    <d v="2020-03-02T00:00:00"/>
    <n v="84"/>
    <n v="84"/>
    <n v="0"/>
    <n v="0"/>
  </r>
  <r>
    <n v="101117"/>
    <n v="32540"/>
    <s v="SMALL HANDKERCHIEF 12X3X75"/>
    <s v="TISSUE"/>
    <x v="14"/>
    <n v="3"/>
    <d v="2020-02-21T00:00:00"/>
    <d v="2020-02-24T00:00:00"/>
    <d v="2020-02-29T00:00:00"/>
    <n v="75"/>
    <n v="75"/>
    <n v="0"/>
    <n v="5"/>
  </r>
  <r>
    <n v="101118"/>
    <n v="72930"/>
    <s v="CAFETERIA NATURAL CREAM 30X100"/>
    <s v="CREAM"/>
    <x v="8"/>
    <n v="20"/>
    <d v="2020-02-21T00:00:00"/>
    <d v="2020-03-12T00:00:00"/>
    <d v="2020-03-17T00:00:00"/>
    <n v="101"/>
    <n v="101"/>
    <n v="0"/>
    <n v="5"/>
  </r>
  <r>
    <n v="101120"/>
    <n v="15200"/>
    <s v="PH PETALO CHIC 48/2"/>
    <s v="HYGIENIC"/>
    <x v="6"/>
    <n v="10"/>
    <d v="2020-02-21T00:00:00"/>
    <d v="2020-03-02T00:00:00"/>
    <d v="2020-03-07T00:00:00"/>
    <n v="59"/>
    <n v="59"/>
    <n v="0"/>
    <n v="5"/>
  </r>
  <r>
    <n v="101109"/>
    <n v="75110"/>
    <s v="LATEX SMALL AUTOMOBILE 36X75"/>
    <s v="LATEX"/>
    <x v="1"/>
    <n v="10"/>
    <d v="2020-02-21T00:00:00"/>
    <d v="2020-03-02T00:00:00"/>
    <d v="2020-03-07T00:00:00"/>
    <n v="76"/>
    <n v="76"/>
    <n v="0"/>
    <n v="5"/>
  </r>
  <r>
    <n v="101118"/>
    <n v="72960"/>
    <s v="RED PUNTO PARADOR CREAM 18X200"/>
    <s v="CREAM"/>
    <x v="8"/>
    <n v="20"/>
    <d v="2020-02-21T00:00:00"/>
    <d v="2020-03-12T00:00:00"/>
    <d v="2020-03-17T00:00:00"/>
    <n v="119"/>
    <n v="119"/>
    <n v="0"/>
    <n v="5"/>
  </r>
  <r>
    <n v="101117"/>
    <n v="32660"/>
    <s v="PROM. BREAD CANGU BOLSILL PAGUE 4X8"/>
    <s v="TISSUE"/>
    <x v="14"/>
    <n v="3"/>
    <d v="2020-02-21T00:00:00"/>
    <d v="2020-02-24T00:00:00"/>
    <d v="2020-02-29T00:00:00"/>
    <n v="97"/>
    <n v="97"/>
    <n v="0"/>
    <n v="5"/>
  </r>
  <r>
    <n v="101117"/>
    <n v="31550"/>
    <s v="HUM. RESELLABLE CHIQUITICOS 12X25"/>
    <s v="CLOTH"/>
    <x v="14"/>
    <n v="3"/>
    <d v="2020-02-21T00:00:00"/>
    <d v="2020-02-24T00:00:00"/>
    <d v="2020-02-29T00:00:00"/>
    <n v="84"/>
    <n v="84"/>
    <n v="0"/>
    <n v="5"/>
  </r>
  <r>
    <n v="101117"/>
    <n v="32560"/>
    <s v="POCKET TISSUE 15X8X10"/>
    <s v="TISSUE"/>
    <x v="14"/>
    <n v="3"/>
    <d v="2020-02-21T00:00:00"/>
    <d v="2020-02-24T00:00:00"/>
    <d v="2020-02-29T00:00:00"/>
    <n v="97"/>
    <n v="97"/>
    <n v="0"/>
    <n v="5"/>
  </r>
  <r>
    <n v="101123"/>
    <n v="60050"/>
    <s v="T. HANDS PETAL 18X100"/>
    <s v="HAND_TOWELS"/>
    <x v="5"/>
    <n v="10"/>
    <d v="2020-02-26T00:00:00"/>
    <d v="2020-03-07T00:00:00"/>
    <d v="2020-03-07T00:00:00"/>
    <n v="46"/>
    <n v="46"/>
    <n v="0"/>
    <n v="0"/>
  </r>
  <r>
    <n v="101112"/>
    <n v="80030"/>
    <s v="SOAP 400 ML"/>
    <s v="SOAP"/>
    <x v="11"/>
    <n v="10"/>
    <d v="2020-02-26T00:00:00"/>
    <d v="2020-03-07T00:00:00"/>
    <d v="2020-03-07T00:00:00"/>
    <n v="425"/>
    <n v="425"/>
    <n v="0"/>
    <n v="0"/>
  </r>
  <r>
    <n v="101123"/>
    <n v="73120"/>
    <s v="HANDS TOWEL IN C BCA 8X3X150"/>
    <s v="HAND_TOWELS"/>
    <x v="5"/>
    <n v="10"/>
    <d v="2020-02-26T00:00:00"/>
    <d v="2020-03-07T00:00:00"/>
    <d v="2020-03-07T00:00:00"/>
    <n v="37"/>
    <n v="37"/>
    <n v="0"/>
    <n v="0"/>
  </r>
  <r>
    <n v="101118"/>
    <n v="72470"/>
    <s v="CREAM PQN PERS. 45X200 WCO"/>
    <s v="CREAM"/>
    <x v="8"/>
    <n v="20"/>
    <d v="2020-02-21T00:00:00"/>
    <d v="2020-03-12T00:00:00"/>
    <d v="2020-03-17T00:00:00"/>
    <n v="19"/>
    <n v="19"/>
    <n v="0"/>
    <n v="5"/>
  </r>
  <r>
    <n v="101123"/>
    <n v="73020"/>
    <s v="BLUE HANDS TOWEL IN C 8X3X150"/>
    <s v="HAND_TOWELS"/>
    <x v="5"/>
    <n v="10"/>
    <d v="2020-02-26T00:00:00"/>
    <d v="2020-03-07T00:00:00"/>
    <d v="2020-03-07T00:00:00"/>
    <n v="28"/>
    <n v="28"/>
    <n v="0"/>
    <n v="0"/>
  </r>
  <r>
    <n v="101118"/>
    <n v="72390"/>
    <s v="SMALL CREAM"/>
    <s v="CREAM"/>
    <x v="8"/>
    <n v="20"/>
    <d v="2020-02-21T00:00:00"/>
    <d v="2020-03-12T00:00:00"/>
    <d v="2020-03-17T00:00:00"/>
    <n v="22"/>
    <n v="22"/>
    <n v="0"/>
    <n v="5"/>
  </r>
  <r>
    <n v="101117"/>
    <n v="32450"/>
    <s v="PM.PAN.PET.BOLL 30 X 4 P2X4"/>
    <s v="TISSUE"/>
    <x v="14"/>
    <n v="3"/>
    <d v="2020-02-21T00:00:00"/>
    <d v="2020-02-24T00:00:00"/>
    <d v="2020-02-29T00:00:00"/>
    <n v="176"/>
    <n v="176"/>
    <n v="0"/>
    <n v="5"/>
  </r>
  <r>
    <n v="101117"/>
    <n v="31610"/>
    <s v="POT ALOE 18X70+20 PAY 70X90"/>
    <s v="CLOTH"/>
    <x v="14"/>
    <n v="3"/>
    <d v="2020-02-21T00:00:00"/>
    <d v="2020-02-24T00:00:00"/>
    <d v="2020-02-29T00:00:00"/>
    <n v="26"/>
    <n v="26"/>
    <n v="0"/>
    <n v="5"/>
  </r>
  <r>
    <n v="101118"/>
    <n v="72810"/>
    <s v="S.ECOLOG PERS.45X200 DOGERS"/>
    <s v="CREAM"/>
    <x v="8"/>
    <n v="20"/>
    <d v="2020-02-21T00:00:00"/>
    <d v="2020-03-12T00:00:00"/>
    <d v="2020-03-17T00:00:00"/>
    <n v="15"/>
    <n v="15"/>
    <n v="0"/>
    <n v="5"/>
  </r>
  <r>
    <n v="101118"/>
    <n v="25060"/>
    <s v="SERV LUXURY BABYSITCHES 12X2X40"/>
    <s v="NAPKINS"/>
    <x v="8"/>
    <n v="20"/>
    <d v="2020-02-21T00:00:00"/>
    <d v="2020-03-12T00:00:00"/>
    <d v="2020-03-17T00:00:00"/>
    <n v="28"/>
    <n v="28"/>
    <n v="0"/>
    <n v="5"/>
  </r>
  <r>
    <n v="101123"/>
    <n v="60580"/>
    <s v="ANTIBACTERIAL KITCHEN 1X4 80H PG3 LL4"/>
    <s v="SANITIZER"/>
    <x v="5"/>
    <n v="10"/>
    <d v="2020-02-26T00:00:00"/>
    <d v="2020-03-07T00:00:00"/>
    <d v="2020-03-07T00:00:00"/>
    <n v="248"/>
    <n v="248"/>
    <n v="0"/>
    <n v="0"/>
  </r>
  <r>
    <n v="101117"/>
    <n v="32680"/>
    <s v="PM KANGURITOS BLLO P6 LL8 15X8X10"/>
    <s v="TISSUE"/>
    <x v="14"/>
    <n v="3"/>
    <d v="2020-02-21T00:00:00"/>
    <d v="2020-02-24T00:00:00"/>
    <d v="2020-02-29T00:00:00"/>
    <n v="42"/>
    <n v="42"/>
    <n v="0"/>
    <n v="5"/>
  </r>
  <r>
    <n v="101111"/>
    <n v="80320"/>
    <s v="JUMBO HYGIENIC DEVICE"/>
    <s v="OTHERS"/>
    <x v="3"/>
    <n v="5"/>
    <d v="2020-02-21T00:00:00"/>
    <d v="2020-02-26T00:00:00"/>
    <d v="2020-03-02T00:00:00"/>
    <n v="97"/>
    <n v="97"/>
    <n v="0"/>
    <n v="5"/>
  </r>
  <r>
    <n v="101117"/>
    <n v="31480"/>
    <s v="HUM PQN POT OR 18(PAY 70X90"/>
    <s v="CLOTH"/>
    <x v="14"/>
    <n v="3"/>
    <d v="2020-02-21T00:00:00"/>
    <d v="2020-02-24T00:00:00"/>
    <d v="2020-02-29T00:00:00"/>
    <n v="34"/>
    <n v="34"/>
    <n v="0"/>
    <n v="5"/>
  </r>
  <r>
    <n v="101118"/>
    <n v="72920"/>
    <s v="MINI-COFFEE NATURAL CREAM 30X100"/>
    <s v="CREAM"/>
    <x v="8"/>
    <n v="20"/>
    <d v="2020-02-21T00:00:00"/>
    <d v="2020-03-12T00:00:00"/>
    <d v="2020-03-17T00:00:00"/>
    <n v="98"/>
    <n v="98"/>
    <n v="0"/>
    <n v="5"/>
  </r>
  <r>
    <n v="101118"/>
    <n v="72330"/>
    <s v="CREAM PQ¥ PERS.45X20 SODEXHO"/>
    <s v="CREAM"/>
    <x v="8"/>
    <n v="20"/>
    <d v="2020-02-21T00:00:00"/>
    <d v="2020-03-12T00:00:00"/>
    <d v="2020-03-12T00:00:00"/>
    <n v="14"/>
    <n v="14"/>
    <n v="0"/>
    <n v="0"/>
  </r>
  <r>
    <n v="101117"/>
    <n v="32620"/>
    <s v="CANGU BREAD BAG 36X50"/>
    <s v="TISSUE"/>
    <x v="14"/>
    <n v="3"/>
    <d v="2020-02-21T00:00:00"/>
    <d v="2020-02-24T00:00:00"/>
    <d v="2020-02-24T00:00:00"/>
    <n v="82"/>
    <n v="82"/>
    <n v="0"/>
    <n v="0"/>
  </r>
  <r>
    <n v="101118"/>
    <n v="25050"/>
    <s v="ECONOMIC SERVICE 5X6X100"/>
    <s v="NAPKINS"/>
    <x v="8"/>
    <n v="20"/>
    <d v="2020-02-21T00:00:00"/>
    <d v="2020-03-12T00:00:00"/>
    <d v="2020-03-12T00:00:00"/>
    <n v="28"/>
    <n v="28"/>
    <n v="0"/>
    <n v="0"/>
  </r>
  <r>
    <n v="101118"/>
    <n v="20270"/>
    <s v="SERV CANGU 18X200 FREE 50SERV"/>
    <s v="NAPKINS"/>
    <x v="8"/>
    <n v="20"/>
    <d v="2020-02-21T00:00:00"/>
    <d v="2020-03-12T00:00:00"/>
    <d v="2020-03-12T00:00:00"/>
    <n v="18"/>
    <n v="18"/>
    <n v="0"/>
    <n v="0"/>
  </r>
  <r>
    <n v="101122"/>
    <n v="60330"/>
    <s v="ANTIBACTERIAL KITCHEN 4X3 70H"/>
    <s v="SANITIZER"/>
    <x v="5"/>
    <n v="10"/>
    <d v="2020-02-21T00:00:00"/>
    <d v="2020-03-02T00:00:00"/>
    <d v="2020-03-02T00:00:00"/>
    <n v="106"/>
    <n v="106"/>
    <n v="0"/>
    <n v="0"/>
  </r>
  <r>
    <n v="101117"/>
    <n v="32570"/>
    <s v="PETAL BAG 12X3X75"/>
    <s v="TISSUE"/>
    <x v="14"/>
    <n v="3"/>
    <d v="2020-02-21T00:00:00"/>
    <d v="2020-02-24T00:00:00"/>
    <d v="2020-02-24T00:00:00"/>
    <n v="36"/>
    <n v="36"/>
    <n v="0"/>
    <n v="0"/>
  </r>
  <r>
    <n v="101109"/>
    <n v="75310"/>
    <s v="LATEX BAG INST. 36X75"/>
    <s v="LATEX"/>
    <x v="1"/>
    <n v="10"/>
    <d v="2020-02-21T00:00:00"/>
    <d v="2020-03-02T00:00:00"/>
    <d v="2020-03-02T00:00:00"/>
    <n v="39"/>
    <n v="39"/>
    <n v="0"/>
    <n v="0"/>
  </r>
  <r>
    <n v="101117"/>
    <n v="32460"/>
    <s v="PROM 8(PAY 2CUBE X1MEDIUM)"/>
    <s v="TISSUE"/>
    <x v="14"/>
    <n v="3"/>
    <d v="2020-02-21T00:00:00"/>
    <d v="2020-02-24T00:00:00"/>
    <d v="2020-02-24T00:00:00"/>
    <n v="308"/>
    <n v="308"/>
    <n v="0"/>
    <n v="0"/>
  </r>
  <r>
    <n v="101117"/>
    <n v="31620"/>
    <s v="PQN RPTO ORIG+30 PAY 100X130"/>
    <s v="CLOTH"/>
    <x v="14"/>
    <n v="3"/>
    <d v="2020-02-21T00:00:00"/>
    <d v="2020-02-24T00:00:00"/>
    <d v="2020-02-24T00:00:00"/>
    <n v="11"/>
    <n v="11"/>
    <n v="0"/>
    <n v="0"/>
  </r>
  <r>
    <n v="101118"/>
    <n v="25210"/>
    <s v="SERV. HOME 5X6X100 PAY 5X6"/>
    <s v="NAPKINS"/>
    <x v="8"/>
    <n v="20"/>
    <d v="2020-02-21T00:00:00"/>
    <d v="2020-03-12T00:00:00"/>
    <d v="2020-03-12T00:00:00"/>
    <n v="30"/>
    <n v="30"/>
    <n v="0"/>
    <n v="0"/>
  </r>
  <r>
    <n v="101118"/>
    <n v="72750"/>
    <s v="S.ECOLOG PERS.45X200 P.COUNTRY"/>
    <s v="CREAM"/>
    <x v="8"/>
    <n v="20"/>
    <d v="2020-02-21T00:00:00"/>
    <d v="2020-03-12T00:00:00"/>
    <d v="2020-03-12T00:00:00"/>
    <n v="4"/>
    <n v="4"/>
    <n v="0"/>
    <n v="0"/>
  </r>
  <r>
    <n v="101118"/>
    <n v="72410"/>
    <s v="CREAM PQN PERS. 45X200 PINKY"/>
    <s v="CREAM"/>
    <x v="8"/>
    <n v="20"/>
    <d v="2020-02-21T00:00:00"/>
    <d v="2020-03-12T00:00:00"/>
    <d v="2020-03-12T00:00:00"/>
    <n v="4"/>
    <n v="4"/>
    <n v="0"/>
    <n v="0"/>
  </r>
  <r>
    <n v="101117"/>
    <n v="32320"/>
    <s v="MEDIUM PETAL SCARF 18X75"/>
    <s v="TISSUE"/>
    <x v="14"/>
    <n v="3"/>
    <d v="2020-02-21T00:00:00"/>
    <d v="2020-02-24T00:00:00"/>
    <d v="2020-02-24T00:00:00"/>
    <n v="16"/>
    <n v="16"/>
    <n v="0"/>
    <n v="0"/>
  </r>
  <r>
    <n v="101118"/>
    <n v="20230"/>
    <s v="SERV CANGU 18X200 FREE 30SER"/>
    <s v="NAPKINS"/>
    <x v="8"/>
    <n v="20"/>
    <d v="2020-02-21T00:00:00"/>
    <d v="2020-03-12T00:00:00"/>
    <d v="2020-03-12T00:00:00"/>
    <n v="18"/>
    <n v="18"/>
    <n v="0"/>
    <n v="0"/>
  </r>
  <r>
    <n v="101122"/>
    <n v="60560"/>
    <s v="ANTIBACTERIAL KITCHEN X100 PAY 3X4"/>
    <s v="SANITIZER"/>
    <x v="5"/>
    <n v="10"/>
    <d v="2020-02-21T00:00:00"/>
    <d v="2020-03-02T00:00:00"/>
    <d v="2020-03-02T00:00:00"/>
    <n v="40"/>
    <n v="40"/>
    <n v="0"/>
    <n v="0"/>
  </r>
  <r>
    <n v="101117"/>
    <n v="31430"/>
    <s v="HUM. PQN 18X70 ORIGINAL POT+10 PANO"/>
    <s v="CLOTH"/>
    <x v="14"/>
    <n v="3"/>
    <d v="2020-02-21T00:00:00"/>
    <d v="2020-02-24T00:00:00"/>
    <d v="2020-02-24T00:00:00"/>
    <n v="6"/>
    <n v="6"/>
    <n v="0"/>
    <n v="0"/>
  </r>
  <r>
    <n v="101118"/>
    <n v="25080"/>
    <s v="HOME SERVICE 5X6X100"/>
    <s v="NAPKINS"/>
    <x v="8"/>
    <n v="20"/>
    <d v="2020-02-21T00:00:00"/>
    <d v="2020-03-12T00:00:00"/>
    <d v="2020-03-12T00:00:00"/>
    <n v="14"/>
    <n v="14"/>
    <n v="0"/>
    <n v="0"/>
  </r>
  <r>
    <n v="101120"/>
    <n v="13130"/>
    <s v="PH TRAVELER KANGURITOS X36"/>
    <s v="HYGIENIC"/>
    <x v="6"/>
    <n v="10"/>
    <d v="2020-02-21T00:00:00"/>
    <d v="2020-03-02T00:00:00"/>
    <d v="2020-03-02T00:00:00"/>
    <n v="50"/>
    <n v="50"/>
    <n v="0"/>
    <n v="0"/>
  </r>
  <r>
    <n v="101122"/>
    <n v="60260"/>
    <s v="ANTIBACTERIAL COC 4X3X70H PAY 2X3"/>
    <s v="SANITIZER"/>
    <x v="5"/>
    <n v="10"/>
    <d v="2020-02-21T00:00:00"/>
    <d v="2020-03-02T00:00:00"/>
    <d v="2020-03-02T00:00:00"/>
    <n v="46"/>
    <n v="46"/>
    <n v="0"/>
    <n v="0"/>
  </r>
  <r>
    <n v="101118"/>
    <n v="20152"/>
    <s v="SERV CANGU 36X100 PAY 80X100"/>
    <s v="NAPKINS"/>
    <x v="8"/>
    <n v="20"/>
    <d v="2020-02-21T00:00:00"/>
    <d v="2020-03-12T00:00:00"/>
    <d v="2020-03-12T00:00:00"/>
    <n v="30"/>
    <n v="30"/>
    <n v="0"/>
    <n v="0"/>
  </r>
  <r>
    <n v="101111"/>
    <n v="80150"/>
    <s v="ROLL HAND TOWEL DISPENSER"/>
    <s v="OTHERS"/>
    <x v="3"/>
    <n v="5"/>
    <d v="2020-02-21T00:00:00"/>
    <d v="2020-02-26T00:00:00"/>
    <d v="2020-02-27T00:00:00"/>
    <n v="25"/>
    <n v="25"/>
    <n v="0"/>
    <n v="1"/>
  </r>
  <r>
    <n v="101105"/>
    <n v="80010"/>
    <s v="DISP. T. PLASTIC HANDS IN C"/>
    <s v="OTHERS"/>
    <x v="3"/>
    <n v="5"/>
    <d v="2020-02-15T00:00:00"/>
    <d v="2020-02-20T00:00:00"/>
    <d v="2020-02-20T00:00:00"/>
    <n v="27"/>
    <n v="27"/>
    <n v="0"/>
    <n v="0"/>
  </r>
  <r>
    <n v="101106"/>
    <n v="31230"/>
    <s v="HUM PQN ALOE 18X70+15 PANOS"/>
    <s v="CLOTH"/>
    <x v="14"/>
    <n v="3"/>
    <d v="2020-02-15T00:00:00"/>
    <d v="2020-02-18T00:00:00"/>
    <d v="2020-02-18T00:00:00"/>
    <n v="6"/>
    <n v="6"/>
    <n v="0"/>
    <n v="0"/>
  </r>
  <r>
    <n v="101107"/>
    <n v="25070"/>
    <s v="SERV CANGU DECORATED 6X6X100"/>
    <s v="NAPKINS"/>
    <x v="8"/>
    <n v="20"/>
    <d v="2020-02-15T00:00:00"/>
    <d v="2020-03-06T00:00:00"/>
    <d v="2020-03-06T00:00:00"/>
    <n v="4"/>
    <n v="4"/>
    <n v="0"/>
    <n v="0"/>
  </r>
  <r>
    <n v="101107"/>
    <n v="24050"/>
    <s v="HOME SERVICE 24X150"/>
    <s v="NAPKINS"/>
    <x v="8"/>
    <n v="20"/>
    <d v="2020-02-15T00:00:00"/>
    <d v="2020-03-06T00:00:00"/>
    <d v="2020-03-06T00:00:00"/>
    <n v="5"/>
    <n v="5"/>
    <n v="0"/>
    <n v="0"/>
  </r>
  <r>
    <n v="101106"/>
    <n v="31570"/>
    <s v="PQN RP ALOE X100 PAY 100X120"/>
    <s v="CLOTH"/>
    <x v="14"/>
    <n v="3"/>
    <d v="2020-02-15T00:00:00"/>
    <d v="2020-02-18T00:00:00"/>
    <d v="2020-02-18T00:00:00"/>
    <n v="2"/>
    <n v="2"/>
    <n v="0"/>
    <n v="0"/>
  </r>
  <r>
    <n v="101105"/>
    <n v="80720"/>
    <s v="PAPER FOR CUTTING 1.65AN 25K 460"/>
    <s v="OTHERS"/>
    <x v="3"/>
    <n v="5"/>
    <d v="2020-02-15T00:00:00"/>
    <d v="2020-02-20T00:00:00"/>
    <d v="2020-02-20T00:00:00"/>
    <n v="2"/>
    <n v="2"/>
    <n v="0"/>
    <n v="0"/>
  </r>
  <r>
    <n v="101108"/>
    <n v="50040"/>
    <s v="DOW.SPRAY PIST.WASH 12X500 CC"/>
    <s v="SOAP_DISPENSER"/>
    <x v="13"/>
    <n v="45"/>
    <d v="2020-02-15T00:00:00"/>
    <d v="2020-03-31T00:00:00"/>
    <d v="2020-03-31T00:00:00"/>
    <n v="5"/>
    <n v="5"/>
    <n v="0"/>
    <n v="0"/>
  </r>
  <r>
    <n v="100092"/>
    <n v="80430"/>
    <s v="DISP. T.HANDS IN C GOLDEN LINE"/>
    <s v="OTHERS"/>
    <x v="3"/>
    <n v="5"/>
    <d v="2020-02-14T00:00:00"/>
    <d v="2020-02-19T00:00:00"/>
    <d v="2020-02-19T00:00:00"/>
    <n v="3"/>
    <n v="3"/>
    <n v="0"/>
    <n v="0"/>
  </r>
  <r>
    <n v="100098"/>
    <n v="32550"/>
    <s v="MEDIUM SCARF 6X3X75"/>
    <s v="TISSUE"/>
    <x v="14"/>
    <n v="3"/>
    <d v="2020-02-14T00:00:00"/>
    <d v="2020-02-17T00:00:00"/>
    <d v="2020-02-17T00:00:00"/>
    <n v="4"/>
    <n v="4"/>
    <n v="0"/>
    <n v="0"/>
  </r>
  <r>
    <n v="100098"/>
    <n v="31470"/>
    <s v="PQN RPTO ALOE 12(PAY 100X130"/>
    <s v="CLOTH"/>
    <x v="14"/>
    <n v="3"/>
    <d v="2020-02-14T00:00:00"/>
    <d v="2020-02-17T00:00:00"/>
    <d v="2020-02-17T00:00:00"/>
    <n v="26"/>
    <n v="26"/>
    <n v="0"/>
    <n v="0"/>
  </r>
  <r>
    <n v="100099"/>
    <n v="72610"/>
    <s v="CREAM. DISPENSER 18X150"/>
    <s v="CREAM"/>
    <x v="8"/>
    <n v="20"/>
    <d v="2020-02-14T00:00:00"/>
    <d v="2020-03-05T00:00:00"/>
    <d v="2020-03-05T00:00:00"/>
    <n v="5"/>
    <n v="5"/>
    <n v="0"/>
    <n v="0"/>
  </r>
  <r>
    <n v="100099"/>
    <n v="23040"/>
    <s v="SERV LUXURY PETAL 60X45"/>
    <s v="NAPKINS"/>
    <x v="8"/>
    <n v="20"/>
    <d v="2020-02-14T00:00:00"/>
    <d v="2020-03-05T00:00:00"/>
    <d v="2020-03-05T00:00:00"/>
    <n v="2"/>
    <n v="2"/>
    <n v="0"/>
    <n v="0"/>
  </r>
  <r>
    <n v="100092"/>
    <n v="80450"/>
    <s v="DISP. PH RESERVE LD"/>
    <s v="OTHERS"/>
    <x v="3"/>
    <n v="5"/>
    <d v="2020-02-14T00:00:00"/>
    <d v="2020-02-19T00:00:00"/>
    <d v="2020-02-19T00:00:00"/>
    <n v="2"/>
    <n v="2"/>
    <n v="0"/>
    <n v="0"/>
  </r>
  <r>
    <n v="100098"/>
    <n v="32410"/>
    <s v="PM PET BAG 24X75+3PQ POCKET"/>
    <s v="TISSUE"/>
    <x v="14"/>
    <n v="3"/>
    <d v="2020-02-14T00:00:00"/>
    <d v="2020-02-17T00:00:00"/>
    <d v="2020-02-17T00:00:00"/>
    <n v="7"/>
    <n v="7"/>
    <n v="0"/>
    <n v="0"/>
  </r>
  <r>
    <n v="100092"/>
    <n v="80110"/>
    <s v="KANGURITS KITCHEN SUPPORT"/>
    <s v="OTHERS"/>
    <x v="3"/>
    <n v="5"/>
    <d v="2020-02-14T00:00:00"/>
    <d v="2020-02-19T00:00:00"/>
    <d v="2020-02-19T00:00:00"/>
    <n v="2"/>
    <n v="2"/>
    <n v="0"/>
    <n v="0"/>
  </r>
  <r>
    <n v="100098"/>
    <n v="31280"/>
    <s v="HUM. CLEANING WIPES PQ¥ 12X40"/>
    <s v="CLOTH"/>
    <x v="14"/>
    <n v="3"/>
    <d v="2020-02-14T00:00:00"/>
    <d v="2020-02-17T00:00:00"/>
    <d v="2020-02-17T00:00:00"/>
    <n v="4"/>
    <n v="4"/>
    <n v="0"/>
    <n v="0"/>
  </r>
  <r>
    <n v="100098"/>
    <n v="31185"/>
    <s v="HUM.PEQUENIN 24X50 ORIG RAPTO"/>
    <s v="CLOTH"/>
    <x v="14"/>
    <n v="3"/>
    <d v="2020-02-14T00:00:00"/>
    <d v="2020-02-17T00:00:00"/>
    <d v="2020-02-17T00:00:00"/>
    <n v="1"/>
    <n v="1"/>
    <n v="0"/>
    <n v="0"/>
  </r>
  <r>
    <n v="100092"/>
    <n v="81060"/>
    <s v="INDUSTRIAL WALL CLEANING DEVICE"/>
    <s v="OTHERS"/>
    <x v="3"/>
    <n v="5"/>
    <d v="2020-02-14T00:00:00"/>
    <d v="2020-02-19T00:00:00"/>
    <d v="2020-02-19T00:00:00"/>
    <n v="2"/>
    <n v="2"/>
    <n v="0"/>
    <n v="0"/>
  </r>
  <r>
    <n v="101101"/>
    <n v="60102"/>
    <s v="ANTIBACTERIAL 12X1 FREE 20 SHEETS"/>
    <s v="SANITIZER"/>
    <x v="5"/>
    <n v="10"/>
    <d v="2020-02-14T00:00:00"/>
    <d v="2020-02-24T00:00:00"/>
    <d v="2020-02-24T00:00:00"/>
    <n v="3"/>
    <n v="3"/>
    <n v="0"/>
    <n v="0"/>
  </r>
  <r>
    <n v="101101"/>
    <n v="60142"/>
    <s v="ANTIBACTERIAL KITCHEN 12X80 PAGU70X80"/>
    <s v="SANITIZER"/>
    <x v="5"/>
    <n v="10"/>
    <d v="2020-02-14T00:00:00"/>
    <d v="2020-02-24T00:00:00"/>
    <d v="2020-02-24T00:00:00"/>
    <n v="4"/>
    <n v="4"/>
    <n v="0"/>
    <n v="0"/>
  </r>
  <r>
    <n v="100092"/>
    <n v="80480"/>
    <s v="DISP. SERV. KANGOO COMBO"/>
    <s v="OTHERS"/>
    <x v="3"/>
    <n v="5"/>
    <d v="2020-02-14T00:00:00"/>
    <d v="2020-02-19T00:00:00"/>
    <d v="2020-02-19T00:00:00"/>
    <n v="1"/>
    <n v="1"/>
    <n v="0"/>
    <n v="0"/>
  </r>
  <r>
    <n v="100098"/>
    <n v="31635"/>
    <s v="HUM PEQUENIN 12X100 ORIG RPTO"/>
    <s v="CLOTH"/>
    <x v="14"/>
    <n v="3"/>
    <d v="2020-02-14T00:00:00"/>
    <d v="2020-02-17T00:00:00"/>
    <d v="2020-02-17T00:00:00"/>
    <n v="3"/>
    <n v="3"/>
    <n v="0"/>
    <n v="0"/>
  </r>
  <r>
    <n v="100092"/>
    <n v="80460"/>
    <s v="DISP. PH DOUBLE REGULAR LD"/>
    <s v="OTHERS"/>
    <x v="3"/>
    <n v="5"/>
    <d v="2020-02-14T00:00:00"/>
    <d v="2020-02-19T00:00:00"/>
    <d v="2020-02-19T00:00:00"/>
    <n v="6"/>
    <n v="6"/>
    <n v="0"/>
    <n v="0"/>
  </r>
  <r>
    <n v="100098"/>
    <n v="31740"/>
    <s v="POT.ALOE.PROM.12X140PANOS"/>
    <s v="CLOTH"/>
    <x v="14"/>
    <n v="3"/>
    <d v="2020-02-14T00:00:00"/>
    <d v="2020-02-17T00:00:00"/>
    <d v="2020-02-17T00:00:00"/>
    <n v="1"/>
    <n v="1"/>
    <n v="0"/>
    <n v="0"/>
  </r>
  <r>
    <n v="100098"/>
    <n v="32290"/>
    <s v="PM 2 FREE 1 MEDIUM BUCKETS"/>
    <s v="TISSUE"/>
    <x v="14"/>
    <n v="3"/>
    <d v="2020-02-14T00:00:00"/>
    <d v="2020-02-17T00:00:00"/>
    <d v="2020-02-17T00:00:00"/>
    <n v="2"/>
    <n v="2"/>
    <n v="0"/>
    <n v="0"/>
  </r>
  <r>
    <n v="100099"/>
    <n v="20190"/>
    <s v="SERV CANGU 36X100 PAY 80X100"/>
    <s v="NAPKINS"/>
    <x v="8"/>
    <n v="20"/>
    <d v="2020-02-14T00:00:00"/>
    <d v="2020-03-05T00:00:00"/>
    <d v="2020-03-05T00:00:00"/>
    <n v="19"/>
    <n v="19"/>
    <n v="0"/>
    <n v="0"/>
  </r>
  <r>
    <n v="100098"/>
    <n v="31625"/>
    <s v="PQN RPTO ORIG+20 PAY 100X120"/>
    <s v="CLOTH"/>
    <x v="14"/>
    <n v="3"/>
    <d v="2020-02-14T00:00:00"/>
    <d v="2020-02-17T00:00:00"/>
    <d v="2020-02-17T00:00:00"/>
    <n v="1"/>
    <n v="1"/>
    <n v="0"/>
    <n v="0"/>
  </r>
  <r>
    <n v="100092"/>
    <n v="80490"/>
    <s v="MULTI-SHEET DISPENSER"/>
    <s v="OTHERS"/>
    <x v="3"/>
    <n v="5"/>
    <d v="2020-02-14T00:00:00"/>
    <d v="2020-02-19T00:00:00"/>
    <d v="2020-02-20T00:00:00"/>
    <n v="3"/>
    <n v="3"/>
    <n v="0"/>
    <n v="1"/>
  </r>
  <r>
    <n v="100092"/>
    <n v="73300"/>
    <s v="MULTIPURPOSE ROLL 24X1X100"/>
    <s v="WIPES"/>
    <x v="3"/>
    <n v="5"/>
    <d v="2020-02-14T00:00:00"/>
    <d v="2020-02-19T00:00:00"/>
    <d v="2020-02-20T00:00:00"/>
    <n v="6"/>
    <n v="6"/>
    <n v="0"/>
    <n v="1"/>
  </r>
  <r>
    <n v="100098"/>
    <n v="32100"/>
    <s v="PETALO MINI SCARVES"/>
    <s v="TISSUE"/>
    <x v="14"/>
    <n v="3"/>
    <d v="2020-02-14T00:00:00"/>
    <d v="2020-02-17T00:00:00"/>
    <d v="2020-02-17T00:00:00"/>
    <n v="9"/>
    <n v="9"/>
    <n v="0"/>
    <n v="0"/>
  </r>
  <r>
    <n v="101101"/>
    <n v="73000"/>
    <s v="BLUE HAND TOWEL 16X250"/>
    <s v="HAND_TOWELS"/>
    <x v="5"/>
    <n v="10"/>
    <d v="2020-02-14T00:00:00"/>
    <d v="2020-02-24T00:00:00"/>
    <d v="2020-02-24T00:00:00"/>
    <n v="2"/>
    <n v="2"/>
    <n v="0"/>
    <n v="0"/>
  </r>
  <r>
    <n v="100076"/>
    <n v="15090"/>
    <s v="DOUBLE RAINBOW PH 48/1"/>
    <s v="HYGIENIC"/>
    <x v="6"/>
    <n v="10"/>
    <d v="2020-02-07T00:00:00"/>
    <d v="2020-02-17T00:00:00"/>
    <d v="2020-02-17T00:00:00"/>
    <n v="2"/>
    <n v="2"/>
    <n v="0"/>
    <n v="0"/>
  </r>
  <r>
    <n v="100066"/>
    <n v="81050"/>
    <s v="INDUSTRIAL FLOOR CLEANING DEVICE"/>
    <s v="OTHERS"/>
    <x v="3"/>
    <n v="5"/>
    <d v="2020-02-07T00:00:00"/>
    <d v="2020-02-12T00:00:00"/>
    <d v="2020-02-12T00:00:00"/>
    <n v="1"/>
    <n v="1"/>
    <n v="0"/>
    <n v="0"/>
  </r>
  <r>
    <n v="100066"/>
    <n v="80410"/>
    <s v="DISP. JUMBO GOLD LINE"/>
    <s v="OTHERS"/>
    <x v="3"/>
    <n v="5"/>
    <d v="2020-02-07T00:00:00"/>
    <d v="2020-02-12T00:00:00"/>
    <d v="2020-02-12T00:00:00"/>
    <n v="1"/>
    <n v="1"/>
    <n v="0"/>
    <n v="0"/>
  </r>
  <r>
    <n v="100070"/>
    <n v="75400"/>
    <s v="INSTITUTIONAL LATEX 48X35"/>
    <s v="LATEX"/>
    <x v="1"/>
    <n v="10"/>
    <d v="2020-02-07T00:00:00"/>
    <d v="2020-02-17T00:00:00"/>
    <d v="2020-02-18T00:00:00"/>
    <n v="1"/>
    <n v="1"/>
    <n v="0"/>
    <n v="1"/>
  </r>
  <r>
    <n v="100086"/>
    <n v="60130"/>
    <s v="ANTIBACTERIAL KITCHEN 12X1 70 SHEETS"/>
    <s v="SANITIZER"/>
    <x v="5"/>
    <n v="10"/>
    <d v="2020-02-08T00:00:00"/>
    <d v="2020-02-18T00:00:00"/>
    <d v="2020-02-18T00:00:00"/>
    <n v="1"/>
    <n v="1"/>
    <n v="0"/>
    <n v="0"/>
  </r>
  <r>
    <n v="100079"/>
    <n v="80700"/>
    <s v="KLS WHITE HAND TOWEL"/>
    <s v="OTHERS"/>
    <x v="3"/>
    <n v="5"/>
    <d v="2020-02-08T00:00:00"/>
    <d v="2020-02-13T00:00:00"/>
    <d v="2020-02-14T00:00:00"/>
    <n v="532"/>
    <n v="531"/>
    <n v="0"/>
    <n v="1"/>
  </r>
  <r>
    <n v="100085"/>
    <n v="12010"/>
    <s v="PH PETALO BLONDY 48/1"/>
    <s v="HYGIENIC"/>
    <x v="6"/>
    <n v="10"/>
    <d v="2020-02-08T00:00:00"/>
    <d v="2020-02-18T00:00:00"/>
    <d v="2020-02-18T00:00:00"/>
    <n v="0"/>
    <n v="0"/>
    <n v="0"/>
    <n v="0"/>
  </r>
  <r>
    <n v="100085"/>
    <n v="12030"/>
    <s v="PH PETALO BLONDY 48/4"/>
    <s v="HYGIENIC"/>
    <x v="6"/>
    <n v="10"/>
    <d v="2020-02-08T00:00:00"/>
    <d v="2020-02-18T00:00:00"/>
    <d v="2020-02-18T00:00:00"/>
    <n v="15"/>
    <n v="15"/>
    <n v="0"/>
    <n v="0"/>
  </r>
  <r>
    <n v="100085"/>
    <n v="12050"/>
    <s v="PH PETALO BLONDY 48/12"/>
    <s v="HYGIENIC"/>
    <x v="6"/>
    <n v="10"/>
    <d v="2020-02-08T00:00:00"/>
    <d v="2020-02-18T00:00:00"/>
    <d v="2020-02-18T00:00:00"/>
    <n v="18"/>
    <n v="18"/>
    <n v="0"/>
    <n v="0"/>
  </r>
  <r>
    <n v="100085"/>
    <n v="13350"/>
    <s v="PH ULTRASOFT KANGIES 48/8"/>
    <s v="HYGIENIC"/>
    <x v="6"/>
    <n v="10"/>
    <d v="2020-02-08T00:00:00"/>
    <d v="2020-02-18T00:00:00"/>
    <d v="2020-02-18T00:00:00"/>
    <n v="11"/>
    <n v="11"/>
    <n v="0"/>
    <n v="0"/>
  </r>
  <r>
    <n v="100085"/>
    <n v="15210"/>
    <s v="PH PETALO CHIC 48/8"/>
    <s v="HYGIENIC"/>
    <x v="6"/>
    <n v="10"/>
    <d v="2020-02-08T00:00:00"/>
    <d v="2020-02-18T00:00:00"/>
    <d v="2020-02-18T00:00:00"/>
    <n v="0"/>
    <n v="0"/>
    <n v="0"/>
    <n v="0"/>
  </r>
  <r>
    <n v="100083"/>
    <n v="31290"/>
    <s v="HUM. WIPES PQ¥ 12X80 BOX"/>
    <s v="CLOTH"/>
    <x v="14"/>
    <n v="3"/>
    <d v="2020-02-08T00:00:00"/>
    <d v="2020-02-11T00:00:00"/>
    <d v="2020-02-11T00:00:00"/>
    <n v="11"/>
    <n v="11"/>
    <n v="0"/>
    <n v="0"/>
  </r>
  <r>
    <n v="100083"/>
    <n v="32050"/>
    <s v="PETAL BAG SCARVES"/>
    <s v="TISSUE"/>
    <x v="14"/>
    <n v="3"/>
    <d v="2020-02-08T00:00:00"/>
    <d v="2020-02-11T00:00:00"/>
    <d v="2020-02-11T00:00:00"/>
    <n v="1"/>
    <n v="1"/>
    <n v="0"/>
    <n v="0"/>
  </r>
  <r>
    <n v="100083"/>
    <n v="32300"/>
    <s v="PM SMALL BREAD PAY 2X3"/>
    <s v="TISSUE"/>
    <x v="14"/>
    <n v="3"/>
    <d v="2020-02-08T00:00:00"/>
    <d v="2020-02-11T00:00:00"/>
    <d v="2020-02-11T00:00:00"/>
    <n v="38"/>
    <n v="38"/>
    <n v="0"/>
    <n v="0"/>
  </r>
  <r>
    <n v="100086"/>
    <n v="60110"/>
    <s v="ANTIBACTERIAL KITCHEN 12X1"/>
    <s v="SANITIZER"/>
    <x v="5"/>
    <n v="10"/>
    <d v="2020-02-08T00:00:00"/>
    <d v="2020-02-18T00:00:00"/>
    <d v="2020-02-18T00:00:00"/>
    <n v="1"/>
    <n v="1"/>
    <n v="0"/>
    <n v="0"/>
  </r>
  <r>
    <n v="100086"/>
    <n v="60120"/>
    <s v="ANTIBACTERIAL KITCHEN 6X2"/>
    <s v="SANITIZER"/>
    <x v="5"/>
    <n v="10"/>
    <d v="2020-02-08T00:00:00"/>
    <d v="2020-02-18T00:00:00"/>
    <d v="2020-02-18T00:00:00"/>
    <n v="18"/>
    <n v="18"/>
    <n v="0"/>
    <n v="0"/>
  </r>
  <r>
    <n v="100086"/>
    <n v="60200"/>
    <s v="ANTIBACTERIAL KITCHEN 6X2 100H+STAND"/>
    <s v="SANITIZER"/>
    <x v="5"/>
    <n v="10"/>
    <d v="2020-02-08T00:00:00"/>
    <d v="2020-02-18T00:00:00"/>
    <d v="2020-02-18T00:00:00"/>
    <n v="8"/>
    <n v="8"/>
    <n v="0"/>
    <n v="0"/>
  </r>
  <r>
    <n v="100086"/>
    <n v="60540"/>
    <s v="ANTIBACTERIAL KITCHEN 1X4 100H MK"/>
    <s v="SANITIZER"/>
    <x v="5"/>
    <n v="10"/>
    <d v="2020-02-08T00:00:00"/>
    <d v="2020-02-18T00:00:00"/>
    <d v="2020-02-18T00:00:00"/>
    <n v="15"/>
    <n v="15"/>
    <n v="0"/>
    <n v="0"/>
  </r>
  <r>
    <n v="100079"/>
    <n v="80420"/>
    <s v="DISP. DOUBLE JUMBO GOLD LINE"/>
    <s v="OTHERS"/>
    <x v="3"/>
    <n v="5"/>
    <d v="2020-02-08T00:00:00"/>
    <d v="2020-02-13T00:00:00"/>
    <d v="2020-02-14T00:00:00"/>
    <n v="3"/>
    <n v="3"/>
    <n v="0"/>
    <n v="1"/>
  </r>
  <r>
    <n v="100083"/>
    <n v="32210"/>
    <s v="PETAL CUBE SCARVES 36X100"/>
    <s v="TISSUE"/>
    <x v="14"/>
    <n v="3"/>
    <d v="2020-02-08T00:00:00"/>
    <d v="2020-02-11T00:00:00"/>
    <d v="2020-02-11T00:00:00"/>
    <n v="4"/>
    <n v="4"/>
    <n v="0"/>
    <n v="0"/>
  </r>
  <r>
    <n v="100083"/>
    <n v="32020"/>
    <s v="MEDIUM PETAL SCARF"/>
    <s v="TISSUE"/>
    <x v="14"/>
    <n v="3"/>
    <d v="2020-02-08T00:00:00"/>
    <d v="2020-02-11T00:00:00"/>
    <d v="2020-02-11T00:00:00"/>
    <n v="4"/>
    <n v="4"/>
    <n v="0"/>
    <n v="0"/>
  </r>
  <r>
    <n v="100084"/>
    <n v="72050"/>
    <s v="CAFETERIA CREAM 42X100"/>
    <s v="CREAM"/>
    <x v="8"/>
    <n v="7"/>
    <d v="2020-02-08T00:00:00"/>
    <d v="2020-02-15T00:00:00"/>
    <d v="2020-02-15T00:00:00"/>
    <n v="946"/>
    <n v="946"/>
    <n v="0"/>
    <n v="0"/>
  </r>
  <r>
    <n v="101128"/>
    <n v="40016"/>
    <s v="NNORMAL 4(12NNX10)+IRX10+PNX10"/>
    <s v="TOWELS"/>
    <x v="0"/>
    <n v="60"/>
    <d v="2020-03-03T00:00:00"/>
    <d v="2020-05-02T00:00:00"/>
    <d v="2020-05-04T00:00:00"/>
    <n v="11252"/>
    <n v="11251"/>
    <n v="5"/>
    <n v="2"/>
  </r>
  <r>
    <n v="101128"/>
    <n v="40460"/>
    <s v="TH YOURS INVIS RAPIS 24X10"/>
    <s v="TOWELS"/>
    <x v="0"/>
    <n v="60"/>
    <d v="2020-03-03T00:00:00"/>
    <d v="2020-05-02T00:00:00"/>
    <d v="2020-05-02T00:00:00"/>
    <n v="6285"/>
    <n v="6285"/>
    <n v="1"/>
    <n v="0"/>
  </r>
  <r>
    <n v="101125"/>
    <n v="43200"/>
    <s v="DAILY PROTECTIVE TOWEL 12X80"/>
    <s v="TAMPONS"/>
    <x v="1"/>
    <n v="10"/>
    <d v="2020-03-03T00:00:00"/>
    <d v="2020-03-13T00:00:00"/>
    <d v="2020-03-15T00:00:00"/>
    <n v="11090"/>
    <n v="11080"/>
    <n v="1"/>
    <n v="2"/>
  </r>
  <r>
    <n v="101128"/>
    <n v="40470"/>
    <s v="TH YOURS PLUS RAPIS 24X10"/>
    <s v="TOWELS"/>
    <x v="0"/>
    <n v="60"/>
    <d v="2020-03-03T00:00:00"/>
    <d v="2020-05-02T00:00:00"/>
    <d v="2020-05-02T00:00:00"/>
    <n v="8043"/>
    <n v="8042"/>
    <n v="6"/>
    <n v="0"/>
  </r>
  <r>
    <n v="101125"/>
    <n v="43725"/>
    <s v="NOS.JOURNALS INV.LAR.20X36+36"/>
    <s v="TAMPONS"/>
    <x v="1"/>
    <n v="10"/>
    <d v="2020-03-03T00:00:00"/>
    <d v="2020-03-13T00:00:00"/>
    <d v="2020-03-13T00:00:00"/>
    <n v="18"/>
    <n v="18"/>
    <n v="0"/>
    <n v="0"/>
  </r>
  <r>
    <n v="101128"/>
    <n v="40270"/>
    <s v="TH US GOOD NIGHT 18X10"/>
    <s v="TOWELS"/>
    <x v="0"/>
    <n v="60"/>
    <d v="2020-03-03T00:00:00"/>
    <d v="2020-05-02T00:00:00"/>
    <d v="2020-05-02T00:00:00"/>
    <n v="10086"/>
    <n v="10086"/>
    <n v="1"/>
    <n v="0"/>
  </r>
  <r>
    <n v="101128"/>
    <n v="41190"/>
    <s v="NOS.PLUS 4X(12X10)+I.RAP.X10"/>
    <s v="TOWELS"/>
    <x v="0"/>
    <n v="60"/>
    <d v="2020-03-03T00:00:00"/>
    <d v="2020-05-02T00:00:00"/>
    <d v="2020-05-02T00:00:00"/>
    <n v="3523"/>
    <n v="3523"/>
    <n v="1"/>
    <n v="0"/>
  </r>
  <r>
    <n v="101128"/>
    <n v="42010"/>
    <s v="TH YOURS MATERNITY 24X10"/>
    <s v="TOWELS"/>
    <x v="0"/>
    <n v="60"/>
    <d v="2020-03-03T00:00:00"/>
    <d v="2020-05-02T00:00:00"/>
    <d v="2020-05-02T00:00:00"/>
    <n v="3962"/>
    <n v="3962"/>
    <n v="2"/>
    <n v="0"/>
  </r>
  <r>
    <n v="101128"/>
    <n v="40010"/>
    <s v="TH YOURS NORMAL 48X10"/>
    <s v="TOWELS"/>
    <x v="0"/>
    <n v="60"/>
    <d v="2020-03-03T00:00:00"/>
    <d v="2020-05-02T00:00:00"/>
    <d v="2020-05-02T00:00:00"/>
    <n v="4438"/>
    <n v="4438"/>
    <n v="0"/>
    <n v="0"/>
  </r>
  <r>
    <n v="101141"/>
    <n v="42060"/>
    <s v="TH YOURS BASIC 24X10"/>
    <s v="TOWELS"/>
    <x v="0"/>
    <n v="60"/>
    <d v="2020-03-07T00:00:00"/>
    <d v="2020-05-06T00:00:00"/>
    <d v="2020-05-06T00:00:00"/>
    <n v="5550"/>
    <n v="5550"/>
    <n v="4"/>
    <n v="0"/>
  </r>
  <r>
    <n v="101137"/>
    <n v="43290"/>
    <s v="DAILY TIME PROTECTOR NOR 36X15"/>
    <s v="TAMPONS"/>
    <x v="1"/>
    <n v="10"/>
    <d v="2020-03-07T00:00:00"/>
    <d v="2020-03-17T00:00:00"/>
    <d v="2020-03-17T00:00:00"/>
    <n v="4136"/>
    <n v="4136"/>
    <n v="3"/>
    <n v="0"/>
  </r>
  <r>
    <n v="101141"/>
    <n v="41196"/>
    <s v="NOS.PLUS(DIST)4X(12X10+2IRGX10"/>
    <s v="TOWELS"/>
    <x v="0"/>
    <n v="60"/>
    <d v="2020-03-07T00:00:00"/>
    <d v="2020-05-06T00:00:00"/>
    <d v="2020-05-06T00:00:00"/>
    <n v="3943"/>
    <n v="3943"/>
    <n v="0"/>
    <n v="0"/>
  </r>
  <r>
    <n v="101141"/>
    <n v="40273"/>
    <s v="NOS.B.NIGHTS RAP.18X10"/>
    <s v="TOWELS"/>
    <x v="0"/>
    <n v="60"/>
    <d v="2020-03-07T00:00:00"/>
    <d v="2020-05-06T00:00:00"/>
    <d v="2020-05-06T00:00:00"/>
    <n v="5556"/>
    <n v="5556"/>
    <n v="0"/>
    <n v="0"/>
  </r>
  <r>
    <n v="101141"/>
    <n v="40930"/>
    <s v="TH YOURS INVIS RAPIS 30X16"/>
    <s v="TOWELS"/>
    <x v="0"/>
    <n v="60"/>
    <d v="2020-03-07T00:00:00"/>
    <d v="2020-05-06T00:00:00"/>
    <d v="2020-05-06T00:00:00"/>
    <n v="3701"/>
    <n v="3701"/>
    <n v="0"/>
    <n v="0"/>
  </r>
  <r>
    <n v="101137"/>
    <n v="43730"/>
    <s v="DAILY TIME PROTECTOR 12X30 EI"/>
    <s v="TAMPONS"/>
    <x v="1"/>
    <n v="10"/>
    <d v="2020-03-07T00:00:00"/>
    <d v="2020-03-17T00:00:00"/>
    <d v="2020-03-17T00:00:00"/>
    <n v="2381"/>
    <n v="2380"/>
    <n v="2"/>
    <n v="0"/>
  </r>
  <r>
    <n v="101141"/>
    <n v="40980"/>
    <s v="TH PLUS NORMAL 24X16"/>
    <s v="TOWELS"/>
    <x v="0"/>
    <n v="60"/>
    <d v="2020-03-07T00:00:00"/>
    <d v="2020-05-06T00:00:00"/>
    <d v="2020-05-06T00:00:00"/>
    <n v="2544"/>
    <n v="2540"/>
    <n v="0"/>
    <n v="0"/>
  </r>
  <r>
    <n v="101137"/>
    <n v="43590"/>
    <s v="DAILY TIME PROTECTOR 12X45"/>
    <s v="TAMPONS"/>
    <x v="1"/>
    <n v="10"/>
    <d v="2020-03-07T00:00:00"/>
    <d v="2020-03-17T00:00:00"/>
    <d v="2020-03-16T00:00:00"/>
    <n v="2048"/>
    <n v="2048"/>
    <n v="2"/>
    <n v="1"/>
  </r>
  <r>
    <n v="101141"/>
    <n v="40670"/>
    <s v="TH PLUS NORMAL 6DISPX6X10"/>
    <s v="TOWELS"/>
    <x v="0"/>
    <n v="60"/>
    <d v="2020-03-07T00:00:00"/>
    <d v="2020-05-06T00:00:00"/>
    <d v="2020-05-06T00:00:00"/>
    <n v="3717"/>
    <n v="3715"/>
    <n v="0"/>
    <n v="0"/>
  </r>
  <r>
    <n v="101141"/>
    <n v="40740"/>
    <s v="TH YOURS NORMAL 12X20"/>
    <s v="TOWELS"/>
    <x v="0"/>
    <n v="60"/>
    <d v="2020-03-07T00:00:00"/>
    <d v="2020-05-06T00:00:00"/>
    <d v="2020-05-06T00:00:00"/>
    <n v="4335"/>
    <n v="4332"/>
    <n v="0"/>
    <n v="0"/>
  </r>
  <r>
    <n v="101141"/>
    <n v="40228"/>
    <s v="NOS.PLUS(DISTRIB) 48X(10+6)"/>
    <s v="TOWELS"/>
    <x v="0"/>
    <n v="60"/>
    <d v="2020-03-07T00:00:00"/>
    <d v="2020-05-06T00:00:00"/>
    <d v="2020-05-06T00:00:00"/>
    <n v="1865"/>
    <n v="1865"/>
    <n v="1"/>
    <n v="0"/>
  </r>
  <r>
    <n v="101141"/>
    <n v="40220"/>
    <s v="TH YOURS PLUS NOR 48X10"/>
    <s v="TOWELS"/>
    <x v="0"/>
    <n v="60"/>
    <d v="2020-03-07T00:00:00"/>
    <d v="2020-05-06T00:00:00"/>
    <d v="2020-05-06T00:00:00"/>
    <n v="2364"/>
    <n v="2364"/>
    <n v="1"/>
    <n v="0"/>
  </r>
  <r>
    <n v="101141"/>
    <n v="40990"/>
    <s v="TH PLUS RAPISEC 24X16"/>
    <s v="TOWELS"/>
    <x v="0"/>
    <n v="60"/>
    <d v="2020-03-07T00:00:00"/>
    <d v="2020-05-06T00:00:00"/>
    <d v="2020-05-06T00:00:00"/>
    <n v="3565"/>
    <n v="3565"/>
    <n v="0"/>
    <n v="0"/>
  </r>
  <r>
    <n v="101141"/>
    <n v="40477"/>
    <s v="NOS.PLUS RAPISEC 24X10+3INV.RG"/>
    <s v="TOWELS"/>
    <x v="0"/>
    <n v="60"/>
    <d v="2020-03-07T00:00:00"/>
    <d v="2020-05-06T00:00:00"/>
    <d v="2020-05-06T00:00:00"/>
    <n v="3125"/>
    <n v="3125"/>
    <n v="2"/>
    <n v="0"/>
  </r>
  <r>
    <n v="101141"/>
    <n v="42050"/>
    <s v="TH YOURS BASIC 24X16"/>
    <s v="TOWELS"/>
    <x v="0"/>
    <n v="60"/>
    <d v="2020-03-07T00:00:00"/>
    <d v="2020-05-06T00:00:00"/>
    <d v="2020-05-06T00:00:00"/>
    <n v="1913"/>
    <n v="1913"/>
    <n v="1"/>
    <n v="0"/>
  </r>
  <r>
    <n v="101137"/>
    <n v="44160"/>
    <s v="NOS.JOURNALS 10X120"/>
    <s v="TAMPONS"/>
    <x v="1"/>
    <n v="10"/>
    <d v="2020-03-07T00:00:00"/>
    <d v="2020-03-17T00:00:00"/>
    <d v="2020-03-16T00:00:00"/>
    <n v="2358"/>
    <n v="2358"/>
    <n v="2"/>
    <n v="1"/>
  </r>
  <r>
    <n v="101141"/>
    <n v="41010"/>
    <s v="TH MINITUYAS 24X10"/>
    <s v="TOWELS"/>
    <x v="0"/>
    <n v="60"/>
    <d v="2020-03-07T00:00:00"/>
    <d v="2020-05-06T00:00:00"/>
    <d v="2020-05-06T00:00:00"/>
    <n v="2288"/>
    <n v="2288"/>
    <n v="0"/>
    <n v="0"/>
  </r>
  <r>
    <n v="101141"/>
    <n v="40935"/>
    <s v="NOS.INVISIBLE RAP 30X16+IRX10"/>
    <s v="TOWELS"/>
    <x v="0"/>
    <n v="60"/>
    <d v="2020-03-07T00:00:00"/>
    <d v="2020-05-06T00:00:00"/>
    <d v="2020-05-06T00:00:00"/>
    <n v="2910"/>
    <n v="2911"/>
    <n v="0"/>
    <n v="0"/>
  </r>
  <r>
    <n v="101141"/>
    <n v="40937"/>
    <s v="NOS.INVISIBLE RAPIGEL 30X16"/>
    <s v="TOWELS"/>
    <x v="0"/>
    <n v="60"/>
    <d v="2020-03-07T00:00:00"/>
    <d v="2020-05-06T00:00:00"/>
    <d v="2020-05-06T00:00:00"/>
    <n v="2152"/>
    <n v="2152"/>
    <n v="2"/>
    <n v="0"/>
  </r>
  <r>
    <n v="101143"/>
    <n v="47550"/>
    <s v="TENA EXTRA 12X6"/>
    <s v="DIAPERS"/>
    <x v="2"/>
    <n v="7"/>
    <d v="2020-03-07T00:00:00"/>
    <d v="2020-03-14T00:00:00"/>
    <d v="2020-03-14T00:00:00"/>
    <n v="2616"/>
    <n v="2616"/>
    <n v="0"/>
    <n v="0"/>
  </r>
  <r>
    <n v="101142"/>
    <n v="44014"/>
    <s v="NOS.LACTI 12X40"/>
    <s v="SANITARY_TOWELS"/>
    <x v="3"/>
    <n v="5"/>
    <d v="2020-03-07T00:00:00"/>
    <d v="2020-03-12T00:00:00"/>
    <d v="2020-03-12T00:00:00"/>
    <n v="1106"/>
    <n v="1106"/>
    <n v="0"/>
    <n v="0"/>
  </r>
  <r>
    <n v="101141"/>
    <n v="40500"/>
    <s v="TH YOURS PLUS NOR 24X10"/>
    <s v="TOWELS"/>
    <x v="0"/>
    <n v="60"/>
    <d v="2020-03-07T00:00:00"/>
    <d v="2020-05-06T00:00:00"/>
    <d v="2020-05-06T00:00:00"/>
    <n v="2109"/>
    <n v="2109"/>
    <n v="1"/>
    <n v="0"/>
  </r>
  <r>
    <n v="101137"/>
    <n v="43283"/>
    <s v="T. DAILY LONG PROT 16X45"/>
    <s v="TAMPONS"/>
    <x v="1"/>
    <n v="10"/>
    <d v="2020-03-07T00:00:00"/>
    <d v="2020-03-17T00:00:00"/>
    <d v="2020-03-16T00:00:00"/>
    <n v="1541"/>
    <n v="1541"/>
    <n v="1"/>
    <n v="1"/>
  </r>
  <r>
    <n v="101141"/>
    <n v="40226"/>
    <s v="NOS.PLUS (DISTRIB) 48X10"/>
    <s v="TOWELS"/>
    <x v="0"/>
    <n v="60"/>
    <d v="2020-03-07T00:00:00"/>
    <d v="2020-05-06T00:00:00"/>
    <d v="2020-05-06T00:00:00"/>
    <n v="1469"/>
    <n v="1469"/>
    <n v="0"/>
    <n v="0"/>
  </r>
  <r>
    <n v="101141"/>
    <n v="40223"/>
    <s v="PLUS NOR 4X12X10+1 DEVICE PROT"/>
    <s v="TOWELS"/>
    <x v="0"/>
    <n v="60"/>
    <d v="2020-03-07T00:00:00"/>
    <d v="2020-05-06T00:00:00"/>
    <d v="2020-05-06T00:00:00"/>
    <n v="1156"/>
    <n v="1156"/>
    <n v="1"/>
    <n v="0"/>
  </r>
  <r>
    <n v="101137"/>
    <n v="44120"/>
    <s v="NOS.JOURNALS DIS 6X6X15"/>
    <s v="TAMPONS"/>
    <x v="1"/>
    <n v="10"/>
    <d v="2020-03-07T00:00:00"/>
    <d v="2020-03-17T00:00:00"/>
    <d v="2020-03-16T00:00:00"/>
    <n v="1351"/>
    <n v="1351"/>
    <n v="1"/>
    <n v="1"/>
  </r>
  <r>
    <n v="101141"/>
    <n v="41330"/>
    <s v="NOS.PLUS 24X16+INV.RAPIGEL X10"/>
    <s v="TOWELS"/>
    <x v="0"/>
    <n v="60"/>
    <d v="2020-03-07T00:00:00"/>
    <d v="2020-05-06T00:00:00"/>
    <d v="2020-05-06T00:00:00"/>
    <n v="1639"/>
    <n v="1639"/>
    <n v="0"/>
    <n v="0"/>
  </r>
  <r>
    <n v="101143"/>
    <n v="47500"/>
    <s v="TENA WOMAN 24X10"/>
    <s v="DIAPERS"/>
    <x v="2"/>
    <n v="7"/>
    <d v="2020-03-07T00:00:00"/>
    <d v="2020-03-14T00:00:00"/>
    <d v="2020-03-14T00:00:00"/>
    <n v="1243"/>
    <n v="1243"/>
    <n v="1"/>
    <n v="0"/>
  </r>
  <r>
    <n v="101137"/>
    <n v="44090"/>
    <s v="DAILY TIME LONG PROTECTOR 16X80"/>
    <s v="TAMPONS"/>
    <x v="1"/>
    <n v="10"/>
    <d v="2020-03-07T00:00:00"/>
    <d v="2020-03-17T00:00:00"/>
    <d v="2020-03-17T00:00:00"/>
    <n v="1566"/>
    <n v="1566"/>
    <n v="1"/>
    <n v="0"/>
  </r>
  <r>
    <n v="101137"/>
    <n v="44110"/>
    <s v="NOS. DIARIES RAP. WINGS 20X36"/>
    <s v="TAMPONS"/>
    <x v="1"/>
    <n v="10"/>
    <d v="2020-03-07T00:00:00"/>
    <d v="2020-03-17T00:00:00"/>
    <d v="2020-03-17T00:00:00"/>
    <n v="1002"/>
    <n v="1002"/>
    <n v="1"/>
    <n v="0"/>
  </r>
  <r>
    <n v="101137"/>
    <n v="43713"/>
    <s v="T. DAILY PROT INVIS 20X36"/>
    <s v="TAMPONS"/>
    <x v="1"/>
    <n v="10"/>
    <d v="2020-03-07T00:00:00"/>
    <d v="2020-03-17T00:00:00"/>
    <d v="2020-03-17T00:00:00"/>
    <n v="727"/>
    <n v="727"/>
    <n v="0"/>
    <n v="0"/>
  </r>
  <r>
    <n v="101141"/>
    <n v="41012"/>
    <s v="NOS.MINI 24X10"/>
    <s v="TOWELS"/>
    <x v="0"/>
    <n v="60"/>
    <d v="2020-03-07T00:00:00"/>
    <d v="2020-05-06T00:00:00"/>
    <d v="2020-05-06T00:00:00"/>
    <n v="1294"/>
    <n v="1294"/>
    <n v="1"/>
    <n v="0"/>
  </r>
  <r>
    <n v="101141"/>
    <n v="40508"/>
    <s v="NOS.PLUS (DISTRIB) 24X(10+6)"/>
    <s v="TOWELS"/>
    <x v="0"/>
    <n v="60"/>
    <d v="2020-03-07T00:00:00"/>
    <d v="2020-05-06T00:00:00"/>
    <d v="2020-05-06T00:00:00"/>
    <n v="1406"/>
    <n v="1406"/>
    <n v="1"/>
    <n v="0"/>
  </r>
  <r>
    <n v="101145"/>
    <n v="46400"/>
    <s v="NORMAL TENNA 12X10"/>
    <s v="DIAPERS"/>
    <x v="2"/>
    <n v="7"/>
    <d v="2020-03-16T00:00:00"/>
    <d v="2020-03-23T00:00:00"/>
    <d v="2020-03-23T00:00:00"/>
    <n v="1174"/>
    <n v="1174"/>
    <n v="0"/>
    <n v="0"/>
  </r>
  <r>
    <n v="101148"/>
    <n v="40490"/>
    <s v="TH YOURS NORMAL 24X10"/>
    <s v="TOWELS"/>
    <x v="0"/>
    <n v="60"/>
    <d v="2020-03-16T00:00:00"/>
    <d v="2020-05-15T00:00:00"/>
    <d v="2020-05-15T00:00:00"/>
    <n v="1184"/>
    <n v="1184"/>
    <n v="1"/>
    <n v="0"/>
  </r>
  <r>
    <n v="101148"/>
    <n v="40676"/>
    <s v="NOS.PLUS (DISTRIB) 6DISPX6X10"/>
    <s v="TOWELS"/>
    <x v="0"/>
    <n v="60"/>
    <d v="2020-03-16T00:00:00"/>
    <d v="2020-05-15T00:00:00"/>
    <d v="2020-05-15T00:00:00"/>
    <n v="931"/>
    <n v="931"/>
    <n v="0"/>
    <n v="0"/>
  </r>
  <r>
    <n v="101148"/>
    <n v="40677"/>
    <s v="NOS.PLUS(DISTR)6DX(P4 LED6)"/>
    <s v="TOWELS"/>
    <x v="0"/>
    <n v="60"/>
    <d v="2020-03-16T00:00:00"/>
    <d v="2020-05-15T00:00:00"/>
    <d v="2020-05-15T00:00:00"/>
    <n v="1199"/>
    <n v="1199"/>
    <n v="1"/>
    <n v="0"/>
  </r>
  <r>
    <n v="101148"/>
    <n v="40678"/>
    <s v="NOS.PLUS(DISTR)6DIS(P5 LL6)X10"/>
    <s v="TOWELS"/>
    <x v="0"/>
    <n v="60"/>
    <d v="2020-03-16T00:00:00"/>
    <d v="2020-05-15T00:00:00"/>
    <d v="2020-05-15T00:00:00"/>
    <n v="1024"/>
    <n v="1024"/>
    <n v="0"/>
    <n v="0"/>
  </r>
  <r>
    <n v="101148"/>
    <n v="40746"/>
    <s v="NOS.NORMAL RAP.12X20+6INV.RAPG"/>
    <s v="TOWELS"/>
    <x v="0"/>
    <n v="60"/>
    <d v="2020-03-16T00:00:00"/>
    <d v="2020-05-15T00:00:00"/>
    <d v="2020-05-15T00:00:00"/>
    <n v="730"/>
    <n v="730"/>
    <n v="0"/>
    <n v="0"/>
  </r>
  <r>
    <n v="101148"/>
    <n v="40507"/>
    <s v="NOS.PLUS 24X10 + 15 DAILY"/>
    <s v="TOWELS"/>
    <x v="0"/>
    <n v="60"/>
    <d v="2020-03-16T00:00:00"/>
    <d v="2020-05-15T00:00:00"/>
    <d v="2020-05-15T00:00:00"/>
    <n v="994"/>
    <n v="994"/>
    <n v="0"/>
    <n v="0"/>
  </r>
  <r>
    <n v="101148"/>
    <n v="40461"/>
    <s v="NOS.INVISIBLE RAP 8X3X10"/>
    <s v="TOWELS"/>
    <x v="0"/>
    <n v="60"/>
    <d v="2020-03-16T00:00:00"/>
    <d v="2020-05-15T00:00:00"/>
    <d v="2020-05-15T00:00:00"/>
    <n v="498"/>
    <n v="498"/>
    <n v="0"/>
    <n v="0"/>
  </r>
  <r>
    <n v="101144"/>
    <n v="44070"/>
    <s v="NOS.JOURNALS INV. 12X80"/>
    <s v="TAMPONS"/>
    <x v="1"/>
    <n v="10"/>
    <d v="2020-03-16T00:00:00"/>
    <d v="2020-03-26T00:00:00"/>
    <d v="2020-03-26T00:00:00"/>
    <n v="604"/>
    <n v="604"/>
    <n v="0"/>
    <n v="0"/>
  </r>
  <r>
    <n v="101148"/>
    <n v="40373"/>
    <s v="INVIS NORMAL 30X16+10 INV RAP"/>
    <s v="TOWELS"/>
    <x v="0"/>
    <n v="60"/>
    <d v="2020-03-16T00:00:00"/>
    <d v="2020-05-15T00:00:00"/>
    <d v="2020-05-15T00:00:00"/>
    <n v="530"/>
    <n v="530"/>
    <n v="0"/>
    <n v="0"/>
  </r>
  <r>
    <n v="101147"/>
    <n v="41208"/>
    <s v="NOS.PLUS(DISTR)12DISP(P33 LL42"/>
    <s v="TOWELS"/>
    <x v="4"/>
    <n v="8"/>
    <d v="2020-03-16T00:00:00"/>
    <d v="2020-03-24T00:00:00"/>
    <d v="2020-03-24T00:00:00"/>
    <n v="513"/>
    <n v="513"/>
    <n v="0"/>
    <n v="0"/>
  </r>
  <r>
    <n v="101147"/>
    <n v="44170"/>
    <s v="NOS.PLUS 48X10+3INV.RAPIG"/>
    <s v="TOWELS"/>
    <x v="4"/>
    <n v="8"/>
    <d v="2020-03-16T00:00:00"/>
    <d v="2020-03-24T00:00:00"/>
    <d v="2020-03-24T00:00:00"/>
    <n v="350"/>
    <n v="350"/>
    <n v="0"/>
    <n v="0"/>
  </r>
  <r>
    <n v="101147"/>
    <n v="40830"/>
    <s v="TH PLUS NORMAL DISP IND 6X60"/>
    <s v="TOWELS"/>
    <x v="4"/>
    <n v="8"/>
    <d v="2020-03-16T00:00:00"/>
    <d v="2020-03-24T00:00:00"/>
    <d v="2020-03-24T00:00:00"/>
    <n v="600"/>
    <n v="600"/>
    <n v="0"/>
    <n v="0"/>
  </r>
  <r>
    <n v="101147"/>
    <n v="40890"/>
    <s v="TH INVISIBLE RAP 6X8X10"/>
    <s v="TOWELS"/>
    <x v="4"/>
    <n v="8"/>
    <d v="2020-03-16T00:00:00"/>
    <d v="2020-03-24T00:00:00"/>
    <d v="2020-03-24T00:00:00"/>
    <n v="586"/>
    <n v="586"/>
    <n v="0"/>
    <n v="0"/>
  </r>
  <r>
    <n v="101147"/>
    <n v="41180"/>
    <s v="NOS.PLUS 24X16+6 INV.RAPIG"/>
    <s v="TOWELS"/>
    <x v="4"/>
    <n v="8"/>
    <d v="2020-03-16T00:00:00"/>
    <d v="2020-03-24T00:00:00"/>
    <d v="2020-03-24T00:00:00"/>
    <n v="333"/>
    <n v="333"/>
    <n v="0"/>
    <n v="0"/>
  </r>
  <r>
    <n v="101147"/>
    <n v="45080"/>
    <s v="INVIS RAP 30X(PAGE 10 WEAR 16)"/>
    <s v="TOWELS"/>
    <x v="4"/>
    <n v="8"/>
    <d v="2020-03-16T00:00:00"/>
    <d v="2020-03-24T00:00:00"/>
    <d v="2020-03-24T00:00:00"/>
    <n v="562"/>
    <n v="562"/>
    <n v="0"/>
    <n v="0"/>
  </r>
  <r>
    <n v="101147"/>
    <n v="40506"/>
    <s v="NOS.PLUS (DISTRIB) 24X10"/>
    <s v="TOWELS"/>
    <x v="4"/>
    <n v="8"/>
    <d v="2020-03-16T00:00:00"/>
    <d v="2020-03-24T00:00:00"/>
    <d v="2020-03-24T00:00:00"/>
    <n v="973"/>
    <n v="973"/>
    <n v="0"/>
    <n v="0"/>
  </r>
  <r>
    <n v="101147"/>
    <n v="40997"/>
    <s v="NOS.PLUS RAPISEC 24X16+6INV.RG"/>
    <s v="TOWELS"/>
    <x v="4"/>
    <n v="8"/>
    <d v="2020-03-16T00:00:00"/>
    <d v="2020-03-24T00:00:00"/>
    <d v="2020-03-24T00:00:00"/>
    <n v="594"/>
    <n v="594"/>
    <n v="0"/>
    <n v="0"/>
  </r>
  <r>
    <n v="101144"/>
    <n v="43400"/>
    <s v="DAILY PROTECTIVE TOWEL 24X15"/>
    <s v="TAMPONS"/>
    <x v="1"/>
    <n v="10"/>
    <d v="2020-03-16T00:00:00"/>
    <d v="2020-03-26T00:00:00"/>
    <d v="2020-03-26T00:00:00"/>
    <n v="465"/>
    <n v="465"/>
    <n v="0"/>
    <n v="0"/>
  </r>
  <r>
    <n v="101147"/>
    <n v="40893"/>
    <s v="NOS.INV.RAPIGEL 6DIS(P7 L8)X10"/>
    <s v="TOWELS"/>
    <x v="4"/>
    <n v="8"/>
    <d v="2020-03-16T00:00:00"/>
    <d v="2020-03-24T00:00:00"/>
    <d v="2020-03-24T00:00:00"/>
    <n v="306"/>
    <n v="306"/>
    <n v="0"/>
    <n v="0"/>
  </r>
  <r>
    <n v="101147"/>
    <n v="40521"/>
    <s v="NOS.INVISIBLE 8X3X10"/>
    <s v="TOWELS"/>
    <x v="4"/>
    <n v="8"/>
    <d v="2020-03-16T00:00:00"/>
    <d v="2020-03-24T00:00:00"/>
    <d v="2020-03-24T00:00:00"/>
    <n v="440"/>
    <n v="440"/>
    <n v="0"/>
    <n v="0"/>
  </r>
  <r>
    <n v="101145"/>
    <n v="47670"/>
    <s v="TENA WOMAN MINI 24X10"/>
    <s v="DIAPERS"/>
    <x v="2"/>
    <n v="7"/>
    <d v="2020-03-16T00:00:00"/>
    <d v="2020-03-23T00:00:00"/>
    <d v="2020-03-23T00:00:00"/>
    <n v="464"/>
    <n v="464"/>
    <n v="0"/>
    <n v="0"/>
  </r>
  <r>
    <n v="101147"/>
    <n v="40493"/>
    <s v="NOS.NORMAL RAP.24X10+3INV.RAPG"/>
    <s v="TOWELS"/>
    <x v="4"/>
    <n v="8"/>
    <d v="2020-03-16T00:00:00"/>
    <d v="2020-03-24T00:00:00"/>
    <d v="2020-03-24T00:00:00"/>
    <n v="385"/>
    <n v="385"/>
    <n v="0"/>
    <n v="0"/>
  </r>
  <r>
    <n v="101147"/>
    <n v="40985"/>
    <s v="NOS.PLUS 24X16+PRX10"/>
    <s v="TOWELS"/>
    <x v="4"/>
    <n v="8"/>
    <d v="2020-03-16T00:00:00"/>
    <d v="2020-03-24T00:00:00"/>
    <d v="2020-03-24T00:00:00"/>
    <n v="542"/>
    <n v="542"/>
    <n v="0"/>
    <n v="0"/>
  </r>
  <r>
    <n v="101147"/>
    <n v="41060"/>
    <s v="DISP. PLUS RAPISEC 6X6X10"/>
    <s v="TOWELS"/>
    <x v="4"/>
    <n v="8"/>
    <d v="2020-03-16T00:00:00"/>
    <d v="2020-03-24T00:00:00"/>
    <d v="2020-03-24T00:00:00"/>
    <n v="399"/>
    <n v="399"/>
    <n v="0"/>
    <n v="0"/>
  </r>
  <r>
    <n v="101147"/>
    <n v="41207"/>
    <s v="NOS.PLUS(DISTR)12DIS(P26 LL42)"/>
    <s v="TOWELS"/>
    <x v="4"/>
    <n v="8"/>
    <d v="2020-03-16T00:00:00"/>
    <d v="2020-03-24T00:00:00"/>
    <d v="2020-03-24T00:00:00"/>
    <n v="418"/>
    <n v="418"/>
    <n v="0"/>
    <n v="0"/>
  </r>
  <r>
    <n v="101147"/>
    <n v="40471"/>
    <s v="TH PLUS RAPISEC 8X3X10 MK"/>
    <s v="TOWELS"/>
    <x v="4"/>
    <n v="8"/>
    <d v="2020-03-16T00:00:00"/>
    <d v="2020-03-24T00:00:00"/>
    <d v="2020-03-24T00:00:00"/>
    <n v="226"/>
    <n v="226"/>
    <n v="0"/>
    <n v="0"/>
  </r>
  <r>
    <n v="101147"/>
    <n v="40272"/>
    <s v="NOS.GOODS N.6X3X10"/>
    <s v="TOWELS"/>
    <x v="4"/>
    <n v="8"/>
    <d v="2020-03-16T00:00:00"/>
    <d v="2020-03-24T00:00:00"/>
    <d v="2020-03-24T00:00:00"/>
    <n v="376"/>
    <n v="376"/>
    <n v="0"/>
    <n v="0"/>
  </r>
  <r>
    <n v="101147"/>
    <n v="41020"/>
    <s v="INVIS RAPISEC DISP IND 8X60"/>
    <s v="TOWELS"/>
    <x v="4"/>
    <n v="8"/>
    <d v="2020-03-16T00:00:00"/>
    <d v="2020-03-24T00:00:00"/>
    <d v="2020-03-24T00:00:00"/>
    <n v="191"/>
    <n v="191"/>
    <n v="0"/>
    <n v="0"/>
  </r>
  <r>
    <n v="101147"/>
    <n v="41230"/>
    <s v="NOS.RAP.INV.8X3X10 (PAY 2X3)"/>
    <s v="TOWELS"/>
    <x v="4"/>
    <n v="8"/>
    <d v="2020-03-16T00:00:00"/>
    <d v="2020-03-24T00:00:00"/>
    <d v="2020-03-24T00:00:00"/>
    <n v="290"/>
    <n v="290"/>
    <n v="0"/>
    <n v="0"/>
  </r>
  <r>
    <n v="101147"/>
    <n v="41200"/>
    <s v="NOS.PLUS(DISTR)12DISP.BAGSAX42"/>
    <s v="TOWELS"/>
    <x v="4"/>
    <n v="8"/>
    <d v="2020-03-16T00:00:00"/>
    <d v="2020-03-24T00:00:00"/>
    <d v="2020-03-24T00:00:00"/>
    <n v="279"/>
    <n v="279"/>
    <n v="0"/>
    <n v="0"/>
  </r>
  <r>
    <n v="101147"/>
    <n v="40221"/>
    <s v="NOS.PLUS 16X3X10"/>
    <s v="TOWELS"/>
    <x v="4"/>
    <n v="8"/>
    <d v="2020-03-16T00:00:00"/>
    <d v="2020-03-24T00:00:00"/>
    <d v="2020-03-24T00:00:00"/>
    <n v="184"/>
    <n v="184"/>
    <n v="0"/>
    <n v="0"/>
  </r>
  <r>
    <n v="101147"/>
    <n v="42062"/>
    <s v="BASIC NO. 8X3X10"/>
    <s v="TOWELS"/>
    <x v="4"/>
    <n v="8"/>
    <d v="2020-03-16T00:00:00"/>
    <d v="2020-03-24T00:00:00"/>
    <d v="2020-03-24T00:00:00"/>
    <n v="242"/>
    <n v="242"/>
    <n v="0"/>
    <n v="0"/>
  </r>
  <r>
    <n v="101145"/>
    <n v="47660"/>
    <s v="TENA EXTRA INST MEDIUM 6X12"/>
    <s v="DIAPERS"/>
    <x v="2"/>
    <n v="7"/>
    <d v="2020-03-16T00:00:00"/>
    <d v="2020-03-23T00:00:00"/>
    <d v="2020-03-23T00:00:00"/>
    <n v="225"/>
    <n v="225"/>
    <n v="0"/>
    <n v="0"/>
  </r>
  <r>
    <n v="101147"/>
    <n v="41022"/>
    <s v="RAPIG.INV.NOS. 8DISPX(P50 LL60)"/>
    <s v="TOWELS"/>
    <x v="4"/>
    <n v="8"/>
    <d v="2020-03-16T00:00:00"/>
    <d v="2020-03-24T00:00:00"/>
    <d v="2020-03-24T00:00:00"/>
    <n v="201"/>
    <n v="201"/>
    <n v="0"/>
    <n v="0"/>
  </r>
  <r>
    <n v="101147"/>
    <n v="41310"/>
    <s v="NOS.RAPIG.INV.30X16+10 DAILY"/>
    <s v="TOWELS"/>
    <x v="4"/>
    <n v="8"/>
    <d v="2020-03-16T00:00:00"/>
    <d v="2020-03-24T00:00:00"/>
    <d v="2020-03-24T00:00:00"/>
    <n v="337"/>
    <n v="337"/>
    <n v="0"/>
    <n v="0"/>
  </r>
  <r>
    <n v="101145"/>
    <n v="47330"/>
    <s v="TENA SUPER 6X10 PAY 8X10"/>
    <s v="DIAPERS"/>
    <x v="2"/>
    <n v="7"/>
    <d v="2020-03-16T00:00:00"/>
    <d v="2020-03-23T00:00:00"/>
    <d v="2020-03-23T00:00:00"/>
    <n v="172"/>
    <n v="172"/>
    <n v="0"/>
    <n v="0"/>
  </r>
  <r>
    <n v="101147"/>
    <n v="45840"/>
    <s v="NOS.PLUS RAP 8X3X10 PAY 2X3"/>
    <s v="TOWELS"/>
    <x v="4"/>
    <n v="8"/>
    <d v="2020-03-16T00:00:00"/>
    <d v="2020-03-24T00:00:00"/>
    <d v="2020-03-24T00:00:00"/>
    <n v="89"/>
    <n v="89"/>
    <n v="0"/>
    <n v="0"/>
  </r>
  <r>
    <n v="101145"/>
    <n v="47570"/>
    <s v="TENA EXTRA INST LARGE 6X12"/>
    <s v="DIAPERS"/>
    <x v="2"/>
    <n v="7"/>
    <d v="2020-03-16T00:00:00"/>
    <d v="2020-03-23T00:00:00"/>
    <d v="2020-03-23T00:00:00"/>
    <n v="145"/>
    <n v="145"/>
    <n v="0"/>
    <n v="0"/>
  </r>
  <r>
    <n v="101147"/>
    <n v="40936"/>
    <s v="NOS.INVISIBLE RAP 30X16+NDAX16"/>
    <s v="TOWELS"/>
    <x v="4"/>
    <n v="8"/>
    <d v="2020-03-16T00:00:00"/>
    <d v="2020-03-24T00:00:00"/>
    <d v="2020-03-24T00:00:00"/>
    <n v="110"/>
    <n v="110"/>
    <n v="0"/>
    <n v="0"/>
  </r>
  <r>
    <n v="101147"/>
    <n v="40011"/>
    <s v="TH YOURS NORMAL 16X3X10"/>
    <s v="TOWELS"/>
    <x v="4"/>
    <n v="8"/>
    <d v="2020-03-16T00:00:00"/>
    <d v="2020-03-24T00:00:00"/>
    <d v="2020-03-24T00:00:00"/>
    <n v="99"/>
    <n v="99"/>
    <n v="0"/>
    <n v="0"/>
  </r>
  <r>
    <n v="101161"/>
    <n v="44130"/>
    <s v="RAPISEC WINGS JOURNALS 12X75"/>
    <s v="TOWELS"/>
    <x v="4"/>
    <n v="8"/>
    <d v="2020-03-20T00:00:00"/>
    <d v="2020-03-28T00:00:00"/>
    <d v="2020-03-28T00:00:00"/>
    <n v="86"/>
    <n v="86"/>
    <n v="0"/>
    <n v="0"/>
  </r>
  <r>
    <n v="101161"/>
    <n v="40012"/>
    <s v="NO.NORMAL 48X10+4 DISP PR3X15"/>
    <s v="TOWELS"/>
    <x v="4"/>
    <n v="8"/>
    <d v="2020-03-20T00:00:00"/>
    <d v="2020-03-28T00:00:00"/>
    <d v="2020-03-28T00:00:00"/>
    <n v="44"/>
    <n v="44"/>
    <n v="0"/>
    <n v="0"/>
  </r>
  <r>
    <n v="101161"/>
    <n v="40984"/>
    <s v="NOS.PLUS 24X16+B.NIGHTS X6"/>
    <s v="TOWELS"/>
    <x v="4"/>
    <n v="8"/>
    <d v="2020-03-20T00:00:00"/>
    <d v="2020-03-28T00:00:00"/>
    <d v="2020-03-28T00:00:00"/>
    <n v="48"/>
    <n v="48"/>
    <n v="0"/>
    <n v="0"/>
  </r>
  <r>
    <n v="101161"/>
    <n v="42011"/>
    <s v="US. MATERNITY 12X2X10"/>
    <s v="TOWELS"/>
    <x v="4"/>
    <n v="8"/>
    <d v="2020-03-20T00:00:00"/>
    <d v="2020-03-28T00:00:00"/>
    <d v="2020-03-28T00:00:00"/>
    <n v="49"/>
    <n v="49"/>
    <n v="0"/>
    <n v="0"/>
  </r>
  <r>
    <n v="101161"/>
    <n v="40993"/>
    <s v="NOS.PLUS RAP 24X16+NDAX16"/>
    <s v="TOWELS"/>
    <x v="4"/>
    <n v="8"/>
    <d v="2020-03-20T00:00:00"/>
    <d v="2020-03-28T00:00:00"/>
    <d v="2020-03-28T00:00:00"/>
    <n v="62"/>
    <n v="62"/>
    <n v="0"/>
    <n v="0"/>
  </r>
  <r>
    <n v="101161"/>
    <n v="40375"/>
    <s v="NOS.INVISIBLE 30X16+IRX6"/>
    <s v="TOWELS"/>
    <x v="4"/>
    <n v="8"/>
    <d v="2020-03-20T00:00:00"/>
    <d v="2020-03-28T00:00:00"/>
    <d v="2020-03-28T00:00:00"/>
    <n v="67"/>
    <n v="67"/>
    <n v="0"/>
    <n v="0"/>
  </r>
  <r>
    <n v="101161"/>
    <n v="40472"/>
    <s v="NOS.PLUS RAP 24X10+NDAX10"/>
    <s v="TOWELS"/>
    <x v="4"/>
    <n v="8"/>
    <d v="2020-03-20T00:00:00"/>
    <d v="2020-03-28T00:00:00"/>
    <d v="2020-03-28T00:00:00"/>
    <n v="37"/>
    <n v="37"/>
    <n v="0"/>
    <n v="0"/>
  </r>
  <r>
    <n v="101160"/>
    <n v="47780"/>
    <s v="TENA WOMAN 8X3X10"/>
    <s v="DIAPERS"/>
    <x v="2"/>
    <n v="7"/>
    <d v="2020-03-20T00:00:00"/>
    <d v="2020-03-27T00:00:00"/>
    <d v="2020-03-27T00:00:00"/>
    <n v="24"/>
    <n v="24"/>
    <n v="0"/>
    <n v="0"/>
  </r>
  <r>
    <n v="101159"/>
    <n v="43270"/>
    <s v="DAILY TOWEL PROT.DISP.4X9X15"/>
    <s v="TAMPONS"/>
    <x v="1"/>
    <n v="10"/>
    <d v="2020-03-20T00:00:00"/>
    <d v="2020-03-30T00:00:00"/>
    <d v="2020-03-30T00:00:00"/>
    <n v="34"/>
    <n v="34"/>
    <n v="0"/>
    <n v="0"/>
  </r>
  <r>
    <n v="101162"/>
    <n v="44180"/>
    <s v="RAPISEC DIARY NOS. 12X40"/>
    <s v="TOWELS"/>
    <x v="4"/>
    <n v="8"/>
    <d v="2020-03-20T00:00:00"/>
    <d v="2020-03-28T00:00:00"/>
    <d v="2020-03-28T00:00:00"/>
    <n v="87"/>
    <n v="87"/>
    <n v="0"/>
    <n v="0"/>
  </r>
  <r>
    <n v="101162"/>
    <n v="45120"/>
    <s v="NOS.PLUS RAP.24X16+INV.RAP.X10"/>
    <s v="TOWELS"/>
    <x v="4"/>
    <n v="8"/>
    <d v="2020-03-20T00:00:00"/>
    <d v="2020-03-28T00:00:00"/>
    <d v="2020-03-28T00:00:00"/>
    <n v="45"/>
    <n v="45"/>
    <n v="0"/>
    <n v="0"/>
  </r>
  <r>
    <n v="101162"/>
    <n v="40372"/>
    <s v="INVIS NOR 30X(PAGE 16 BRING 20)"/>
    <s v="TOWELS"/>
    <x v="4"/>
    <n v="8"/>
    <d v="2020-03-20T00:00:00"/>
    <d v="2020-03-28T00:00:00"/>
    <d v="2020-03-28T00:00:00"/>
    <n v="21"/>
    <n v="21"/>
    <n v="0"/>
    <n v="0"/>
  </r>
  <r>
    <n v="101160"/>
    <n v="47360"/>
    <s v="TENA WOMAN 24X10 PAG 8 LED 10"/>
    <s v="DIAPERS"/>
    <x v="2"/>
    <n v="7"/>
    <d v="2020-03-20T00:00:00"/>
    <d v="2020-03-27T00:00:00"/>
    <d v="2020-03-27T00:00:00"/>
    <n v="52"/>
    <n v="52"/>
    <n v="0"/>
    <n v="0"/>
  </r>
  <r>
    <n v="101160"/>
    <n v="47730"/>
    <s v="TENA EXTRA 6X3X6"/>
    <s v="DIAPERS"/>
    <x v="2"/>
    <n v="7"/>
    <d v="2020-03-20T00:00:00"/>
    <d v="2020-03-27T00:00:00"/>
    <d v="2020-03-27T00:00:00"/>
    <n v="18"/>
    <n v="18"/>
    <n v="0"/>
    <n v="0"/>
  </r>
  <r>
    <n v="101161"/>
    <n v="40224"/>
    <s v="NOS.PLUS 48X10+B.NIGHTS X3"/>
    <s v="TOWELS"/>
    <x v="4"/>
    <n v="8"/>
    <d v="2020-03-20T00:00:00"/>
    <d v="2020-03-28T00:00:00"/>
    <d v="2020-03-28T00:00:00"/>
    <n v="10"/>
    <n v="10"/>
    <n v="0"/>
    <n v="0"/>
  </r>
  <r>
    <n v="101161"/>
    <n v="41062"/>
    <s v="NOS.PLUS RAP 6X6X10 PAG.5 X 6"/>
    <s v="TOWELS"/>
    <x v="4"/>
    <n v="8"/>
    <d v="2020-03-20T00:00:00"/>
    <d v="2020-03-28T00:00:00"/>
    <d v="2020-03-28T00:00:00"/>
    <n v="14"/>
    <n v="14"/>
    <n v="0"/>
    <n v="0"/>
  </r>
  <r>
    <n v="101161"/>
    <n v="40464"/>
    <s v="NOS.INVISIBLE RAP 24X10+NDAX10"/>
    <s v="TOWELS"/>
    <x v="4"/>
    <n v="8"/>
    <d v="2020-03-20T00:00:00"/>
    <d v="2020-03-28T00:00:00"/>
    <d v="2020-03-28T00:00:00"/>
    <n v="15"/>
    <n v="15"/>
    <n v="0"/>
    <n v="0"/>
  </r>
  <r>
    <n v="101160"/>
    <n v="47700"/>
    <s v="TENA SUPER 2X3X10"/>
    <s v="DIAPERS"/>
    <x v="2"/>
    <n v="7"/>
    <d v="2020-03-20T00:00:00"/>
    <d v="2020-03-27T00:00:00"/>
    <d v="2020-03-27T00:00:00"/>
    <n v="18"/>
    <n v="18"/>
    <n v="0"/>
    <n v="0"/>
  </r>
  <r>
    <n v="101161"/>
    <n v="42061"/>
    <s v="TH YOURS BASIC 4X6X10"/>
    <s v="TOWELS"/>
    <x v="4"/>
    <n v="8"/>
    <d v="2020-03-20T00:00:00"/>
    <d v="2020-03-28T00:00:00"/>
    <d v="2020-03-28T00:00:00"/>
    <n v="15"/>
    <n v="15"/>
    <n v="0"/>
    <n v="0"/>
  </r>
  <r>
    <n v="101161"/>
    <n v="40982"/>
    <s v="PLUS NOR 24X(PAGE 16 TAKE 20)"/>
    <s v="TOWELS"/>
    <x v="4"/>
    <n v="8"/>
    <d v="2020-03-20T00:00:00"/>
    <d v="2020-03-28T00:00:00"/>
    <d v="2020-03-28T00:00:00"/>
    <n v="3"/>
    <n v="3"/>
    <n v="0"/>
    <n v="0"/>
  </r>
  <r>
    <n v="101161"/>
    <n v="42030"/>
    <s v="TH YOURS THIN 30X16"/>
    <s v="TOWELS"/>
    <x v="4"/>
    <n v="8"/>
    <d v="2020-03-20T00:00:00"/>
    <d v="2020-03-28T00:00:00"/>
    <d v="2020-03-28T00:00:00"/>
    <n v="9"/>
    <n v="9"/>
    <n v="0"/>
    <n v="0"/>
  </r>
  <r>
    <n v="101159"/>
    <n v="43720"/>
    <s v="DAY TOWEL PROT.INVIS.LAR20X24"/>
    <s v="TAMPONS"/>
    <x v="1"/>
    <n v="10"/>
    <d v="2020-03-20T00:00:00"/>
    <d v="2020-03-30T00:00:00"/>
    <d v="2020-03-30T00:00:00"/>
    <n v="20"/>
    <n v="20"/>
    <n v="0"/>
    <n v="0"/>
  </r>
  <r>
    <n v="101159"/>
    <n v="40013"/>
    <s v="TH YOURS NORMAL 48X10"/>
    <s v="TAMPONS"/>
    <x v="1"/>
    <n v="10"/>
    <d v="2020-03-20T00:00:00"/>
    <d v="2020-03-30T00:00:00"/>
    <d v="2020-03-30T00:00:00"/>
    <n v="3"/>
    <n v="3"/>
    <n v="0"/>
    <n v="0"/>
  </r>
  <r>
    <n v="101159"/>
    <n v="43710"/>
    <s v="DAILY PROT. INVIS. TOWEL 20X24"/>
    <s v="TAMPONS"/>
    <x v="1"/>
    <n v="10"/>
    <d v="2020-03-20T00:00:00"/>
    <d v="2020-03-30T00:00:00"/>
    <d v="2020-03-30T00:00:00"/>
    <n v="2"/>
    <n v="2"/>
    <n v="0"/>
    <n v="0"/>
  </r>
  <r>
    <n v="101166"/>
    <n v="40523"/>
    <s v="TH INVISIBLE NORMAL 24X(10+2)"/>
    <s v="TOWELS"/>
    <x v="4"/>
    <n v="8"/>
    <d v="2020-03-26T00:00:00"/>
    <d v="2020-04-03T00:00:00"/>
    <d v="2020-04-03T00:00:00"/>
    <n v="14"/>
    <n v="14"/>
    <n v="0"/>
    <n v="0"/>
  </r>
  <r>
    <n v="101166"/>
    <n v="40520"/>
    <s v="TH YOURS INVISIB NOR 24X10"/>
    <s v="TOWELS"/>
    <x v="4"/>
    <n v="8"/>
    <d v="2020-03-26T00:00:00"/>
    <d v="2020-04-03T00:00:00"/>
    <d v="2020-04-03T00:00:00"/>
    <n v="6780"/>
    <n v="6781"/>
    <n v="3"/>
    <n v="0"/>
  </r>
  <r>
    <n v="101166"/>
    <n v="41320"/>
    <s v="NOS.INV. RAPIGEL 2X (14X10)"/>
    <s v="TOWELS"/>
    <x v="4"/>
    <n v="8"/>
    <d v="2020-03-26T00:00:00"/>
    <d v="2020-04-03T00:00:00"/>
    <d v="2020-04-03T00:00:00"/>
    <n v="7111"/>
    <n v="7110"/>
    <n v="5"/>
    <n v="0"/>
  </r>
  <r>
    <n v="101164"/>
    <n v="46370"/>
    <s v="TENA SUPER 6X10"/>
    <s v="DIAPERS"/>
    <x v="2"/>
    <n v="7"/>
    <d v="2020-03-26T00:00:00"/>
    <d v="2020-04-02T00:00:00"/>
    <d v="2020-04-03T00:00:00"/>
    <n v="5901"/>
    <n v="5900"/>
    <n v="0"/>
    <n v="1"/>
  </r>
  <r>
    <n v="101166"/>
    <n v="40017"/>
    <s v="NOS.NORMAL RAP.48X10+3INV.RAPG"/>
    <s v="TOWELS"/>
    <x v="4"/>
    <n v="8"/>
    <d v="2020-03-26T00:00:00"/>
    <d v="2020-04-03T00:00:00"/>
    <d v="2020-04-03T00:00:00"/>
    <n v="7865"/>
    <n v="7862"/>
    <n v="0"/>
    <n v="0"/>
  </r>
  <r>
    <n v="101166"/>
    <n v="40503"/>
    <s v="TH PLUS NORMAL 24X(10+2)"/>
    <s v="TOWELS"/>
    <x v="4"/>
    <n v="8"/>
    <d v="2020-03-26T00:00:00"/>
    <d v="2020-04-03T00:00:00"/>
    <d v="2020-04-03T00:00:00"/>
    <n v="3"/>
    <n v="3"/>
    <n v="0"/>
    <n v="0"/>
  </r>
  <r>
    <n v="101166"/>
    <n v="45750"/>
    <s v="INVISIBLE NOR 24BOL X6PQ X10U"/>
    <s v="TOWELS"/>
    <x v="4"/>
    <n v="8"/>
    <d v="2020-03-26T00:00:00"/>
    <d v="2020-04-03T00:00:00"/>
    <d v="2020-04-03T00:00:00"/>
    <n v="10"/>
    <n v="10"/>
    <n v="0"/>
    <n v="0"/>
  </r>
  <r>
    <n v="101165"/>
    <n v="44013"/>
    <s v="LACTITUYAS 12X30"/>
    <s v="SANITARY_TOWELS"/>
    <x v="3"/>
    <n v="5"/>
    <d v="2020-03-26T00:00:00"/>
    <d v="2020-03-31T00:00:00"/>
    <d v="2020-03-31T00:00:00"/>
    <n v="1"/>
    <n v="1"/>
    <n v="0"/>
    <n v="0"/>
  </r>
  <r>
    <n v="101165"/>
    <n v="44010"/>
    <s v="LACTITUYAS 12X20"/>
    <s v="SANITARY_TOWELS"/>
    <x v="3"/>
    <n v="5"/>
    <d v="2020-03-26T00:00:00"/>
    <d v="2020-03-31T00:00:00"/>
    <d v="2020-03-31T00:00:00"/>
    <n v="2"/>
    <n v="2"/>
    <n v="0"/>
    <n v="0"/>
  </r>
  <r>
    <n v="101163"/>
    <n v="40522"/>
    <s v="NOS.INVISIBLE 24X10+IR X3"/>
    <s v="TAMPONS"/>
    <x v="1"/>
    <n v="10"/>
    <d v="2020-03-26T00:00:00"/>
    <d v="2020-04-05T00:00:00"/>
    <d v="2020-04-05T00:00:00"/>
    <n v="2"/>
    <n v="2"/>
    <n v="0"/>
    <n v="0"/>
  </r>
  <r>
    <n v="101164"/>
    <n v="47320"/>
    <s v="TENA NORMAL 12X10 PAY 8X10"/>
    <s v="DIAPERS"/>
    <x v="2"/>
    <n v="7"/>
    <d v="2020-03-26T00:00:00"/>
    <d v="2020-04-02T00:00:00"/>
    <d v="2020-04-03T00:00:00"/>
    <n v="113"/>
    <n v="113"/>
    <n v="0"/>
    <n v="1"/>
  </r>
  <r>
    <n v="101166"/>
    <n v="41212"/>
    <s v="NOS.INV.RAPG. 16DI.BOLX P35L40"/>
    <s v="TOWELS"/>
    <x v="4"/>
    <n v="8"/>
    <d v="2020-03-26T00:00:00"/>
    <d v="2020-04-03T00:00:00"/>
    <d v="2020-04-03T00:00:00"/>
    <n v="90"/>
    <n v="90"/>
    <n v="0"/>
    <n v="0"/>
  </r>
  <r>
    <n v="101166"/>
    <n v="41220"/>
    <s v="NORM RAPISEC 12X(20+10)"/>
    <s v="TOWELS"/>
    <x v="4"/>
    <n v="8"/>
    <d v="2020-03-26T00:00:00"/>
    <d v="2020-04-03T00:00:00"/>
    <d v="2020-04-03T00:00:00"/>
    <n v="61"/>
    <n v="61"/>
    <n v="0"/>
    <n v="0"/>
  </r>
  <r>
    <n v="101166"/>
    <n v="41420"/>
    <s v="P4(2NR10+4PR10+6IRG10+ND3X15)"/>
    <s v="TOWELS"/>
    <x v="4"/>
    <n v="8"/>
    <d v="2020-03-26T00:00:00"/>
    <d v="2020-04-03T00:00:00"/>
    <d v="2020-04-03T00:00:00"/>
    <n v="70"/>
    <n v="70"/>
    <n v="0"/>
    <n v="0"/>
  </r>
  <r>
    <n v="101166"/>
    <n v="45070"/>
    <s v="PLUS RAP 24X(PAGE 10 BRING 16)"/>
    <s v="TOWELS"/>
    <x v="4"/>
    <n v="8"/>
    <d v="2020-03-26T00:00:00"/>
    <d v="2020-04-03T00:00:00"/>
    <d v="2020-04-03T00:00:00"/>
    <n v="37"/>
    <n v="37"/>
    <n v="0"/>
    <n v="0"/>
  </r>
  <r>
    <n v="101172"/>
    <n v="40465"/>
    <s v="NOS.INVISIBLE RAPIGEL 24X10"/>
    <s v="TOWELS"/>
    <x v="5"/>
    <n v="10"/>
    <d v="2020-03-26T00:00:00"/>
    <d v="2020-04-05T00:00:00"/>
    <d v="2020-04-06T00:00:00"/>
    <n v="5875"/>
    <n v="5871"/>
    <n v="1"/>
    <n v="1"/>
  </r>
  <r>
    <n v="101172"/>
    <n v="40462"/>
    <s v="NOS.FAST.INV.2X12X10+ND 2X3X15"/>
    <s v="TOWELS"/>
    <x v="5"/>
    <n v="10"/>
    <d v="2020-03-26T00:00:00"/>
    <d v="2020-04-05T00:00:00"/>
    <d v="2020-04-06T00:00:00"/>
    <n v="4701"/>
    <n v="4700"/>
    <n v="2"/>
    <n v="1"/>
  </r>
  <r>
    <n v="101163"/>
    <n v="44080"/>
    <s v="DAILY TIME PROTECTOR 12X100"/>
    <s v="TAMPONS"/>
    <x v="1"/>
    <n v="10"/>
    <d v="2020-03-26T00:00:00"/>
    <d v="2020-04-05T00:00:00"/>
    <d v="2020-04-05T00:00:00"/>
    <n v="6214"/>
    <n v="6211"/>
    <n v="4"/>
    <n v="0"/>
  </r>
  <r>
    <n v="101172"/>
    <n v="40370"/>
    <s v="TH YOURS INVISIB NOR 30X16"/>
    <s v="TOWELS"/>
    <x v="5"/>
    <n v="10"/>
    <d v="2020-03-26T00:00:00"/>
    <d v="2020-04-05T00:00:00"/>
    <d v="2020-04-06T00:00:00"/>
    <n v="3788"/>
    <n v="3785"/>
    <n v="2"/>
    <n v="1"/>
  </r>
  <r>
    <n v="101171"/>
    <n v="13300"/>
    <s v="PH CANGURITOS ECO 220H DOUBLE 48/1"/>
    <s v="HYGIENIC"/>
    <x v="6"/>
    <n v="10"/>
    <d v="2020-03-26T00:00:00"/>
    <d v="2020-04-05T00:00:00"/>
    <d v="2020-04-05T00:00:00"/>
    <n v="13971"/>
    <n v="13971"/>
    <n v="9"/>
    <n v="0"/>
  </r>
  <r>
    <n v="101168"/>
    <n v="15240"/>
    <s v="PH WHITE CANGURITOS 48/1"/>
    <s v="HYGIENIC"/>
    <x v="7"/>
    <n v="20"/>
    <d v="2020-03-26T00:00:00"/>
    <d v="2020-04-15T00:00:00"/>
    <d v="2020-04-15T00:00:00"/>
    <n v="10191"/>
    <n v="10191"/>
    <n v="0"/>
    <n v="0"/>
  </r>
  <r>
    <n v="101168"/>
    <n v="15490"/>
    <s v="PH KANGURITOS 2IN1 48/12 PAG10X12"/>
    <s v="HYGIENIC"/>
    <x v="7"/>
    <n v="20"/>
    <d v="2020-03-26T00:00:00"/>
    <d v="2020-04-15T00:00:00"/>
    <d v="2020-04-15T00:00:00"/>
    <n v="4673"/>
    <n v="4673"/>
    <n v="0"/>
    <n v="0"/>
  </r>
  <r>
    <n v="101168"/>
    <n v="15340"/>
    <s v="PH KANGURITOS 2 IN 1 48/4"/>
    <s v="HYGIENIC"/>
    <x v="7"/>
    <n v="20"/>
    <d v="2020-03-26T00:00:00"/>
    <d v="2020-04-15T00:00:00"/>
    <d v="2020-04-15T00:00:00"/>
    <n v="6920"/>
    <n v="6920"/>
    <n v="4"/>
    <n v="0"/>
  </r>
  <r>
    <n v="101168"/>
    <n v="15160"/>
    <s v="PH WHITE CANGURITOS 48/4"/>
    <s v="HYGIENIC"/>
    <x v="7"/>
    <n v="20"/>
    <d v="2020-03-26T00:00:00"/>
    <d v="2020-04-15T00:00:00"/>
    <d v="2020-04-15T00:00:00"/>
    <n v="5144"/>
    <n v="5144"/>
    <n v="1"/>
    <n v="0"/>
  </r>
  <r>
    <n v="101168"/>
    <n v="15110"/>
    <s v="PH WHITE KANGS 48/12"/>
    <s v="HYGIENIC"/>
    <x v="7"/>
    <n v="20"/>
    <d v="2020-03-26T00:00:00"/>
    <d v="2020-04-15T00:00:00"/>
    <d v="2020-04-15T00:00:00"/>
    <n v="5539"/>
    <n v="5539"/>
    <n v="4"/>
    <n v="0"/>
  </r>
  <r>
    <n v="101168"/>
    <n v="13310"/>
    <s v="PH CANGURITOS ECO 220H DOUBLE 48/4"/>
    <s v="HYGIENIC"/>
    <x v="7"/>
    <n v="20"/>
    <d v="2020-03-26T00:00:00"/>
    <d v="2020-04-15T00:00:00"/>
    <d v="2020-04-15T00:00:00"/>
    <n v="4772"/>
    <n v="4772"/>
    <n v="2"/>
    <n v="0"/>
  </r>
  <r>
    <n v="101168"/>
    <n v="15360"/>
    <s v="PH KANGURITOS 2 IN 1 48/12"/>
    <s v="HYGIENIC"/>
    <x v="7"/>
    <n v="20"/>
    <d v="2020-03-26T00:00:00"/>
    <d v="2020-04-15T00:00:00"/>
    <d v="2020-04-15T00:00:00"/>
    <n v="6161"/>
    <n v="6161"/>
    <n v="3"/>
    <n v="0"/>
  </r>
  <r>
    <n v="101168"/>
    <n v="15350"/>
    <s v="PH KANGURITOS 2 IN 1 48/8"/>
    <s v="HYGIENIC"/>
    <x v="7"/>
    <n v="20"/>
    <d v="2020-03-26T00:00:00"/>
    <d v="2020-04-15T00:00:00"/>
    <d v="2020-04-15T00:00:00"/>
    <n v="4027"/>
    <n v="4027"/>
    <n v="4"/>
    <n v="0"/>
  </r>
  <r>
    <n v="101170"/>
    <n v="20250"/>
    <s v="SERV CANGU ECA DEPARTURE 24X200"/>
    <s v="NAPKINS"/>
    <x v="8"/>
    <n v="20"/>
    <d v="2020-03-26T00:00:00"/>
    <d v="2020-04-15T00:00:00"/>
    <d v="2020-04-15T00:00:00"/>
    <n v="5316"/>
    <n v="5316"/>
    <n v="5"/>
    <n v="0"/>
  </r>
  <r>
    <n v="101168"/>
    <n v="15230"/>
    <s v="PH WHITE KANGURITOS 48/6"/>
    <s v="HYGIENIC"/>
    <x v="7"/>
    <n v="20"/>
    <d v="2020-03-26T00:00:00"/>
    <d v="2020-04-15T00:00:00"/>
    <d v="2020-04-15T00:00:00"/>
    <n v="7061"/>
    <n v="7061"/>
    <n v="0"/>
    <n v="0"/>
  </r>
  <r>
    <n v="101170"/>
    <n v="20210"/>
    <s v="SERV KANGURIOS 30X100 25CMX25CM"/>
    <s v="NAPKINS"/>
    <x v="8"/>
    <n v="20"/>
    <d v="2020-03-26T00:00:00"/>
    <d v="2020-04-15T00:00:00"/>
    <d v="2020-04-15T00:00:00"/>
    <n v="9292"/>
    <n v="9292"/>
    <n v="2"/>
    <n v="0"/>
  </r>
  <r>
    <n v="101168"/>
    <n v="15120"/>
    <s v="PH WHITE CANGURITOS 48/8"/>
    <s v="HYGIENIC"/>
    <x v="7"/>
    <n v="20"/>
    <d v="2020-03-26T00:00:00"/>
    <d v="2020-04-15T00:00:00"/>
    <d v="2020-04-15T00:00:00"/>
    <n v="17096"/>
    <n v="17096"/>
    <n v="17"/>
    <n v="0"/>
  </r>
  <r>
    <n v="101169"/>
    <n v="31180"/>
    <s v="HUM.CHIQUITICOS 24X50 ORIG RPTO"/>
    <s v="CLOTH"/>
    <x v="9"/>
    <n v="25"/>
    <d v="2020-03-26T00:00:00"/>
    <d v="2020-04-20T00:00:00"/>
    <d v="2020-04-20T00:00:00"/>
    <n v="6027"/>
    <n v="6027"/>
    <n v="1"/>
    <n v="0"/>
  </r>
  <r>
    <n v="101173"/>
    <n v="73110"/>
    <s v="WHITE HAND TOWEL 24X150"/>
    <s v="HAND_TOWELS"/>
    <x v="5"/>
    <n v="10"/>
    <d v="2020-03-26T00:00:00"/>
    <d v="2020-04-05T00:00:00"/>
    <d v="2020-04-06T00:00:00"/>
    <n v="3630"/>
    <n v="3630"/>
    <n v="3"/>
    <n v="1"/>
  </r>
  <r>
    <n v="101173"/>
    <n v="73600"/>
    <s v="HAND TOWEL ROLL"/>
    <s v="HAND_TOWELS"/>
    <x v="5"/>
    <n v="10"/>
    <d v="2020-03-26T00:00:00"/>
    <d v="2020-04-05T00:00:00"/>
    <d v="2020-04-06T00:00:00"/>
    <n v="14624"/>
    <n v="14624"/>
    <n v="8"/>
    <n v="1"/>
  </r>
  <r>
    <n v="101170"/>
    <n v="72050"/>
    <s v="CAFETERIA CREAM 42X100"/>
    <s v="CREAM"/>
    <x v="8"/>
    <n v="20"/>
    <d v="2020-03-26T00:00:00"/>
    <d v="2020-04-15T00:00:00"/>
    <d v="2020-04-15T00:00:00"/>
    <n v="10647"/>
    <n v="10647"/>
    <n v="0"/>
    <n v="0"/>
  </r>
  <r>
    <n v="101167"/>
    <n v="13320"/>
    <s v="PH CANGURITOS ECO 220H DOUBLE 48/6"/>
    <s v="HYGIENIC"/>
    <x v="10"/>
    <n v="20"/>
    <d v="2020-03-26T00:00:00"/>
    <d v="2020-04-15T00:00:00"/>
    <d v="2020-04-15T00:00:00"/>
    <n v="12891"/>
    <n v="12891"/>
    <n v="5"/>
    <n v="0"/>
  </r>
  <r>
    <n v="101170"/>
    <n v="20160"/>
    <s v="SERV KANGURITOS CAFETERIA 42X100"/>
    <s v="NAPKINS"/>
    <x v="8"/>
    <n v="20"/>
    <d v="2020-03-26T00:00:00"/>
    <d v="2020-04-15T00:00:00"/>
    <d v="2020-04-15T00:00:00"/>
    <n v="5206"/>
    <n v="5206"/>
    <n v="5"/>
    <n v="0"/>
  </r>
  <r>
    <n v="101170"/>
    <n v="20150"/>
    <s v="SERV KANGURIOS 36X100"/>
    <s v="NAPKINS"/>
    <x v="8"/>
    <n v="20"/>
    <d v="2020-03-26T00:00:00"/>
    <d v="2020-04-15T00:00:00"/>
    <d v="2020-04-15T00:00:00"/>
    <n v="5268"/>
    <n v="5268"/>
    <n v="2"/>
    <n v="0"/>
  </r>
  <r>
    <n v="101170"/>
    <n v="20180"/>
    <s v="SERV DECORATED KIDS 36X100"/>
    <s v="NAPKINS"/>
    <x v="8"/>
    <n v="20"/>
    <d v="2020-03-26T00:00:00"/>
    <d v="2020-04-15T00:00:00"/>
    <d v="2020-04-15T00:00:00"/>
    <n v="4953"/>
    <n v="4953"/>
    <n v="4"/>
    <n v="0"/>
  </r>
  <r>
    <n v="101167"/>
    <n v="15460"/>
    <s v="WHITE CANGU 48/12 PAY 10X12"/>
    <s v="HYGIENIC"/>
    <x v="10"/>
    <n v="20"/>
    <d v="2020-03-26T00:00:00"/>
    <d v="2020-04-15T00:00:00"/>
    <d v="2020-04-15T00:00:00"/>
    <n v="8049"/>
    <n v="8049"/>
    <n v="3"/>
    <n v="0"/>
  </r>
  <r>
    <n v="101167"/>
    <n v="15100"/>
    <s v="PH WHITE CANGURITOS 48/2"/>
    <s v="HYGIENIC"/>
    <x v="10"/>
    <n v="20"/>
    <d v="2020-03-26T00:00:00"/>
    <d v="2020-04-15T00:00:00"/>
    <d v="2020-04-15T00:00:00"/>
    <n v="12538"/>
    <n v="12538"/>
    <n v="4"/>
    <n v="0"/>
  </r>
  <r>
    <n v="101167"/>
    <n v="71300"/>
    <s v="EXTRA-FINE DETERGENT HD 4X250"/>
    <s v="DETERGENT"/>
    <x v="10"/>
    <n v="20"/>
    <d v="2020-03-26T00:00:00"/>
    <d v="2020-04-15T00:00:00"/>
    <d v="2020-04-15T00:00:00"/>
    <n v="11594"/>
    <n v="11594"/>
    <n v="9"/>
    <n v="0"/>
  </r>
  <r>
    <n v="101127"/>
    <n v="13290"/>
    <s v="PH ULTRA-SOFT KANGSIES 48/4"/>
    <s v="HYGIENIC"/>
    <x v="10"/>
    <n v="20"/>
    <d v="2020-03-03T00:00:00"/>
    <d v="2020-03-23T00:00:00"/>
    <d v="2020-03-23T00:00:00"/>
    <n v="5409"/>
    <n v="5409"/>
    <n v="1"/>
    <n v="0"/>
  </r>
  <r>
    <n v="101127"/>
    <n v="71350"/>
    <s v="SUPER ECO DETERGENT HS 4X400"/>
    <s v="DETERGENT"/>
    <x v="10"/>
    <n v="20"/>
    <d v="2020-03-03T00:00:00"/>
    <d v="2020-03-23T00:00:00"/>
    <d v="2020-03-23T00:00:00"/>
    <n v="11343"/>
    <n v="11343"/>
    <n v="4"/>
    <n v="0"/>
  </r>
  <r>
    <n v="101127"/>
    <n v="70250"/>
    <s v="MULTIPURPOSE REG FINE BCO HD 48/4X35M"/>
    <s v="MULTIPURPOSE"/>
    <x v="10"/>
    <n v="20"/>
    <d v="2020-03-03T00:00:00"/>
    <d v="2020-03-23T00:00:00"/>
    <d v="2020-03-23T00:00:00"/>
    <n v="7141"/>
    <n v="7141"/>
    <n v="5"/>
    <n v="0"/>
  </r>
  <r>
    <n v="101132"/>
    <n v="72250"/>
    <s v="REGULAR CREAM 30X100"/>
    <s v="CREAM"/>
    <x v="8"/>
    <n v="20"/>
    <d v="2020-03-03T00:00:00"/>
    <d v="2020-03-23T00:00:00"/>
    <d v="2020-03-23T00:00:00"/>
    <n v="7427"/>
    <n v="7427"/>
    <n v="4"/>
    <n v="0"/>
  </r>
  <r>
    <n v="101127"/>
    <n v="13400"/>
    <s v="PH CANGURITOS ECO 220HD DOUBLE 48/12"/>
    <s v="HYGIENIC"/>
    <x v="10"/>
    <n v="20"/>
    <d v="2020-03-03T00:00:00"/>
    <d v="2020-03-23T00:00:00"/>
    <d v="2020-03-23T00:00:00"/>
    <n v="15926"/>
    <n v="15926"/>
    <n v="6"/>
    <n v="0"/>
  </r>
  <r>
    <n v="101129"/>
    <n v="31190"/>
    <s v="HUM.CHIQUITICOS 24X50 ALOE RPTO"/>
    <s v="CLOTH"/>
    <x v="9"/>
    <n v="25"/>
    <d v="2020-03-03T00:00:00"/>
    <d v="2020-03-28T00:00:00"/>
    <d v="2020-03-28T00:00:00"/>
    <n v="2162"/>
    <n v="2162"/>
    <n v="0"/>
    <n v="0"/>
  </r>
  <r>
    <n v="101127"/>
    <n v="13330"/>
    <s v="PH CANGURITOS ECO 220H DOUBLE 48/8"/>
    <s v="HYGIENIC"/>
    <x v="10"/>
    <n v="20"/>
    <d v="2020-03-03T00:00:00"/>
    <d v="2020-03-23T00:00:00"/>
    <d v="2020-03-23T00:00:00"/>
    <n v="14493"/>
    <n v="14493"/>
    <n v="0"/>
    <n v="0"/>
  </r>
  <r>
    <n v="101167"/>
    <n v="71100"/>
    <s v="ECONOMIC DETERGENT HS 4X400"/>
    <s v="DETERGENT"/>
    <x v="10"/>
    <n v="20"/>
    <d v="2020-03-26T00:00:00"/>
    <d v="2020-04-15T00:00:00"/>
    <d v="2020-04-15T00:00:00"/>
    <n v="11008"/>
    <n v="11008"/>
    <n v="4"/>
    <n v="0"/>
  </r>
  <r>
    <n v="101167"/>
    <n v="15590"/>
    <s v="PH FAM.ULTRASOFT 48/4 P3LL4"/>
    <s v="HYGIENIC"/>
    <x v="10"/>
    <n v="20"/>
    <d v="2020-03-26T00:00:00"/>
    <d v="2020-04-15T00:00:00"/>
    <d v="2020-04-15T00:00:00"/>
    <n v="7284"/>
    <n v="7284"/>
    <n v="1"/>
    <n v="0"/>
  </r>
  <r>
    <n v="101169"/>
    <n v="31010"/>
    <s v="HUM.CHIQUITICOS 18X70 ORIG.POT"/>
    <s v="CLOTH"/>
    <x v="9"/>
    <n v="25"/>
    <d v="2020-03-26T00:00:00"/>
    <d v="2020-04-20T00:00:00"/>
    <d v="2020-04-20T00:00:00"/>
    <n v="2609"/>
    <n v="2609"/>
    <n v="0"/>
    <n v="0"/>
  </r>
  <r>
    <n v="101170"/>
    <n v="20170"/>
    <s v="SERV KANGURIOS 18X200"/>
    <s v="NAPKINS"/>
    <x v="8"/>
    <n v="20"/>
    <d v="2020-03-26T00:00:00"/>
    <d v="2020-04-15T00:00:00"/>
    <d v="2020-04-15T00:00:00"/>
    <n v="2615"/>
    <n v="2615"/>
    <n v="0"/>
    <n v="0"/>
  </r>
  <r>
    <n v="101173"/>
    <n v="73010"/>
    <s v="BLUE HAND TOWEL 24X150"/>
    <s v="HAND_TOWELS"/>
    <x v="5"/>
    <n v="10"/>
    <d v="2020-03-26T00:00:00"/>
    <d v="2020-04-05T00:00:00"/>
    <d v="2020-04-06T00:00:00"/>
    <n v="2574"/>
    <n v="2574"/>
    <n v="2"/>
    <n v="1"/>
  </r>
  <r>
    <n v="101167"/>
    <n v="15250"/>
    <s v="PH CANGURITOS ECO 500H SCLLA 48/4"/>
    <s v="HYGIENIC"/>
    <x v="10"/>
    <n v="20"/>
    <d v="2020-03-26T00:00:00"/>
    <d v="2020-04-15T00:00:00"/>
    <d v="2020-04-15T00:00:00"/>
    <n v="6379"/>
    <n v="6379"/>
    <n v="6"/>
    <n v="0"/>
  </r>
  <r>
    <n v="101173"/>
    <n v="60100"/>
    <s v="ANTIBACTERIAL KITCHEN 12X1"/>
    <s v="SANITIZER"/>
    <x v="5"/>
    <n v="10"/>
    <d v="2020-03-26T00:00:00"/>
    <d v="2020-04-05T00:00:00"/>
    <d v="2020-04-06T00:00:00"/>
    <n v="4967"/>
    <n v="4967"/>
    <n v="1"/>
    <n v="1"/>
  </r>
  <r>
    <n v="101167"/>
    <n v="13340"/>
    <s v="PH ULTRASOFT KANGIES 48/12"/>
    <s v="HYGIENIC"/>
    <x v="10"/>
    <n v="20"/>
    <d v="2020-03-26T00:00:00"/>
    <d v="2020-04-15T00:00:00"/>
    <d v="2020-04-15T00:00:00"/>
    <n v="2494"/>
    <n v="2494"/>
    <n v="0"/>
    <n v="0"/>
  </r>
  <r>
    <n v="101170"/>
    <n v="20070"/>
    <s v="ECONOMIC BABYSITTER SERV 30X100"/>
    <s v="NAPKINS"/>
    <x v="8"/>
    <n v="20"/>
    <d v="2020-03-26T00:00:00"/>
    <d v="2020-04-15T00:00:00"/>
    <d v="2020-04-15T00:00:00"/>
    <n v="4232"/>
    <n v="4232"/>
    <n v="3"/>
    <n v="0"/>
  </r>
  <r>
    <n v="101170"/>
    <n v="24030"/>
    <s v="HOME SERVICE 30X100"/>
    <s v="NAPKINS"/>
    <x v="8"/>
    <n v="20"/>
    <d v="2020-03-26T00:00:00"/>
    <d v="2020-04-15T00:00:00"/>
    <d v="2020-04-15T00:00:00"/>
    <n v="4360"/>
    <n v="4360"/>
    <n v="4"/>
    <n v="0"/>
  </r>
  <r>
    <n v="101173"/>
    <n v="60240"/>
    <s v="ANTIBACTERIAL KITCHEN 6X2 80H"/>
    <s v="SANITIZER"/>
    <x v="5"/>
    <n v="10"/>
    <d v="2020-03-26T00:00:00"/>
    <d v="2020-04-05T00:00:00"/>
    <d v="2020-04-06T00:00:00"/>
    <n v="6779"/>
    <n v="6779"/>
    <n v="2"/>
    <n v="1"/>
  </r>
  <r>
    <n v="101170"/>
    <n v="72590"/>
    <s v="SPLIT CANGU ECA CREAM 24X200"/>
    <s v="CREAM"/>
    <x v="8"/>
    <n v="20"/>
    <d v="2020-03-26T00:00:00"/>
    <d v="2020-04-15T00:00:00"/>
    <d v="2020-04-15T00:00:00"/>
    <n v="5008"/>
    <n v="5008"/>
    <n v="5"/>
    <n v="0"/>
  </r>
  <r>
    <n v="101167"/>
    <n v="71150"/>
    <s v="ECONOMIC DETERGENT HD 4X250"/>
    <s v="DETERGENT"/>
    <x v="10"/>
    <n v="20"/>
    <d v="2020-03-26T00:00:00"/>
    <d v="2020-04-15T00:00:00"/>
    <d v="2020-04-15T00:00:00"/>
    <n v="6558"/>
    <n v="6558"/>
    <n v="2"/>
    <n v="0"/>
  </r>
  <r>
    <n v="101173"/>
    <n v="60230"/>
    <s v="ANTIBACTERIAL KITCHEN 12X1 80H"/>
    <s v="SANITIZER"/>
    <x v="5"/>
    <n v="10"/>
    <d v="2020-03-26T00:00:00"/>
    <d v="2020-04-05T00:00:00"/>
    <d v="2020-04-06T00:00:00"/>
    <n v="7368"/>
    <n v="7368"/>
    <n v="6"/>
    <n v="1"/>
  </r>
  <r>
    <n v="101167"/>
    <n v="15600"/>
    <s v="PH CANGU BLANCO PAY 16 GO 24"/>
    <s v="HYGIENIC"/>
    <x v="10"/>
    <n v="20"/>
    <d v="2020-03-26T00:00:00"/>
    <d v="2020-04-15T00:00:00"/>
    <d v="2020-04-15T00:00:00"/>
    <n v="10974"/>
    <n v="10974"/>
    <n v="1"/>
    <n v="0"/>
  </r>
  <r>
    <n v="101127"/>
    <n v="70240"/>
    <s v="MULTIPURPOSE REG WHITE HD 48/1X35M"/>
    <s v="MULTIPURPOSE"/>
    <x v="10"/>
    <n v="20"/>
    <d v="2020-03-03T00:00:00"/>
    <d v="2020-03-23T00:00:00"/>
    <d v="2020-03-23T00:00:00"/>
    <n v="3102"/>
    <n v="3102"/>
    <n v="2"/>
    <n v="0"/>
  </r>
  <r>
    <n v="101135"/>
    <n v="60140"/>
    <s v="ANTIBACTERIAL KITCHEN 12X1 80 SHEETS"/>
    <s v="SANITIZER"/>
    <x v="5"/>
    <n v="10"/>
    <d v="2020-03-03T00:00:00"/>
    <d v="2020-03-13T00:00:00"/>
    <d v="2020-03-13T00:00:00"/>
    <n v="4674"/>
    <n v="4674"/>
    <n v="2"/>
    <n v="0"/>
  </r>
  <r>
    <n v="101127"/>
    <n v="15370"/>
    <s v="PH CANGU WHITE 36/18 FREE 4R"/>
    <s v="HYGIENIC"/>
    <x v="10"/>
    <n v="20"/>
    <d v="2020-03-03T00:00:00"/>
    <d v="2020-03-23T00:00:00"/>
    <d v="2020-03-23T00:00:00"/>
    <n v="7077"/>
    <n v="7077"/>
    <n v="6"/>
    <n v="0"/>
  </r>
  <r>
    <n v="101127"/>
    <n v="15140"/>
    <s v="PH WHITE KANGIES 36/18"/>
    <s v="HYGIENIC"/>
    <x v="10"/>
    <n v="20"/>
    <d v="2020-03-03T00:00:00"/>
    <d v="2020-03-23T00:00:00"/>
    <d v="2020-03-23T00:00:00"/>
    <n v="3401"/>
    <n v="3401"/>
    <n v="1"/>
    <n v="0"/>
  </r>
  <r>
    <n v="101129"/>
    <n v="31460"/>
    <s v="HUM. PQN RPTO ALOE 12X100"/>
    <s v="CLOTH"/>
    <x v="9"/>
    <n v="25"/>
    <d v="2020-03-03T00:00:00"/>
    <d v="2020-03-28T00:00:00"/>
    <d v="2020-03-28T00:00:00"/>
    <n v="1500"/>
    <n v="1500"/>
    <n v="0"/>
    <n v="0"/>
  </r>
  <r>
    <n v="101129"/>
    <n v="31090"/>
    <s v="HUM.CHIQUITICOS 18X70 ALOE POT"/>
    <s v="CLOTH"/>
    <x v="9"/>
    <n v="25"/>
    <d v="2020-03-03T00:00:00"/>
    <d v="2020-03-28T00:00:00"/>
    <d v="2020-03-28T00:00:00"/>
    <n v="649"/>
    <n v="649"/>
    <n v="0"/>
    <n v="0"/>
  </r>
  <r>
    <n v="101129"/>
    <n v="31210"/>
    <s v="HUM. WIPES PQN RPTO 12X80"/>
    <s v="CLOTH"/>
    <x v="9"/>
    <n v="25"/>
    <d v="2020-03-03T00:00:00"/>
    <d v="2020-03-28T00:00:00"/>
    <d v="2020-03-28T00:00:00"/>
    <n v="506"/>
    <n v="506"/>
    <n v="0"/>
    <n v="0"/>
  </r>
  <r>
    <n v="101135"/>
    <n v="60180"/>
    <s v="ANTIBACTERIAL KITCHEN 6X2 80 SHEETS"/>
    <s v="SANITIZER"/>
    <x v="5"/>
    <n v="10"/>
    <d v="2020-03-03T00:00:00"/>
    <d v="2020-03-13T00:00:00"/>
    <d v="2020-03-13T00:00:00"/>
    <n v="2853"/>
    <n v="2853"/>
    <n v="1"/>
    <n v="0"/>
  </r>
  <r>
    <n v="101127"/>
    <n v="71200"/>
    <s v="CHEM EXTRA FINE HD 4X125"/>
    <s v="CLEANING_CHEMICALS"/>
    <x v="10"/>
    <n v="20"/>
    <d v="2020-03-03T00:00:00"/>
    <d v="2020-03-23T00:00:00"/>
    <d v="2020-03-23T00:00:00"/>
    <n v="9272"/>
    <n v="9272"/>
    <n v="8"/>
    <n v="0"/>
  </r>
  <r>
    <n v="101124"/>
    <n v="80080"/>
    <s v="SOAP KANGURITOS SPRAY"/>
    <s v="SOAP"/>
    <x v="11"/>
    <n v="10"/>
    <d v="2020-03-03T00:00:00"/>
    <d v="2020-03-13T00:00:00"/>
    <d v="2020-03-13T00:00:00"/>
    <n v="7010"/>
    <n v="7010"/>
    <n v="1"/>
    <n v="0"/>
  </r>
  <r>
    <n v="101127"/>
    <n v="13480"/>
    <s v="PH CANGU ULTRASOFT 2IN1 48X12"/>
    <s v="HYGIENIC"/>
    <x v="10"/>
    <n v="20"/>
    <d v="2020-03-03T00:00:00"/>
    <d v="2020-03-23T00:00:00"/>
    <d v="2020-03-23T00:00:00"/>
    <n v="1041"/>
    <n v="1041"/>
    <n v="0"/>
    <n v="0"/>
  </r>
  <r>
    <n v="101177"/>
    <n v="72950"/>
    <s v="NORMAL CREAM 18 X 200 INST"/>
    <s v="CREAM"/>
    <x v="12"/>
    <n v="20"/>
    <d v="2020-03-27T00:00:00"/>
    <d v="2020-04-16T00:00:00"/>
    <d v="2020-04-17T00:00:00"/>
    <n v="1458"/>
    <n v="1458"/>
    <n v="1"/>
    <n v="1"/>
  </r>
  <r>
    <n v="101176"/>
    <n v="32030"/>
    <s v="SMALL PETAL SCARF"/>
    <s v="TISSUE"/>
    <x v="9"/>
    <n v="25"/>
    <d v="2020-03-27T00:00:00"/>
    <d v="2020-04-21T00:00:00"/>
    <d v="2020-04-21T00:00:00"/>
    <n v="2074"/>
    <n v="2074"/>
    <n v="2"/>
    <n v="0"/>
  </r>
  <r>
    <n v="101175"/>
    <n v="70700"/>
    <s v="MULTIPURPOSE REG SUPER ECO HD 48/1X29M"/>
    <s v="MULTIPURPOSE"/>
    <x v="10"/>
    <n v="20"/>
    <d v="2020-03-27T00:00:00"/>
    <d v="2020-04-16T00:00:00"/>
    <d v="2020-04-16T00:00:00"/>
    <n v="4572"/>
    <n v="4572"/>
    <n v="2"/>
    <n v="0"/>
  </r>
  <r>
    <n v="101175"/>
    <n v="70750"/>
    <s v="MULTIPURPOSE REG BCO HS 48/1X70M"/>
    <s v="MULTIPURPOSE"/>
    <x v="10"/>
    <n v="20"/>
    <d v="2020-03-27T00:00:00"/>
    <d v="2020-04-16T00:00:00"/>
    <d v="2020-04-16T00:00:00"/>
    <n v="1638"/>
    <n v="1638"/>
    <n v="1"/>
    <n v="0"/>
  </r>
  <r>
    <n v="101176"/>
    <n v="31630"/>
    <s v="HUM PEQUENIN 12X100 ORIG RPTO"/>
    <s v="CLOTH"/>
    <x v="9"/>
    <n v="25"/>
    <d v="2020-03-27T00:00:00"/>
    <d v="2020-04-21T00:00:00"/>
    <d v="2020-04-21T00:00:00"/>
    <n v="1056"/>
    <n v="1056"/>
    <n v="1"/>
    <n v="0"/>
  </r>
  <r>
    <n v="101175"/>
    <n v="70400"/>
    <s v="MULTIPURPOSE REG. SUPER ECO 48/1X31M"/>
    <s v="MULTIPURPOSE"/>
    <x v="10"/>
    <n v="20"/>
    <d v="2020-03-27T00:00:00"/>
    <d v="2020-04-16T00:00:00"/>
    <d v="2020-04-16T00:00:00"/>
    <n v="4980"/>
    <n v="4980"/>
    <n v="1"/>
    <n v="0"/>
  </r>
  <r>
    <n v="101175"/>
    <n v="15270"/>
    <s v="PH CANGURITOS ECO 500H SCLLA48/12"/>
    <s v="HYGIENIC"/>
    <x v="10"/>
    <n v="20"/>
    <d v="2020-03-27T00:00:00"/>
    <d v="2020-04-16T00:00:00"/>
    <d v="2020-04-16T00:00:00"/>
    <n v="2593"/>
    <n v="2593"/>
    <n v="0"/>
    <n v="0"/>
  </r>
  <r>
    <n v="101176"/>
    <n v="32600"/>
    <s v="BABY SCARF 30X4X10"/>
    <s v="TISSUE"/>
    <x v="9"/>
    <n v="25"/>
    <d v="2020-03-27T00:00:00"/>
    <d v="2020-04-21T00:00:00"/>
    <d v="2020-04-21T00:00:00"/>
    <n v="1448"/>
    <n v="1448"/>
    <n v="0"/>
    <n v="0"/>
  </r>
  <r>
    <n v="101177"/>
    <n v="72150"/>
    <s v="MINI CAFETERIA CREAM 24X200"/>
    <s v="CREAM"/>
    <x v="12"/>
    <n v="20"/>
    <d v="2020-03-27T00:00:00"/>
    <d v="2020-04-16T00:00:00"/>
    <d v="2020-04-17T00:00:00"/>
    <n v="2396"/>
    <n v="2396"/>
    <n v="0"/>
    <n v="1"/>
  </r>
  <r>
    <n v="101175"/>
    <n v="71450"/>
    <s v="SUPER ECO HD DETERGENT 4X250"/>
    <s v="DETERGENT"/>
    <x v="10"/>
    <n v="20"/>
    <d v="2020-03-27T00:00:00"/>
    <d v="2020-04-16T00:00:00"/>
    <d v="2020-04-16T00:00:00"/>
    <n v="6095"/>
    <n v="6095"/>
    <n v="1"/>
    <n v="0"/>
  </r>
  <r>
    <n v="101175"/>
    <n v="71000"/>
    <s v="CHEM ECONOMIC HS 4X200"/>
    <s v="CLEANING_CHEMICALS"/>
    <x v="10"/>
    <n v="20"/>
    <d v="2020-03-27T00:00:00"/>
    <d v="2020-04-16T00:00:00"/>
    <d v="2020-04-16T00:00:00"/>
    <n v="5589"/>
    <n v="5589"/>
    <n v="3"/>
    <n v="0"/>
  </r>
  <r>
    <n v="101175"/>
    <n v="13460"/>
    <s v="PH CANGU ULTRASOFT 2IN1 48X4"/>
    <s v="HYGIENIC"/>
    <x v="10"/>
    <n v="20"/>
    <d v="2020-03-27T00:00:00"/>
    <d v="2020-04-16T00:00:00"/>
    <d v="2020-04-16T00:00:00"/>
    <n v="1549"/>
    <n v="1549"/>
    <n v="0"/>
    <n v="0"/>
  </r>
  <r>
    <n v="101180"/>
    <n v="60370"/>
    <s v="ANTIBACTERIAL KITCHEN 4X3 80H GTS MEGA"/>
    <s v="SANITIZER"/>
    <x v="5"/>
    <n v="10"/>
    <d v="2020-03-27T00:00:00"/>
    <d v="2020-04-06T00:00:00"/>
    <d v="2020-04-06T00:00:00"/>
    <n v="2934"/>
    <n v="2934"/>
    <n v="2"/>
    <n v="0"/>
  </r>
  <r>
    <n v="101180"/>
    <n v="71020"/>
    <s v="T. HAND KANGS 24X150"/>
    <s v="HAND_TOWELS"/>
    <x v="5"/>
    <n v="10"/>
    <d v="2020-03-27T00:00:00"/>
    <d v="2020-04-06T00:00:00"/>
    <d v="2020-04-06T00:00:00"/>
    <n v="864"/>
    <n v="864"/>
    <n v="0"/>
    <n v="0"/>
  </r>
  <r>
    <n v="101176"/>
    <n v="32270"/>
    <s v="PETALO SCARF 36X75 BAG"/>
    <s v="TISSUE"/>
    <x v="9"/>
    <n v="25"/>
    <d v="2020-03-27T00:00:00"/>
    <d v="2020-04-21T00:00:00"/>
    <d v="2020-04-21T00:00:00"/>
    <n v="1122"/>
    <n v="1122"/>
    <n v="1"/>
    <n v="0"/>
  </r>
  <r>
    <n v="101176"/>
    <n v="32340"/>
    <s v="PANUEL PETAL POCKET 30X4X10"/>
    <s v="TISSUE"/>
    <x v="9"/>
    <n v="25"/>
    <d v="2020-03-27T00:00:00"/>
    <d v="2020-04-21T00:00:00"/>
    <d v="2020-04-21T00:00:00"/>
    <n v="1381"/>
    <n v="1381"/>
    <n v="0"/>
    <n v="0"/>
  </r>
  <r>
    <n v="101174"/>
    <n v="73450"/>
    <s v="MULTIPURPOSE ROLL 6X2"/>
    <s v="WIPES"/>
    <x v="3"/>
    <n v="5"/>
    <d v="2020-03-27T00:00:00"/>
    <d v="2020-04-01T00:00:00"/>
    <d v="2020-04-01T00:00:00"/>
    <n v="3300"/>
    <n v="3300"/>
    <n v="1"/>
    <n v="0"/>
  </r>
  <r>
    <n v="101178"/>
    <n v="81070"/>
    <s v="SPRAY SOAP DISPENSER"/>
    <s v="SOAP_DISPENSER"/>
    <x v="13"/>
    <n v="45"/>
    <d v="2020-03-27T00:00:00"/>
    <d v="2020-05-11T00:00:00"/>
    <d v="2020-05-11T00:00:00"/>
    <n v="1199"/>
    <n v="1199"/>
    <n v="0"/>
    <n v="0"/>
  </r>
  <r>
    <n v="101175"/>
    <n v="70000"/>
    <s v="MULTIPURPOSE REG SUPER ECO HS 48/1X65M"/>
    <s v="MULTIPURPOSE"/>
    <x v="10"/>
    <n v="20"/>
    <d v="2020-03-27T00:00:00"/>
    <d v="2020-04-16T00:00:00"/>
    <d v="2020-04-16T00:00:00"/>
    <n v="1787"/>
    <n v="1787"/>
    <n v="1"/>
    <n v="0"/>
  </r>
  <r>
    <n v="101175"/>
    <n v="15150"/>
    <s v="PH WHITE CANGURITOS 24/1"/>
    <s v="HYGIENIC"/>
    <x v="10"/>
    <n v="20"/>
    <d v="2020-03-27T00:00:00"/>
    <d v="2020-04-16T00:00:00"/>
    <d v="2020-04-16T00:00:00"/>
    <n v="3661"/>
    <n v="3661"/>
    <n v="0"/>
    <n v="0"/>
  </r>
  <r>
    <n v="101180"/>
    <n v="60210"/>
    <s v="ANTIBACTERIAL COC MULTICUT 12X1 80"/>
    <s v="SANITIZER"/>
    <x v="5"/>
    <n v="10"/>
    <d v="2020-03-27T00:00:00"/>
    <d v="2020-04-06T00:00:00"/>
    <d v="2020-04-06T00:00:00"/>
    <n v="1827"/>
    <n v="1827"/>
    <n v="1"/>
    <n v="0"/>
  </r>
  <r>
    <n v="101175"/>
    <n v="15540"/>
    <s v="WHITE PH 48/2 PAY 1 GET 2"/>
    <s v="HYGIENIC"/>
    <x v="10"/>
    <n v="20"/>
    <d v="2020-03-27T00:00:00"/>
    <d v="2020-04-16T00:00:00"/>
    <d v="2020-04-16T00:00:00"/>
    <n v="2648"/>
    <n v="2648"/>
    <n v="0"/>
    <n v="0"/>
  </r>
  <r>
    <n v="101180"/>
    <n v="73610"/>
    <s v="ECOLOGIC ROLL HAND TOWEL"/>
    <s v="HAND_TOWELS"/>
    <x v="5"/>
    <n v="10"/>
    <d v="2020-03-27T00:00:00"/>
    <d v="2020-04-06T00:00:00"/>
    <d v="2020-04-06T00:00:00"/>
    <n v="1852"/>
    <n v="1852"/>
    <n v="1"/>
    <n v="0"/>
  </r>
  <r>
    <n v="101177"/>
    <n v="20420"/>
    <s v="KANGURITOS SERVICE 6X4X100 PAY 3X4"/>
    <s v="NAPKINS"/>
    <x v="12"/>
    <n v="20"/>
    <d v="2020-03-27T00:00:00"/>
    <d v="2020-04-16T00:00:00"/>
    <d v="2020-04-17T00:00:00"/>
    <n v="1843"/>
    <n v="1843"/>
    <n v="0"/>
    <n v="1"/>
  </r>
  <r>
    <n v="101176"/>
    <n v="31650"/>
    <s v="HUM PEQUENIN POTE ALOE V12X120"/>
    <s v="CLOTH"/>
    <x v="9"/>
    <n v="25"/>
    <d v="2020-03-27T00:00:00"/>
    <d v="2020-04-21T00:00:00"/>
    <d v="2020-04-21T00:00:00"/>
    <n v="417"/>
    <n v="417"/>
    <n v="0"/>
    <n v="0"/>
  </r>
  <r>
    <n v="101175"/>
    <n v="71250"/>
    <s v="CHEM SUPER ECO HS 4X200"/>
    <s v="CLEANING_CHEMICALS"/>
    <x v="10"/>
    <n v="20"/>
    <d v="2020-03-27T00:00:00"/>
    <d v="2020-04-16T00:00:00"/>
    <d v="2020-04-16T00:00:00"/>
    <n v="5871"/>
    <n v="5871"/>
    <n v="4"/>
    <n v="0"/>
  </r>
  <r>
    <n v="101175"/>
    <n v="15260"/>
    <s v="PH CANGURITOS ECO 500H SCLLA 48/1"/>
    <s v="HYGIENIC"/>
    <x v="10"/>
    <n v="20"/>
    <d v="2020-03-27T00:00:00"/>
    <d v="2020-04-16T00:00:00"/>
    <d v="2020-04-16T00:00:00"/>
    <n v="1436"/>
    <n v="1436"/>
    <n v="0"/>
    <n v="0"/>
  </r>
  <r>
    <n v="101175"/>
    <n v="13420"/>
    <s v="ULTRA SOFT 48/12 PAY 10X12"/>
    <s v="HYGIENIC"/>
    <x v="10"/>
    <n v="20"/>
    <d v="2020-03-27T00:00:00"/>
    <d v="2020-04-16T00:00:00"/>
    <d v="2020-04-16T00:00:00"/>
    <n v="1563"/>
    <n v="1563"/>
    <n v="0"/>
    <n v="0"/>
  </r>
  <r>
    <n v="101176"/>
    <n v="31690"/>
    <s v="HUMPEQ X8X2PM P2 OR50LL1ALOX50"/>
    <s v="CLOTH"/>
    <x v="9"/>
    <n v="25"/>
    <d v="2020-03-27T00:00:00"/>
    <d v="2020-04-21T00:00:00"/>
    <d v="2020-04-21T00:00:00"/>
    <n v="632"/>
    <n v="632"/>
    <n v="0"/>
    <n v="0"/>
  </r>
  <r>
    <n v="101176"/>
    <n v="31640"/>
    <s v="HUM. SMALL POT ORIG 12X120"/>
    <s v="CLOTH"/>
    <x v="9"/>
    <n v="25"/>
    <d v="2020-03-27T00:00:00"/>
    <d v="2020-04-21T00:00:00"/>
    <d v="2020-04-21T00:00:00"/>
    <n v="491"/>
    <n v="491"/>
    <n v="0"/>
    <n v="0"/>
  </r>
  <r>
    <n v="101180"/>
    <n v="73200"/>
    <s v="WHITE HAND TOWEL 24X150 N"/>
    <s v="HAND_TOWELS"/>
    <x v="5"/>
    <n v="10"/>
    <d v="2020-03-27T00:00:00"/>
    <d v="2020-04-06T00:00:00"/>
    <d v="2020-04-06T00:00:00"/>
    <n v="942"/>
    <n v="942"/>
    <n v="0"/>
    <n v="0"/>
  </r>
  <r>
    <n v="101174"/>
    <n v="74000"/>
    <s v="INDUSTRIAL CLEANING 600M"/>
    <s v="CLOTH"/>
    <x v="3"/>
    <n v="5"/>
    <d v="2020-03-27T00:00:00"/>
    <d v="2020-04-01T00:00:00"/>
    <d v="2020-04-01T00:00:00"/>
    <n v="1744"/>
    <n v="1744"/>
    <n v="0"/>
    <n v="0"/>
  </r>
  <r>
    <n v="101175"/>
    <n v="15500"/>
    <s v="PH CANGURITOS 2IN1 48/8 PAY 7X8"/>
    <s v="HYGIENIC"/>
    <x v="10"/>
    <n v="20"/>
    <d v="2020-03-27T00:00:00"/>
    <d v="2020-04-16T00:00:00"/>
    <d v="2020-04-17T00:00:00"/>
    <n v="1156"/>
    <n v="1156"/>
    <n v="0"/>
    <n v="1"/>
  </r>
  <r>
    <n v="101177"/>
    <n v="24160"/>
    <s v="SERV HOME CAFETERIA 42X100"/>
    <s v="NAPKINS"/>
    <x v="12"/>
    <n v="20"/>
    <d v="2020-03-27T00:00:00"/>
    <d v="2020-04-16T00:00:00"/>
    <d v="2020-04-17T00:00:00"/>
    <n v="739"/>
    <n v="739"/>
    <n v="0"/>
    <n v="1"/>
  </r>
  <r>
    <n v="101175"/>
    <n v="15410"/>
    <s v="PH CANGU WHITE 36/18 FREE 2R"/>
    <s v="HYGIENIC"/>
    <x v="10"/>
    <n v="20"/>
    <d v="2020-03-27T00:00:00"/>
    <d v="2020-04-16T00:00:00"/>
    <d v="2020-04-17T00:00:00"/>
    <n v="2460"/>
    <n v="2460"/>
    <n v="2"/>
    <n v="1"/>
  </r>
  <r>
    <n v="101175"/>
    <n v="15530"/>
    <s v="WHITE PH 24/1 PAY18 TAKE24"/>
    <s v="HYGIENIC"/>
    <x v="10"/>
    <n v="20"/>
    <d v="2020-03-27T00:00:00"/>
    <d v="2020-04-16T00:00:00"/>
    <d v="2020-04-17T00:00:00"/>
    <n v="3184"/>
    <n v="3184"/>
    <n v="2"/>
    <n v="1"/>
  </r>
  <r>
    <n v="101175"/>
    <n v="70600"/>
    <s v="MULTIPURPOSE REG EXTRAFINE 48/4X26M 3H"/>
    <s v="MULTIPURPOSE"/>
    <x v="10"/>
    <n v="20"/>
    <d v="2020-03-27T00:00:00"/>
    <d v="2020-04-16T00:00:00"/>
    <d v="2020-04-17T00:00:00"/>
    <n v="710"/>
    <n v="710"/>
    <n v="0"/>
    <n v="1"/>
  </r>
  <r>
    <n v="101175"/>
    <n v="71050"/>
    <s v="CHEM ECONOMIC HD 4X125"/>
    <s v="CLEANING_CHEMICALS"/>
    <x v="10"/>
    <n v="20"/>
    <d v="2020-03-27T00:00:00"/>
    <d v="2020-04-16T00:00:00"/>
    <d v="2020-04-17T00:00:00"/>
    <n v="4839"/>
    <n v="4838"/>
    <n v="2"/>
    <n v="1"/>
  </r>
  <r>
    <n v="101179"/>
    <n v="70300"/>
    <s v="MULTIPURPOSE REG EXTRAFINE 48/1X26M 3H"/>
    <s v="MULTIPURPOSE"/>
    <x v="6"/>
    <n v="10"/>
    <d v="2020-03-27T00:00:00"/>
    <d v="2020-04-06T00:00:00"/>
    <d v="2020-04-06T00:00:00"/>
    <n v="507"/>
    <n v="507"/>
    <n v="0"/>
    <n v="0"/>
  </r>
  <r>
    <n v="101180"/>
    <n v="60170"/>
    <s v="ANTIBACTERIAL 12X1 FREE 20 SHEETS"/>
    <s v="SANITIZER"/>
    <x v="5"/>
    <n v="10"/>
    <d v="2020-03-27T00:00:00"/>
    <d v="2020-04-06T00:00:00"/>
    <d v="2020-04-06T00:00:00"/>
    <n v="1100"/>
    <n v="1100"/>
    <n v="0"/>
    <n v="0"/>
  </r>
  <r>
    <n v="101177"/>
    <n v="72500"/>
    <s v="CREAM. EXTRA FINE LD 24X40"/>
    <s v="CREAM"/>
    <x v="12"/>
    <n v="20"/>
    <d v="2020-03-27T00:00:00"/>
    <d v="2020-04-16T00:00:00"/>
    <d v="2020-04-17T00:00:00"/>
    <n v="390"/>
    <n v="390"/>
    <n v="0"/>
    <n v="1"/>
  </r>
  <r>
    <n v="101177"/>
    <n v="20450"/>
    <s v="NORMAL SERV 6X400 PG250 LL 400"/>
    <s v="NAPKINS"/>
    <x v="12"/>
    <n v="20"/>
    <d v="2020-03-27T00:00:00"/>
    <d v="2020-04-16T00:00:00"/>
    <d v="2020-04-17T00:00:00"/>
    <n v="732"/>
    <n v="732"/>
    <n v="0"/>
    <n v="1"/>
  </r>
  <r>
    <n v="101177"/>
    <n v="72300"/>
    <s v="SMALL CREAM 45X100"/>
    <s v="CREAM"/>
    <x v="12"/>
    <n v="20"/>
    <d v="2020-03-27T00:00:00"/>
    <d v="2020-04-16T00:00:00"/>
    <d v="2020-04-17T00:00:00"/>
    <n v="462"/>
    <n v="462"/>
    <n v="0"/>
    <n v="1"/>
  </r>
  <r>
    <n v="101130"/>
    <n v="24190"/>
    <s v="HOME SERVICE CAFETERIA 24X250"/>
    <s v="NAPKINS"/>
    <x v="12"/>
    <n v="20"/>
    <d v="2020-03-03T00:00:00"/>
    <d v="2020-03-23T00:00:00"/>
    <d v="2020-03-23T00:00:00"/>
    <n v="711"/>
    <n v="711"/>
    <n v="0"/>
    <n v="0"/>
  </r>
  <r>
    <n v="101129"/>
    <n v="32470"/>
    <s v="PM SMALL PETAL 12X3 P2 LL3"/>
    <s v="TISSUE"/>
    <x v="9"/>
    <n v="25"/>
    <d v="2020-03-03T00:00:00"/>
    <d v="2020-03-28T00:00:00"/>
    <d v="2020-03-28T00:00:00"/>
    <n v="1034"/>
    <n v="1035"/>
    <n v="0"/>
    <n v="0"/>
  </r>
  <r>
    <n v="101129"/>
    <n v="32310"/>
    <s v="PETAL CUBE SCARF 16X75"/>
    <s v="TISSUE"/>
    <x v="9"/>
    <n v="25"/>
    <d v="2020-03-03T00:00:00"/>
    <d v="2020-03-28T00:00:00"/>
    <d v="2020-03-28T00:00:00"/>
    <n v="569"/>
    <n v="569"/>
    <n v="0"/>
    <n v="0"/>
  </r>
  <r>
    <n v="101125"/>
    <n v="75100"/>
    <s v="LATEX SMALL CHEST 36X75"/>
    <s v="LATEX"/>
    <x v="1"/>
    <n v="10"/>
    <d v="2020-03-03T00:00:00"/>
    <d v="2020-03-13T00:00:00"/>
    <d v="2020-03-14T00:00:00"/>
    <n v="419"/>
    <n v="419"/>
    <n v="0"/>
    <n v="1"/>
  </r>
  <r>
    <n v="101134"/>
    <n v="13390"/>
    <s v="PH CANGU ULTRASOFT 24/1 INDI"/>
    <s v="HYGIENIC"/>
    <x v="6"/>
    <n v="10"/>
    <d v="2020-03-03T00:00:00"/>
    <d v="2020-03-13T00:00:00"/>
    <d v="2020-03-13T00:00:00"/>
    <n v="1076"/>
    <n v="1076"/>
    <n v="0"/>
    <n v="0"/>
  </r>
  <r>
    <n v="101130"/>
    <n v="72700"/>
    <s v="SMALL ORGANIC CREAM 45X200"/>
    <s v="CREAM"/>
    <x v="12"/>
    <n v="20"/>
    <d v="2020-03-03T00:00:00"/>
    <d v="2020-03-23T00:00:00"/>
    <d v="2020-03-23T00:00:00"/>
    <n v="163"/>
    <n v="163"/>
    <n v="0"/>
    <n v="0"/>
  </r>
  <r>
    <n v="101135"/>
    <n v="73060"/>
    <s v="T. HANDS IN NATURAL C 24X150"/>
    <s v="HAND_TOWELS"/>
    <x v="5"/>
    <n v="10"/>
    <d v="2020-03-03T00:00:00"/>
    <d v="2020-03-13T00:00:00"/>
    <d v="2020-03-13T00:00:00"/>
    <n v="427"/>
    <n v="427"/>
    <n v="0"/>
    <n v="0"/>
  </r>
  <r>
    <n v="101134"/>
    <n v="13610"/>
    <s v="PH CANGU ULTRASOFT 48/4 P3L4"/>
    <s v="HYGIENIC"/>
    <x v="6"/>
    <n v="10"/>
    <d v="2020-03-03T00:00:00"/>
    <d v="2020-03-13T00:00:00"/>
    <d v="2020-03-13T00:00:00"/>
    <n v="663"/>
    <n v="663"/>
    <n v="0"/>
    <n v="0"/>
  </r>
  <r>
    <n v="101130"/>
    <n v="20200"/>
    <s v="LUXURY BABYSITTING SERVICE 24X40"/>
    <s v="NAPKINS"/>
    <x v="12"/>
    <n v="20"/>
    <d v="2020-03-03T00:00:00"/>
    <d v="2020-03-23T00:00:00"/>
    <d v="2020-03-23T00:00:00"/>
    <n v="491"/>
    <n v="491"/>
    <n v="0"/>
    <n v="0"/>
  </r>
  <r>
    <n v="101126"/>
    <n v="74100"/>
    <s v="INDUSTRIAL CLEANING 1600M"/>
    <s v="CLOTH"/>
    <x v="3"/>
    <n v="5"/>
    <d v="2020-03-03T00:00:00"/>
    <d v="2020-03-08T00:00:00"/>
    <d v="2020-03-08T00:00:00"/>
    <n v="571"/>
    <n v="571"/>
    <n v="0"/>
    <n v="0"/>
  </r>
  <r>
    <n v="101134"/>
    <n v="15241"/>
    <s v="PH WHITE CANGU 46/1+1 PQ HONEYCOMB"/>
    <s v="HYGIENIC"/>
    <x v="6"/>
    <n v="10"/>
    <d v="2020-03-03T00:00:00"/>
    <d v="2020-03-13T00:00:00"/>
    <d v="2020-03-13T00:00:00"/>
    <n v="1108"/>
    <n v="1111"/>
    <n v="1"/>
    <n v="0"/>
  </r>
  <r>
    <n v="101130"/>
    <n v="72550"/>
    <s v="CREAM. MACDONAL 30X200"/>
    <s v="CREAM"/>
    <x v="12"/>
    <n v="20"/>
    <d v="2020-03-03T00:00:00"/>
    <d v="2020-03-23T00:00:00"/>
    <d v="2020-03-23T00:00:00"/>
    <n v="152"/>
    <n v="152"/>
    <n v="0"/>
    <n v="0"/>
  </r>
  <r>
    <n v="101126"/>
    <n v="80060"/>
    <s v="PETALO KITCHEN SUPPORT"/>
    <s v="OTHERS"/>
    <x v="3"/>
    <n v="5"/>
    <d v="2020-03-03T00:00:00"/>
    <d v="2020-03-08T00:00:00"/>
    <d v="2020-03-08T00:00:00"/>
    <n v="437"/>
    <n v="437"/>
    <n v="0"/>
    <n v="0"/>
  </r>
  <r>
    <n v="101130"/>
    <n v="72320"/>
    <s v="CREAM PQ¥ PERS.45X200 MIMO'S"/>
    <s v="CREAM"/>
    <x v="12"/>
    <n v="20"/>
    <d v="2020-03-03T00:00:00"/>
    <d v="2020-03-23T00:00:00"/>
    <d v="2020-03-23T00:00:00"/>
    <n v="88"/>
    <n v="88"/>
    <n v="0"/>
    <n v="0"/>
  </r>
  <r>
    <n v="101130"/>
    <n v="24100"/>
    <s v="ECOLOGICAL SERVICE 30X100"/>
    <s v="NAPKINS"/>
    <x v="12"/>
    <n v="20"/>
    <d v="2020-03-03T00:00:00"/>
    <d v="2020-03-23T00:00:00"/>
    <d v="2020-03-23T00:00:00"/>
    <n v="471"/>
    <n v="471"/>
    <n v="0"/>
    <n v="0"/>
  </r>
  <r>
    <n v="101125"/>
    <n v="75130"/>
    <s v="LATEX SMALL 36X75 INCOBRA"/>
    <s v="LATEX"/>
    <x v="1"/>
    <n v="10"/>
    <d v="2020-03-03T00:00:00"/>
    <d v="2020-03-13T00:00:00"/>
    <d v="2020-03-14T00:00:00"/>
    <n v="699"/>
    <n v="699"/>
    <n v="0"/>
    <n v="1"/>
  </r>
  <r>
    <n v="101129"/>
    <n v="31770"/>
    <s v="RESEALABLE WIPES 16X50TOAL"/>
    <s v="CLOTH"/>
    <x v="9"/>
    <n v="25"/>
    <d v="2020-03-03T00:00:00"/>
    <d v="2020-03-28T00:00:00"/>
    <d v="2020-03-28T00:00:00"/>
    <n v="240"/>
    <n v="240"/>
    <n v="0"/>
    <n v="0"/>
  </r>
  <r>
    <n v="101129"/>
    <n v="31240"/>
    <s v="HUM PQN 24X50 ORIG RPT+10PANOS"/>
    <s v="CLOTH"/>
    <x v="9"/>
    <n v="25"/>
    <d v="2020-03-03T00:00:00"/>
    <d v="2020-03-28T00:00:00"/>
    <d v="2020-03-28T00:00:00"/>
    <n v="455"/>
    <n v="455"/>
    <n v="0"/>
    <n v="0"/>
  </r>
  <r>
    <n v="101129"/>
    <n v="32120"/>
    <s v="POMY'S PETAL"/>
    <s v="TISSUE"/>
    <x v="9"/>
    <n v="25"/>
    <d v="2020-03-03T00:00:00"/>
    <d v="2020-03-28T00:00:00"/>
    <d v="2020-03-28T00:00:00"/>
    <n v="165"/>
    <n v="165"/>
    <n v="0"/>
    <n v="0"/>
  </r>
  <r>
    <n v="101130"/>
    <n v="24210"/>
    <s v="SERV. HOUSEHOLD PART 12X400"/>
    <s v="NAPKINS"/>
    <x v="12"/>
    <n v="20"/>
    <d v="2020-03-03T00:00:00"/>
    <d v="2020-03-23T00:00:00"/>
    <d v="2020-03-23T00:00:00"/>
    <n v="403"/>
    <n v="403"/>
    <n v="0"/>
    <n v="0"/>
  </r>
  <r>
    <n v="101129"/>
    <n v="32430"/>
    <s v="PM.PAN.FAM.BOLSIL 30X4X10 P2X4"/>
    <s v="TISSUE"/>
    <x v="9"/>
    <n v="25"/>
    <d v="2020-03-03T00:00:00"/>
    <d v="2020-03-28T00:00:00"/>
    <d v="2020-03-28T00:00:00"/>
    <n v="353"/>
    <n v="353"/>
    <n v="0"/>
    <n v="0"/>
  </r>
  <r>
    <n v="101135"/>
    <n v="60300"/>
    <s v="ANTIBACTERIAL KITCHEN 4X3 80H PAY2X3"/>
    <s v="SANITIZER"/>
    <x v="5"/>
    <n v="10"/>
    <d v="2020-03-03T00:00:00"/>
    <d v="2020-03-13T00:00:00"/>
    <d v="2020-03-13T00:00:00"/>
    <n v="596"/>
    <n v="596"/>
    <n v="0"/>
    <n v="0"/>
  </r>
  <r>
    <n v="101134"/>
    <n v="13360"/>
    <s v="PH ULTRASOFT KANGIES 24/1"/>
    <s v="HYGIENIC"/>
    <x v="6"/>
    <n v="10"/>
    <d v="2020-03-03T00:00:00"/>
    <d v="2020-03-13T00:00:00"/>
    <d v="2020-03-13T00:00:00"/>
    <n v="357"/>
    <n v="357"/>
    <n v="0"/>
    <n v="0"/>
  </r>
  <r>
    <n v="101129"/>
    <n v="32630"/>
    <s v="MEDIUM CANGU BREAD 18X50"/>
    <s v="TISSUE"/>
    <x v="9"/>
    <n v="25"/>
    <d v="2020-03-03T00:00:00"/>
    <d v="2020-03-28T00:00:00"/>
    <d v="2020-03-28T00:00:00"/>
    <n v="428"/>
    <n v="428"/>
    <n v="0"/>
    <n v="0"/>
  </r>
  <r>
    <n v="101126"/>
    <n v="76150"/>
    <s v="PH MULTI SHEETS BCO HD 30X250"/>
    <s v="MULTIPURPOSE"/>
    <x v="3"/>
    <n v="5"/>
    <d v="2020-03-03T00:00:00"/>
    <d v="2020-03-08T00:00:00"/>
    <d v="2020-03-08T00:00:00"/>
    <n v="421"/>
    <n v="421"/>
    <n v="0"/>
    <n v="0"/>
  </r>
  <r>
    <n v="101135"/>
    <n v="60250"/>
    <s v="ANTIBACTERIAL COC 12X1 90H PAGUE80X90"/>
    <s v="SANITIZER"/>
    <x v="5"/>
    <n v="10"/>
    <d v="2020-03-03T00:00:00"/>
    <d v="2020-03-13T00:00:00"/>
    <d v="2020-03-13T00:00:00"/>
    <n v="417"/>
    <n v="417"/>
    <n v="0"/>
    <n v="0"/>
  </r>
  <r>
    <n v="101135"/>
    <n v="60310"/>
    <s v="ANTIBACTERIAL KITCHEN 4X3 80HPAGUE2X3"/>
    <s v="SANITIZER"/>
    <x v="5"/>
    <n v="10"/>
    <d v="2020-03-03T00:00:00"/>
    <d v="2020-03-13T00:00:00"/>
    <d v="2020-03-13T00:00:00"/>
    <n v="547"/>
    <n v="547"/>
    <n v="0"/>
    <n v="0"/>
  </r>
  <r>
    <n v="101130"/>
    <n v="72580"/>
    <s v="CREAM. COMBO OF KANGURIOS 18X200"/>
    <s v="CREAM"/>
    <x v="12"/>
    <n v="20"/>
    <d v="2020-03-03T00:00:00"/>
    <d v="2020-03-23T00:00:00"/>
    <d v="2020-03-23T00:00:00"/>
    <n v="148"/>
    <n v="148"/>
    <n v="0"/>
    <n v="0"/>
  </r>
  <r>
    <n v="101129"/>
    <n v="31030"/>
    <s v="FRESH PETAL HUM. 36X30 POT"/>
    <s v="CLOTH"/>
    <x v="9"/>
    <n v="25"/>
    <d v="2020-03-03T00:00:00"/>
    <d v="2020-03-28T00:00:00"/>
    <d v="2020-03-28T00:00:00"/>
    <n v="136"/>
    <n v="136"/>
    <n v="0"/>
    <n v="0"/>
  </r>
  <r>
    <n v="101130"/>
    <n v="20390"/>
    <s v="SERV CANGU 18X200+30 PG200X230"/>
    <s v="NAPKINS"/>
    <x v="12"/>
    <n v="20"/>
    <d v="2020-03-03T00:00:00"/>
    <d v="2020-03-23T00:00:00"/>
    <d v="2020-03-23T00:00:00"/>
    <n v="229"/>
    <n v="229"/>
    <n v="0"/>
    <n v="0"/>
  </r>
  <r>
    <n v="101131"/>
    <n v="32390"/>
    <s v="PETALO BREAD BAG 36X75 P2X3"/>
    <s v="TISSUE"/>
    <x v="14"/>
    <n v="3"/>
    <d v="2020-03-03T00:00:00"/>
    <d v="2020-03-06T00:00:00"/>
    <d v="2020-03-06T00:00:00"/>
    <n v="362"/>
    <n v="362"/>
    <n v="0"/>
    <n v="0"/>
  </r>
  <r>
    <n v="101130"/>
    <n v="72480"/>
    <s v="CREAM PQN PERS.45X200 PL.BUFFET"/>
    <s v="CREAM"/>
    <x v="12"/>
    <n v="20"/>
    <d v="2020-03-03T00:00:00"/>
    <d v="2020-03-23T00:00:00"/>
    <d v="2020-03-23T00:00:00"/>
    <n v="84"/>
    <n v="84"/>
    <n v="0"/>
    <n v="0"/>
  </r>
  <r>
    <n v="101130"/>
    <n v="20340"/>
    <s v="SERV KANGURITOS 9X4X100"/>
    <s v="NAPKINS"/>
    <x v="12"/>
    <n v="20"/>
    <d v="2020-03-03T00:00:00"/>
    <d v="2020-03-23T00:00:00"/>
    <d v="2020-03-23T00:00:00"/>
    <n v="232"/>
    <n v="232"/>
    <n v="0"/>
    <n v="0"/>
  </r>
  <r>
    <n v="101131"/>
    <n v="31410"/>
    <s v="HUM.CHIQUITICOS 24X30 PROM RPTO"/>
    <s v="CLOTH"/>
    <x v="14"/>
    <n v="3"/>
    <d v="2020-03-03T00:00:00"/>
    <d v="2020-03-06T00:00:00"/>
    <d v="2020-03-06T00:00:00"/>
    <n v="308"/>
    <n v="308"/>
    <n v="0"/>
    <n v="0"/>
  </r>
  <r>
    <n v="101134"/>
    <n v="70800"/>
    <s v="MULTIPURPOSE REG BCO HS 48/4X65M"/>
    <s v="MULTIPURPOSE"/>
    <x v="6"/>
    <n v="10"/>
    <d v="2020-03-03T00:00:00"/>
    <d v="2020-03-13T00:00:00"/>
    <d v="2020-03-13T00:00:00"/>
    <n v="471"/>
    <n v="471"/>
    <n v="0"/>
    <n v="0"/>
  </r>
  <r>
    <n v="101134"/>
    <n v="71400"/>
    <s v="QUIM SUPER ECO HD 4X125"/>
    <s v="CLEANING_CHEMICALS"/>
    <x v="6"/>
    <n v="10"/>
    <d v="2020-03-03T00:00:00"/>
    <d v="2020-03-13T00:00:00"/>
    <d v="2020-03-13T00:00:00"/>
    <n v="1653"/>
    <n v="1650"/>
    <n v="1"/>
    <n v="0"/>
  </r>
  <r>
    <n v="101130"/>
    <n v="72490"/>
    <s v="CREAM.PQN PERS. 45X200 OLYMPIC"/>
    <s v="CREAM"/>
    <x v="12"/>
    <n v="20"/>
    <d v="2020-03-03T00:00:00"/>
    <d v="2020-03-23T00:00:00"/>
    <d v="2020-03-23T00:00:00"/>
    <n v="32"/>
    <n v="32"/>
    <n v="0"/>
    <n v="0"/>
  </r>
  <r>
    <n v="101134"/>
    <n v="15400"/>
    <s v="PH WHITE CANGURITOS 24/1 INDIV"/>
    <s v="HYGIENIC"/>
    <x v="6"/>
    <n v="10"/>
    <d v="2020-03-03T00:00:00"/>
    <d v="2020-03-13T00:00:00"/>
    <d v="2020-03-13T00:00:00"/>
    <n v="1079"/>
    <n v="1080"/>
    <n v="1"/>
    <n v="0"/>
  </r>
  <r>
    <n v="101135"/>
    <n v="60220"/>
    <s v="ANTIBACTERIAL COC MULTICUT 6X2 80H"/>
    <s v="SANITIZER"/>
    <x v="5"/>
    <n v="10"/>
    <d v="2020-03-03T00:00:00"/>
    <d v="2020-03-13T00:00:00"/>
    <d v="2020-03-13T00:00:00"/>
    <n v="872"/>
    <n v="872"/>
    <n v="0"/>
    <n v="0"/>
  </r>
  <r>
    <n v="101135"/>
    <n v="60350"/>
    <s v="ANTIBACTERIAL KITCHEN PG80 LL100 1X12"/>
    <s v="SANITIZER"/>
    <x v="5"/>
    <n v="10"/>
    <d v="2020-03-03T00:00:00"/>
    <d v="2020-03-13T00:00:00"/>
    <d v="2020-03-13T00:00:00"/>
    <n v="497"/>
    <n v="497"/>
    <n v="0"/>
    <n v="0"/>
  </r>
  <r>
    <n v="101126"/>
    <n v="80140"/>
    <s v="DISPENSED ABS PLASTIC SERVICE"/>
    <s v="OTHERS"/>
    <x v="3"/>
    <n v="5"/>
    <d v="2020-03-03T00:00:00"/>
    <d v="2020-03-08T00:00:00"/>
    <d v="2020-03-08T00:00:00"/>
    <n v="1027"/>
    <n v="1027"/>
    <n v="1"/>
    <n v="0"/>
  </r>
  <r>
    <n v="101134"/>
    <n v="15640"/>
    <s v="PHBLANKOX12FREEPACK4ROLLSBCO"/>
    <s v="HYGIENIC"/>
    <x v="6"/>
    <n v="10"/>
    <d v="2020-03-03T00:00:00"/>
    <d v="2020-03-13T00:00:00"/>
    <d v="2020-03-13T00:00:00"/>
    <n v="801"/>
    <n v="801"/>
    <n v="0"/>
    <n v="0"/>
  </r>
  <r>
    <n v="101130"/>
    <n v="20400"/>
    <s v="SERV CANGU CAF 42X115 PROM"/>
    <s v="NAPKINS"/>
    <x v="12"/>
    <n v="20"/>
    <d v="2020-03-03T00:00:00"/>
    <d v="2020-03-23T00:00:00"/>
    <d v="2020-03-23T00:00:00"/>
    <n v="300"/>
    <n v="300"/>
    <n v="0"/>
    <n v="0"/>
  </r>
  <r>
    <n v="101131"/>
    <n v="31580"/>
    <s v="PQN RP ALOE 24X50 PAY 50X60"/>
    <s v="CLOTH"/>
    <x v="14"/>
    <n v="3"/>
    <d v="2020-03-03T00:00:00"/>
    <d v="2020-03-06T00:00:00"/>
    <d v="2020-03-06T00:00:00"/>
    <n v="149"/>
    <n v="149"/>
    <n v="0"/>
    <n v="0"/>
  </r>
  <r>
    <n v="101125"/>
    <n v="75150"/>
    <s v="INSTITUTIONAL LATEX X 120"/>
    <s v="LATEX"/>
    <x v="1"/>
    <n v="10"/>
    <d v="2020-03-03T00:00:00"/>
    <d v="2020-03-13T00:00:00"/>
    <d v="2020-03-14T00:00:00"/>
    <n v="296"/>
    <n v="296"/>
    <n v="0"/>
    <n v="1"/>
  </r>
  <r>
    <n v="101125"/>
    <n v="75260"/>
    <s v="MEDIUM LATEX INST 18X75"/>
    <s v="LATEX"/>
    <x v="1"/>
    <n v="10"/>
    <d v="2020-03-03T00:00:00"/>
    <d v="2020-03-13T00:00:00"/>
    <d v="2020-03-14T00:00:00"/>
    <n v="193"/>
    <n v="193"/>
    <n v="0"/>
    <n v="1"/>
  </r>
  <r>
    <n v="101133"/>
    <n v="81090"/>
    <s v="SMALL SOAP DISPENSER"/>
    <s v="SOAP_DISPENSER"/>
    <x v="13"/>
    <n v="45"/>
    <d v="2020-03-03T00:00:00"/>
    <d v="2020-04-17T00:00:00"/>
    <d v="2020-04-17T00:00:00"/>
    <n v="150"/>
    <n v="154"/>
    <n v="0"/>
    <n v="0"/>
  </r>
  <r>
    <n v="101131"/>
    <n v="32610"/>
    <s v="SCARF CANGU BSILLO 120X10 IND"/>
    <s v="TISSUE"/>
    <x v="14"/>
    <n v="3"/>
    <d v="2020-03-03T00:00:00"/>
    <d v="2020-03-06T00:00:00"/>
    <d v="2020-03-06T00:00:00"/>
    <n v="140"/>
    <n v="140"/>
    <n v="0"/>
    <n v="0"/>
  </r>
  <r>
    <n v="101134"/>
    <n v="15560"/>
    <s v="PHCANGURITOS 2 IN 1 48/4 P3LL4"/>
    <s v="HYGIENIC"/>
    <x v="6"/>
    <n v="10"/>
    <d v="2020-03-03T00:00:00"/>
    <d v="2020-03-13T00:00:00"/>
    <d v="2020-03-13T00:00:00"/>
    <n v="323"/>
    <n v="323"/>
    <n v="0"/>
    <n v="0"/>
  </r>
  <r>
    <n v="101131"/>
    <n v="31250"/>
    <s v="HUM.CHIQUITICOS 36X25 TRAVEL POT"/>
    <s v="CLOTH"/>
    <x v="14"/>
    <n v="3"/>
    <d v="2020-03-03T00:00:00"/>
    <d v="2020-03-06T00:00:00"/>
    <d v="2020-03-06T00:00:00"/>
    <n v="86"/>
    <n v="86"/>
    <n v="0"/>
    <n v="0"/>
  </r>
  <r>
    <n v="101130"/>
    <n v="25010"/>
    <s v="SERV KANGURITOS 6X3X200"/>
    <s v="NAPKINS"/>
    <x v="12"/>
    <n v="20"/>
    <d v="2020-03-03T00:00:00"/>
    <d v="2020-03-23T00:00:00"/>
    <d v="2020-03-23T00:00:00"/>
    <n v="137"/>
    <n v="137"/>
    <n v="0"/>
    <n v="0"/>
  </r>
  <r>
    <n v="101132"/>
    <n v="72970"/>
    <s v="CREAM. THE MADNESS 18X200"/>
    <s v="CREAM"/>
    <x v="8"/>
    <n v="20"/>
    <d v="2020-03-03T00:00:00"/>
    <d v="2020-03-23T00:00:00"/>
    <d v="2020-03-23T00:00:00"/>
    <n v="209"/>
    <n v="207"/>
    <n v="0"/>
    <n v="0"/>
  </r>
  <r>
    <n v="101132"/>
    <n v="72790"/>
    <s v="S.ECOLOG. PERS.45X100 AVIANCA"/>
    <s v="CREAM"/>
    <x v="8"/>
    <n v="20"/>
    <d v="2020-03-03T00:00:00"/>
    <d v="2020-03-23T00:00:00"/>
    <d v="2020-03-23T00:00:00"/>
    <n v="80"/>
    <n v="80"/>
    <n v="0"/>
    <n v="0"/>
  </r>
  <r>
    <n v="101125"/>
    <n v="75010"/>
    <s v="BULK FACIAL LATEX"/>
    <s v="LATEX"/>
    <x v="1"/>
    <n v="10"/>
    <d v="2020-03-03T00:00:00"/>
    <d v="2020-03-13T00:00:00"/>
    <d v="2020-03-14T00:00:00"/>
    <n v="45"/>
    <n v="45"/>
    <n v="0"/>
    <n v="1"/>
  </r>
  <r>
    <n v="101131"/>
    <n v="31680"/>
    <s v="PQN RPTO ORIG+20 PAY 100X120"/>
    <s v="CLOTH"/>
    <x v="14"/>
    <n v="3"/>
    <d v="2020-03-03T00:00:00"/>
    <d v="2020-03-06T00:00:00"/>
    <d v="2020-03-06T00:00:00"/>
    <n v="60"/>
    <n v="60"/>
    <n v="0"/>
    <n v="0"/>
  </r>
  <r>
    <n v="101135"/>
    <n v="60570"/>
    <s v="ANTIBACTERIAL KITCHEN 1X4 80H"/>
    <s v="SANITIZER"/>
    <x v="5"/>
    <n v="10"/>
    <d v="2020-03-03T00:00:00"/>
    <d v="2020-03-13T00:00:00"/>
    <d v="2020-03-13T00:00:00"/>
    <n v="559"/>
    <n v="559"/>
    <n v="0"/>
    <n v="0"/>
  </r>
  <r>
    <n v="101154"/>
    <n v="80120"/>
    <s v="KITCHEN KANGURIOS SUPPORT X24"/>
    <s v="OTHERS"/>
    <x v="3"/>
    <n v="5"/>
    <d v="2020-03-17T00:00:00"/>
    <d v="2020-03-22T00:00:00"/>
    <d v="2020-03-22T00:00:00"/>
    <n v="81"/>
    <n v="81"/>
    <n v="0"/>
    <n v="0"/>
  </r>
  <r>
    <n v="101157"/>
    <n v="15420"/>
    <s v="PH CANGU WHITE 36/18 FREE 3R"/>
    <s v="HYGIENIC"/>
    <x v="6"/>
    <n v="10"/>
    <d v="2020-03-17T00:00:00"/>
    <d v="2020-03-27T00:00:00"/>
    <d v="2020-03-27T00:00:00"/>
    <n v="415"/>
    <n v="415"/>
    <n v="0"/>
    <n v="0"/>
  </r>
  <r>
    <n v="101155"/>
    <n v="32640"/>
    <s v="BREADFAM. DISPLAY BAGS 12X10X10"/>
    <s v="TISSUE"/>
    <x v="14"/>
    <n v="3"/>
    <d v="2020-03-17T00:00:00"/>
    <d v="2020-03-20T00:00:00"/>
    <d v="2020-03-20T00:00:00"/>
    <n v="224"/>
    <n v="224"/>
    <n v="0"/>
    <n v="0"/>
  </r>
  <r>
    <n v="101155"/>
    <n v="32170"/>
    <s v="PETAL SCARF BSILLO X120 IND"/>
    <s v="TISSUE"/>
    <x v="14"/>
    <n v="3"/>
    <d v="2020-03-17T00:00:00"/>
    <d v="2020-03-20T00:00:00"/>
    <d v="2020-03-20T00:00:00"/>
    <n v="91"/>
    <n v="91"/>
    <n v="0"/>
    <n v="0"/>
  </r>
  <r>
    <n v="101156"/>
    <n v="25020"/>
    <s v="SERV KANGURITOS CAFETERIA 6X100"/>
    <s v="NAPKINS"/>
    <x v="8"/>
    <n v="20"/>
    <d v="2020-03-17T00:00:00"/>
    <d v="2020-04-06T00:00:00"/>
    <d v="2020-04-06T00:00:00"/>
    <n v="122"/>
    <n v="122"/>
    <n v="0"/>
    <n v="0"/>
  </r>
  <r>
    <n v="101156"/>
    <n v="20260"/>
    <s v="CAF SERV 14X3X100 PAY 2X3"/>
    <s v="NAPKINS"/>
    <x v="8"/>
    <n v="20"/>
    <d v="2020-03-17T00:00:00"/>
    <d v="2020-04-06T00:00:00"/>
    <d v="2020-04-06T00:00:00"/>
    <n v="113"/>
    <n v="113"/>
    <n v="0"/>
    <n v="0"/>
  </r>
  <r>
    <n v="101156"/>
    <n v="20470"/>
    <s v="DECORATED SERV 18X200PG150LL200"/>
    <s v="NAPKINS"/>
    <x v="8"/>
    <n v="20"/>
    <d v="2020-03-17T00:00:00"/>
    <d v="2020-04-06T00:00:00"/>
    <d v="2020-04-06T00:00:00"/>
    <n v="120"/>
    <n v="120"/>
    <n v="0"/>
    <n v="0"/>
  </r>
  <r>
    <n v="101158"/>
    <n v="60340"/>
    <s v="ANTIBACTERIAL KITCHEN PG80 LL 100 1X12"/>
    <s v="SANITIZER"/>
    <x v="5"/>
    <n v="10"/>
    <d v="2020-03-17T00:00:00"/>
    <d v="2020-03-27T00:00:00"/>
    <d v="2020-03-27T00:00:00"/>
    <n v="287"/>
    <n v="287"/>
    <n v="0"/>
    <n v="0"/>
  </r>
  <r>
    <n v="101155"/>
    <n v="31930"/>
    <s v="HUM TOA RP12X80 LL TOWEL HOLDER"/>
    <s v="CLOTH"/>
    <x v="14"/>
    <n v="3"/>
    <d v="2020-03-17T00:00:00"/>
    <d v="2020-03-20T00:00:00"/>
    <d v="2020-03-20T00:00:00"/>
    <n v="49"/>
    <n v="49"/>
    <n v="0"/>
    <n v="0"/>
  </r>
  <r>
    <n v="101157"/>
    <n v="13380"/>
    <s v="PH CANGURITOS ECO 220H DOUBLE 24/1"/>
    <s v="HYGIENIC"/>
    <x v="6"/>
    <n v="10"/>
    <d v="2020-03-17T00:00:00"/>
    <d v="2020-03-27T00:00:00"/>
    <d v="2020-03-27T00:00:00"/>
    <n v="635"/>
    <n v="635"/>
    <n v="0"/>
    <n v="0"/>
  </r>
  <r>
    <n v="101155"/>
    <n v="32370"/>
    <s v="PET POCKET 30X4X10 PAY 3X4"/>
    <s v="TISSUE"/>
    <x v="14"/>
    <n v="3"/>
    <d v="2020-03-17T00:00:00"/>
    <d v="2020-03-20T00:00:00"/>
    <d v="2020-03-20T00:00:00"/>
    <n v="78"/>
    <n v="78"/>
    <n v="0"/>
    <n v="0"/>
  </r>
  <r>
    <n v="101157"/>
    <n v="13490"/>
    <s v="ULTRASOFT PH 48/4 P2L4"/>
    <s v="HYGIENIC"/>
    <x v="6"/>
    <n v="10"/>
    <d v="2020-03-17T00:00:00"/>
    <d v="2020-03-27T00:00:00"/>
    <d v="2020-03-27T00:00:00"/>
    <n v="138"/>
    <n v="138"/>
    <n v="0"/>
    <n v="0"/>
  </r>
  <r>
    <n v="101155"/>
    <n v="32540"/>
    <s v="SMALL HANDKERCHIEF 12X3X75"/>
    <s v="TISSUE"/>
    <x v="14"/>
    <n v="3"/>
    <d v="2020-03-17T00:00:00"/>
    <d v="2020-03-20T00:00:00"/>
    <d v="2020-03-20T00:00:00"/>
    <n v="103"/>
    <n v="103"/>
    <n v="0"/>
    <n v="0"/>
  </r>
  <r>
    <n v="101156"/>
    <n v="72930"/>
    <s v="CAFETERIA NATURAL CREAM 30X100"/>
    <s v="CREAM"/>
    <x v="8"/>
    <n v="20"/>
    <d v="2020-03-17T00:00:00"/>
    <d v="2020-04-06T00:00:00"/>
    <d v="2020-04-06T00:00:00"/>
    <n v="218"/>
    <n v="218"/>
    <n v="0"/>
    <n v="0"/>
  </r>
  <r>
    <n v="101157"/>
    <n v="15200"/>
    <s v="PH PETALO CHIC 48/2"/>
    <s v="HYGIENIC"/>
    <x v="6"/>
    <n v="10"/>
    <d v="2020-03-17T00:00:00"/>
    <d v="2020-03-27T00:00:00"/>
    <d v="2020-03-27T00:00:00"/>
    <n v="101"/>
    <n v="101"/>
    <n v="0"/>
    <n v="0"/>
  </r>
  <r>
    <n v="101153"/>
    <n v="75110"/>
    <s v="LATEX SMALL AUTOMOBILE 36X75"/>
    <s v="LATEX"/>
    <x v="1"/>
    <n v="10"/>
    <d v="2020-03-17T00:00:00"/>
    <d v="2020-03-27T00:00:00"/>
    <d v="2020-03-27T00:00:00"/>
    <n v="49"/>
    <n v="49"/>
    <n v="0"/>
    <n v="0"/>
  </r>
  <r>
    <n v="101156"/>
    <n v="72960"/>
    <s v="RED PUNTO PARADOR CREAM 18X200"/>
    <s v="CREAM"/>
    <x v="8"/>
    <n v="20"/>
    <d v="2020-03-17T00:00:00"/>
    <d v="2020-04-06T00:00:00"/>
    <d v="2020-04-06T00:00:00"/>
    <n v="131"/>
    <n v="131"/>
    <n v="0"/>
    <n v="0"/>
  </r>
  <r>
    <n v="101155"/>
    <n v="32660"/>
    <s v="PROM. BREAD CANGU BOLSILL PAGUE 4X8"/>
    <s v="TISSUE"/>
    <x v="14"/>
    <n v="3"/>
    <d v="2020-03-17T00:00:00"/>
    <d v="2020-03-20T00:00:00"/>
    <d v="2020-03-20T00:00:00"/>
    <n v="77"/>
    <n v="77"/>
    <n v="0"/>
    <n v="0"/>
  </r>
  <r>
    <n v="101155"/>
    <n v="31550"/>
    <s v="HUM. RESELLABLE CHIQUITICOS 12X25"/>
    <s v="CLOTH"/>
    <x v="14"/>
    <n v="3"/>
    <d v="2020-03-17T00:00:00"/>
    <d v="2020-03-20T00:00:00"/>
    <d v="2020-03-20T00:00:00"/>
    <n v="85"/>
    <n v="85"/>
    <n v="0"/>
    <n v="0"/>
  </r>
  <r>
    <n v="101155"/>
    <n v="32560"/>
    <s v="POCKET TISSUE 15X8X10"/>
    <s v="TISSUE"/>
    <x v="14"/>
    <n v="3"/>
    <d v="2020-03-17T00:00:00"/>
    <d v="2020-03-20T00:00:00"/>
    <d v="2020-03-20T00:00:00"/>
    <n v="126"/>
    <n v="126"/>
    <n v="0"/>
    <n v="0"/>
  </r>
  <r>
    <n v="101158"/>
    <n v="60050"/>
    <s v="T. HANDS PETAL 18X100"/>
    <s v="HAND_TOWELS"/>
    <x v="5"/>
    <n v="10"/>
    <d v="2020-03-17T00:00:00"/>
    <d v="2020-03-27T00:00:00"/>
    <d v="2020-03-27T00:00:00"/>
    <n v="62"/>
    <n v="62"/>
    <n v="0"/>
    <n v="0"/>
  </r>
  <r>
    <n v="101152"/>
    <n v="80030"/>
    <s v="SOAP 400 ML"/>
    <s v="SOAP"/>
    <x v="11"/>
    <n v="10"/>
    <d v="2020-03-17T00:00:00"/>
    <d v="2020-03-27T00:00:00"/>
    <d v="2020-03-27T00:00:00"/>
    <n v="623"/>
    <n v="623"/>
    <n v="0"/>
    <n v="0"/>
  </r>
  <r>
    <n v="101158"/>
    <n v="73120"/>
    <s v="HANDS TOWEL IN C BCA 8X3X150"/>
    <s v="HAND_TOWELS"/>
    <x v="5"/>
    <n v="10"/>
    <d v="2020-03-17T00:00:00"/>
    <d v="2020-03-27T00:00:00"/>
    <d v="2020-03-27T00:00:00"/>
    <n v="45"/>
    <n v="45"/>
    <n v="0"/>
    <n v="0"/>
  </r>
  <r>
    <n v="101156"/>
    <n v="72470"/>
    <s v="CREAM PQN PERS. 45X200 WCO"/>
    <s v="CREAM"/>
    <x v="8"/>
    <n v="20"/>
    <d v="2020-03-17T00:00:00"/>
    <d v="2020-04-06T00:00:00"/>
    <d v="2020-04-06T00:00:00"/>
    <n v="16"/>
    <n v="16"/>
    <n v="0"/>
    <n v="0"/>
  </r>
  <r>
    <n v="101158"/>
    <n v="73020"/>
    <s v="BLUE HANDS TOWEL IN C 8X3X150"/>
    <s v="HAND_TOWELS"/>
    <x v="5"/>
    <n v="10"/>
    <d v="2020-03-17T00:00:00"/>
    <d v="2020-03-27T00:00:00"/>
    <d v="2020-03-27T00:00:00"/>
    <n v="24"/>
    <n v="24"/>
    <n v="0"/>
    <n v="0"/>
  </r>
  <r>
    <n v="101156"/>
    <n v="72390"/>
    <s v="SMALL CREAM"/>
    <s v="CREAM"/>
    <x v="8"/>
    <n v="20"/>
    <d v="2020-03-17T00:00:00"/>
    <d v="2020-04-06T00:00:00"/>
    <d v="2020-04-06T00:00:00"/>
    <n v="15"/>
    <n v="15"/>
    <n v="0"/>
    <n v="0"/>
  </r>
  <r>
    <n v="101155"/>
    <n v="32450"/>
    <s v="PM.PAN.PET.BOLL 30 X 4 P2X4"/>
    <s v="TISSUE"/>
    <x v="14"/>
    <n v="3"/>
    <d v="2020-03-17T00:00:00"/>
    <d v="2020-03-20T00:00:00"/>
    <d v="2020-03-20T00:00:00"/>
    <n v="195"/>
    <n v="195"/>
    <n v="0"/>
    <n v="0"/>
  </r>
  <r>
    <n v="101155"/>
    <n v="31610"/>
    <s v="POT ALOE 18X70+20 PAY 70X90"/>
    <s v="CLOTH"/>
    <x v="14"/>
    <n v="3"/>
    <d v="2020-03-17T00:00:00"/>
    <d v="2020-03-20T00:00:00"/>
    <d v="2020-03-20T00:00:00"/>
    <n v="20"/>
    <n v="20"/>
    <n v="0"/>
    <n v="0"/>
  </r>
  <r>
    <n v="101156"/>
    <n v="72810"/>
    <s v="S.ECOLOG PERS.45X200 DOGERS"/>
    <s v="CREAM"/>
    <x v="8"/>
    <n v="20"/>
    <d v="2020-03-17T00:00:00"/>
    <d v="2020-04-06T00:00:00"/>
    <d v="2020-04-06T00:00:00"/>
    <n v="9"/>
    <n v="9"/>
    <n v="0"/>
    <n v="0"/>
  </r>
  <r>
    <n v="101156"/>
    <n v="25060"/>
    <s v="SERV LUXURY BABYSITCHES 12X2X40"/>
    <s v="NAPKINS"/>
    <x v="8"/>
    <n v="20"/>
    <d v="2020-03-17T00:00:00"/>
    <d v="2020-04-06T00:00:00"/>
    <d v="2020-04-06T00:00:00"/>
    <n v="48"/>
    <n v="48"/>
    <n v="0"/>
    <n v="0"/>
  </r>
  <r>
    <n v="101135"/>
    <n v="60580"/>
    <s v="ANTIBACTERIAL KITCHEN 1X4 80H PG3 LL4"/>
    <s v="SANITIZER"/>
    <x v="5"/>
    <n v="10"/>
    <d v="2020-03-03T00:00:00"/>
    <d v="2020-03-13T00:00:00"/>
    <d v="2020-03-13T00:00:00"/>
    <n v="215"/>
    <n v="215"/>
    <n v="0"/>
    <n v="0"/>
  </r>
  <r>
    <n v="101131"/>
    <n v="32680"/>
    <s v="PM KANGURITOS BLLO P6 LL8 15X8X10"/>
    <s v="TISSUE"/>
    <x v="14"/>
    <n v="3"/>
    <d v="2020-03-03T00:00:00"/>
    <d v="2020-03-06T00:00:00"/>
    <d v="2020-03-06T00:00:00"/>
    <n v="62"/>
    <n v="62"/>
    <n v="0"/>
    <n v="0"/>
  </r>
  <r>
    <n v="101126"/>
    <n v="80320"/>
    <s v="JUMBO HYGIENIC DEVICE"/>
    <s v="OTHERS"/>
    <x v="3"/>
    <n v="5"/>
    <d v="2020-03-03T00:00:00"/>
    <d v="2020-03-08T00:00:00"/>
    <d v="2020-03-09T00:00:00"/>
    <n v="47"/>
    <n v="47"/>
    <n v="0"/>
    <n v="1"/>
  </r>
  <r>
    <n v="101131"/>
    <n v="31480"/>
    <s v="HUM PQN POT OR 18(PAY 70X90"/>
    <s v="CLOTH"/>
    <x v="14"/>
    <n v="3"/>
    <d v="2020-03-03T00:00:00"/>
    <d v="2020-03-06T00:00:00"/>
    <d v="2020-03-06T00:00:00"/>
    <n v="25"/>
    <n v="25"/>
    <n v="0"/>
    <n v="0"/>
  </r>
  <r>
    <n v="101132"/>
    <n v="72920"/>
    <s v="MINI-COFFEE NATURAL CREAM 30X100"/>
    <s v="CREAM"/>
    <x v="8"/>
    <n v="20"/>
    <d v="2020-03-03T00:00:00"/>
    <d v="2020-03-23T00:00:00"/>
    <d v="2020-03-23T00:00:00"/>
    <n v="69"/>
    <n v="69"/>
    <n v="0"/>
    <n v="0"/>
  </r>
  <r>
    <n v="101132"/>
    <n v="72330"/>
    <s v="CREAM PQ¥ PERS.45X20 SODEXHO"/>
    <s v="CREAM"/>
    <x v="8"/>
    <n v="20"/>
    <d v="2020-03-03T00:00:00"/>
    <d v="2020-03-23T00:00:00"/>
    <d v="2020-03-23T00:00:00"/>
    <n v="12"/>
    <n v="12"/>
    <n v="0"/>
    <n v="0"/>
  </r>
  <r>
    <n v="101131"/>
    <n v="32620"/>
    <s v="CANGU BREAD BAG 36X50"/>
    <s v="TISSUE"/>
    <x v="14"/>
    <n v="3"/>
    <d v="2020-03-03T00:00:00"/>
    <d v="2020-03-06T00:00:00"/>
    <d v="2020-03-06T00:00:00"/>
    <n v="40"/>
    <n v="40"/>
    <n v="0"/>
    <n v="0"/>
  </r>
  <r>
    <n v="101132"/>
    <n v="25050"/>
    <s v="ECONOMIC SERVICE 5X6X100"/>
    <s v="NAPKINS"/>
    <x v="8"/>
    <n v="20"/>
    <d v="2020-03-03T00:00:00"/>
    <d v="2020-03-23T00:00:00"/>
    <d v="2020-03-23T00:00:00"/>
    <n v="45"/>
    <n v="45"/>
    <n v="0"/>
    <n v="0"/>
  </r>
  <r>
    <n v="101132"/>
    <n v="20270"/>
    <s v="SERV CANGU 18X200 FREE 50SERV"/>
    <s v="NAPKINS"/>
    <x v="8"/>
    <n v="20"/>
    <d v="2020-03-03T00:00:00"/>
    <d v="2020-03-23T00:00:00"/>
    <d v="2020-03-23T00:00:00"/>
    <n v="23"/>
    <n v="23"/>
    <n v="0"/>
    <n v="0"/>
  </r>
  <r>
    <n v="101135"/>
    <n v="60330"/>
    <s v="ANTIBACTERIAL KITCHEN 4X3 70H"/>
    <s v="SANITIZER"/>
    <x v="5"/>
    <n v="10"/>
    <d v="2020-03-03T00:00:00"/>
    <d v="2020-03-13T00:00:00"/>
    <d v="2020-03-13T00:00:00"/>
    <n v="146"/>
    <n v="146"/>
    <n v="0"/>
    <n v="0"/>
  </r>
  <r>
    <n v="101131"/>
    <n v="32570"/>
    <s v="PETAL BAG 12X3X75"/>
    <s v="TISSUE"/>
    <x v="14"/>
    <n v="3"/>
    <d v="2020-03-03T00:00:00"/>
    <d v="2020-03-06T00:00:00"/>
    <d v="2020-03-06T00:00:00"/>
    <n v="22"/>
    <n v="22"/>
    <n v="0"/>
    <n v="0"/>
  </r>
  <r>
    <n v="101125"/>
    <n v="75310"/>
    <s v="LATEX BAG INST. 36X75"/>
    <s v="LATEX"/>
    <x v="1"/>
    <n v="10"/>
    <d v="2020-03-03T00:00:00"/>
    <d v="2020-03-13T00:00:00"/>
    <d v="2020-03-13T00:00:00"/>
    <n v="43"/>
    <n v="43"/>
    <n v="0"/>
    <n v="0"/>
  </r>
  <r>
    <n v="101131"/>
    <n v="32460"/>
    <s v="PROM 8(PAY 2CUBE X1MEDIUM)"/>
    <s v="TISSUE"/>
    <x v="14"/>
    <n v="3"/>
    <d v="2020-03-03T00:00:00"/>
    <d v="2020-03-06T00:00:00"/>
    <d v="2020-03-06T00:00:00"/>
    <n v="288"/>
    <n v="288"/>
    <n v="0"/>
    <n v="0"/>
  </r>
  <r>
    <n v="101131"/>
    <n v="31620"/>
    <s v="PQN RPTO ORIG+30 PAY 100X130"/>
    <s v="CLOTH"/>
    <x v="14"/>
    <n v="3"/>
    <d v="2020-03-03T00:00:00"/>
    <d v="2020-03-06T00:00:00"/>
    <d v="2020-03-06T00:00:00"/>
    <n v="11"/>
    <n v="11"/>
    <n v="0"/>
    <n v="0"/>
  </r>
  <r>
    <n v="101132"/>
    <n v="25210"/>
    <s v="SERV. HOME 5X6X100 PAY 5X6"/>
    <s v="NAPKINS"/>
    <x v="8"/>
    <n v="20"/>
    <d v="2020-03-03T00:00:00"/>
    <d v="2020-03-23T00:00:00"/>
    <d v="2020-03-23T00:00:00"/>
    <n v="18"/>
    <n v="18"/>
    <n v="0"/>
    <n v="0"/>
  </r>
  <r>
    <n v="101132"/>
    <n v="72750"/>
    <s v="S.ECOLOG PERS.45X200 P.COUNTRY"/>
    <s v="CREAM"/>
    <x v="8"/>
    <n v="20"/>
    <d v="2020-03-03T00:00:00"/>
    <d v="2020-03-23T00:00:00"/>
    <d v="2020-03-23T00:00:00"/>
    <n v="4"/>
    <n v="4"/>
    <n v="0"/>
    <n v="0"/>
  </r>
  <r>
    <n v="101132"/>
    <n v="72410"/>
    <s v="CREAM PQN PERS. 45X200 PINKY"/>
    <s v="CREAM"/>
    <x v="8"/>
    <n v="20"/>
    <d v="2020-03-03T00:00:00"/>
    <d v="2020-03-23T00:00:00"/>
    <d v="2020-03-23T00:00:00"/>
    <n v="5"/>
    <n v="5"/>
    <n v="0"/>
    <n v="0"/>
  </r>
  <r>
    <n v="101131"/>
    <n v="32320"/>
    <s v="MEDIUM PETAL SCARF 18X75"/>
    <s v="TISSUE"/>
    <x v="14"/>
    <n v="3"/>
    <d v="2020-03-03T00:00:00"/>
    <d v="2020-03-06T00:00:00"/>
    <d v="2020-03-06T00:00:00"/>
    <n v="12"/>
    <n v="12"/>
    <n v="0"/>
    <n v="0"/>
  </r>
  <r>
    <n v="101132"/>
    <n v="20230"/>
    <s v="SERV CANGU 18X200 FREE 30SER"/>
    <s v="NAPKINS"/>
    <x v="8"/>
    <n v="20"/>
    <d v="2020-03-03T00:00:00"/>
    <d v="2020-03-23T00:00:00"/>
    <d v="2020-03-23T00:00:00"/>
    <n v="11"/>
    <n v="11"/>
    <n v="0"/>
    <n v="0"/>
  </r>
  <r>
    <n v="101135"/>
    <n v="60560"/>
    <s v="ANTIBACTERIAL KITCHEN X100 PAY 3X4"/>
    <s v="SANITIZER"/>
    <x v="5"/>
    <n v="10"/>
    <d v="2020-03-03T00:00:00"/>
    <d v="2020-03-13T00:00:00"/>
    <d v="2020-03-13T00:00:00"/>
    <n v="70"/>
    <n v="70"/>
    <n v="0"/>
    <n v="0"/>
  </r>
  <r>
    <n v="101131"/>
    <n v="31430"/>
    <s v="HUM. PQN 18X70 ORIGINAL POT+10 PANO"/>
    <s v="CLOTH"/>
    <x v="14"/>
    <n v="3"/>
    <d v="2020-03-03T00:00:00"/>
    <d v="2020-03-06T00:00:00"/>
    <d v="2020-03-06T00:00:00"/>
    <n v="5"/>
    <n v="5"/>
    <n v="0"/>
    <n v="0"/>
  </r>
  <r>
    <n v="101132"/>
    <n v="25080"/>
    <s v="HOME SERVICE 5X6X100"/>
    <s v="NAPKINS"/>
    <x v="8"/>
    <n v="20"/>
    <d v="2020-03-03T00:00:00"/>
    <d v="2020-03-23T00:00:00"/>
    <d v="2020-03-23T00:00:00"/>
    <n v="20"/>
    <n v="20"/>
    <n v="0"/>
    <n v="0"/>
  </r>
  <r>
    <n v="101134"/>
    <n v="13130"/>
    <s v="PH TRAVELER KANGURITOS X36"/>
    <s v="HYGIENIC"/>
    <x v="6"/>
    <n v="10"/>
    <d v="2020-03-03T00:00:00"/>
    <d v="2020-03-13T00:00:00"/>
    <d v="2020-03-13T00:00:00"/>
    <n v="59"/>
    <n v="59"/>
    <n v="0"/>
    <n v="0"/>
  </r>
  <r>
    <n v="101135"/>
    <n v="60260"/>
    <s v="ANTIBACTERIAL COC 4X3X70H PAY 2X3"/>
    <s v="SANITIZER"/>
    <x v="5"/>
    <n v="10"/>
    <d v="2020-03-03T00:00:00"/>
    <d v="2020-03-13T00:00:00"/>
    <d v="2020-03-13T00:00:00"/>
    <n v="36"/>
    <n v="36"/>
    <n v="0"/>
    <n v="0"/>
  </r>
  <r>
    <n v="101132"/>
    <n v="20152"/>
    <s v="SERV CANGU 36X100 PAY 80X100"/>
    <s v="NAPKINS"/>
    <x v="8"/>
    <n v="20"/>
    <d v="2020-03-03T00:00:00"/>
    <d v="2020-03-23T00:00:00"/>
    <d v="2020-03-23T00:00:00"/>
    <n v="16"/>
    <n v="16"/>
    <n v="0"/>
    <n v="0"/>
  </r>
  <r>
    <n v="101126"/>
    <n v="80150"/>
    <s v="ROLL HAND TOWEL DISPENSER"/>
    <s v="OTHERS"/>
    <x v="3"/>
    <n v="5"/>
    <d v="2020-03-03T00:00:00"/>
    <d v="2020-03-08T00:00:00"/>
    <d v="2020-03-09T00:00:00"/>
    <n v="22"/>
    <n v="22"/>
    <n v="0"/>
    <n v="1"/>
  </r>
  <r>
    <n v="101126"/>
    <n v="80010"/>
    <s v="DISP. T. PLASTIC HANDS IN C"/>
    <s v="OTHERS"/>
    <x v="3"/>
    <n v="5"/>
    <d v="2020-03-03T00:00:00"/>
    <d v="2020-03-08T00:00:00"/>
    <d v="2020-03-09T00:00:00"/>
    <n v="28"/>
    <n v="28"/>
    <n v="0"/>
    <n v="1"/>
  </r>
  <r>
    <n v="101131"/>
    <n v="31230"/>
    <s v="HUM PQN ALOE 18X70+15 PANOS"/>
    <s v="CLOTH"/>
    <x v="14"/>
    <n v="3"/>
    <d v="2020-03-03T00:00:00"/>
    <d v="2020-03-06T00:00:00"/>
    <d v="2020-03-06T00:00:00"/>
    <n v="5"/>
    <n v="5"/>
    <n v="0"/>
    <n v="0"/>
  </r>
  <r>
    <n v="101132"/>
    <n v="25070"/>
    <s v="SERV CANGU DECORATED 6X6X100"/>
    <s v="NAPKINS"/>
    <x v="8"/>
    <n v="20"/>
    <d v="2020-03-03T00:00:00"/>
    <d v="2020-03-23T00:00:00"/>
    <d v="2020-03-23T00:00:00"/>
    <n v="6"/>
    <n v="6"/>
    <n v="0"/>
    <n v="0"/>
  </r>
  <r>
    <n v="101132"/>
    <n v="24050"/>
    <s v="HOME SERVICE 24X150"/>
    <s v="NAPKINS"/>
    <x v="8"/>
    <n v="20"/>
    <d v="2020-03-03T00:00:00"/>
    <d v="2020-03-23T00:00:00"/>
    <d v="2020-03-23T00:00:00"/>
    <n v="4"/>
    <n v="4"/>
    <n v="0"/>
    <n v="0"/>
  </r>
  <r>
    <n v="101131"/>
    <n v="31570"/>
    <s v="PQN RP ALOE X100 PAY 100X120"/>
    <s v="CLOTH"/>
    <x v="14"/>
    <n v="3"/>
    <d v="2020-03-03T00:00:00"/>
    <d v="2020-03-06T00:00:00"/>
    <d v="2020-03-06T00:00:00"/>
    <n v="2"/>
    <n v="2"/>
    <n v="0"/>
    <n v="0"/>
  </r>
  <r>
    <n v="101126"/>
    <n v="80720"/>
    <s v="PAPER FOR CUTTING 1.65AN 25K 460"/>
    <s v="OTHERS"/>
    <x v="3"/>
    <n v="5"/>
    <d v="2020-03-03T00:00:00"/>
    <d v="2020-03-08T00:00:00"/>
    <d v="2020-03-09T00:00:00"/>
    <n v="2"/>
    <n v="2"/>
    <n v="0"/>
    <n v="1"/>
  </r>
  <r>
    <n v="101133"/>
    <n v="50040"/>
    <s v="DOW.SPRAY PIST.WASH 12X500 CC"/>
    <s v="SOAP_DISPENSER"/>
    <x v="13"/>
    <n v="45"/>
    <d v="2020-03-03T00:00:00"/>
    <d v="2020-04-17T00:00:00"/>
    <d v="2020-04-17T00:00:00"/>
    <n v="5"/>
    <n v="5"/>
    <n v="0"/>
    <n v="0"/>
  </r>
  <r>
    <n v="101126"/>
    <n v="80430"/>
    <s v="DISP. T.HANDS IN C GOLDEN LINE"/>
    <s v="OTHERS"/>
    <x v="3"/>
    <n v="5"/>
    <d v="2020-03-03T00:00:00"/>
    <d v="2020-03-08T00:00:00"/>
    <d v="2020-03-09T00:00:00"/>
    <n v="3"/>
    <n v="3"/>
    <n v="0"/>
    <n v="1"/>
  </r>
  <r>
    <n v="101131"/>
    <n v="32550"/>
    <s v="MEDIUM SCARF 6X3X75"/>
    <s v="TISSUE"/>
    <x v="14"/>
    <n v="3"/>
    <d v="2020-03-03T00:00:00"/>
    <d v="2020-03-06T00:00:00"/>
    <d v="2020-03-06T00:00:00"/>
    <n v="3"/>
    <n v="3"/>
    <n v="0"/>
    <n v="0"/>
  </r>
  <r>
    <n v="101131"/>
    <n v="31470"/>
    <s v="PQN RPTO ALOE 12(PAY 100X130"/>
    <s v="CLOTH"/>
    <x v="14"/>
    <n v="3"/>
    <d v="2020-03-03T00:00:00"/>
    <d v="2020-03-06T00:00:00"/>
    <d v="2020-03-06T00:00:00"/>
    <n v="48"/>
    <n v="48"/>
    <n v="0"/>
    <n v="0"/>
  </r>
  <r>
    <n v="101132"/>
    <n v="72610"/>
    <s v="CREAM. DISPENSER 18X150"/>
    <s v="CREAM"/>
    <x v="8"/>
    <n v="20"/>
    <d v="2020-03-03T00:00:00"/>
    <d v="2020-03-23T00:00:00"/>
    <d v="2020-03-23T00:00:00"/>
    <n v="6"/>
    <n v="6"/>
    <n v="0"/>
    <n v="0"/>
  </r>
  <r>
    <n v="101132"/>
    <n v="23040"/>
    <s v="SERV LUXURY PETAL 60X45"/>
    <s v="NAPKINS"/>
    <x v="8"/>
    <n v="20"/>
    <d v="2020-03-03T00:00:00"/>
    <d v="2020-03-23T00:00:00"/>
    <d v="2020-03-23T00:00:00"/>
    <n v="2"/>
    <n v="2"/>
    <n v="0"/>
    <n v="0"/>
  </r>
  <r>
    <n v="101146"/>
    <n v="80450"/>
    <s v="DISP. PH RESERVE LD"/>
    <s v="OTHERS"/>
    <x v="3"/>
    <n v="5"/>
    <d v="2020-03-16T00:00:00"/>
    <d v="2020-03-21T00:00:00"/>
    <d v="2020-03-21T00:00:00"/>
    <n v="2"/>
    <n v="2"/>
    <n v="0"/>
    <n v="0"/>
  </r>
  <r>
    <n v="101149"/>
    <n v="32410"/>
    <s v="PM PET BAG 24X75+3PQ POCKET"/>
    <s v="TISSUE"/>
    <x v="14"/>
    <n v="3"/>
    <d v="2020-03-16T00:00:00"/>
    <d v="2020-03-19T00:00:00"/>
    <d v="2020-03-19T00:00:00"/>
    <n v="7"/>
    <n v="7"/>
    <n v="0"/>
    <n v="0"/>
  </r>
  <r>
    <n v="101146"/>
    <n v="80110"/>
    <s v="KANGURITS KITCHEN SUPPORT"/>
    <s v="OTHERS"/>
    <x v="3"/>
    <n v="5"/>
    <d v="2020-03-16T00:00:00"/>
    <d v="2020-03-21T00:00:00"/>
    <d v="2020-03-21T00:00:00"/>
    <n v="2"/>
    <n v="2"/>
    <n v="0"/>
    <n v="0"/>
  </r>
  <r>
    <n v="101149"/>
    <n v="31280"/>
    <s v="HUM. CLEANING WIPES PQ¥ 12X40"/>
    <s v="CLOTH"/>
    <x v="14"/>
    <n v="3"/>
    <d v="2020-03-16T00:00:00"/>
    <d v="2020-03-19T00:00:00"/>
    <d v="2020-03-19T00:00:00"/>
    <n v="5"/>
    <n v="5"/>
    <n v="0"/>
    <n v="0"/>
  </r>
  <r>
    <n v="101149"/>
    <n v="31185"/>
    <s v="HUM.PEQUENIN 24X50 ORIG RAPTO"/>
    <s v="CLOTH"/>
    <x v="14"/>
    <n v="3"/>
    <d v="2020-03-16T00:00:00"/>
    <d v="2020-03-19T00:00:00"/>
    <d v="2020-03-19T00:00:00"/>
    <n v="1"/>
    <n v="1"/>
    <n v="0"/>
    <n v="0"/>
  </r>
  <r>
    <n v="101146"/>
    <n v="81060"/>
    <s v="INDUSTRIAL WALL CLEANING DEVICE"/>
    <s v="OTHERS"/>
    <x v="3"/>
    <n v="5"/>
    <d v="2020-03-16T00:00:00"/>
    <d v="2020-03-21T00:00:00"/>
    <d v="2020-03-21T00:00:00"/>
    <n v="2"/>
    <n v="2"/>
    <n v="0"/>
    <n v="0"/>
  </r>
  <r>
    <n v="101151"/>
    <n v="60102"/>
    <s v="ANTIBACTERIAL 12X1 FREE 20 SHEETS"/>
    <s v="SANITIZER"/>
    <x v="5"/>
    <n v="10"/>
    <d v="2020-03-16T00:00:00"/>
    <d v="2020-03-26T00:00:00"/>
    <d v="2020-03-26T00:00:00"/>
    <n v="4"/>
    <n v="4"/>
    <n v="0"/>
    <n v="0"/>
  </r>
  <r>
    <n v="101151"/>
    <n v="60142"/>
    <s v="ANTIBACTERIAL KITCHEN 12X80 PAGU70X80"/>
    <s v="SANITIZER"/>
    <x v="5"/>
    <n v="10"/>
    <d v="2020-03-16T00:00:00"/>
    <d v="2020-03-26T00:00:00"/>
    <d v="2020-03-26T00:00:00"/>
    <n v="6"/>
    <n v="6"/>
    <n v="0"/>
    <n v="0"/>
  </r>
  <r>
    <n v="101146"/>
    <n v="80480"/>
    <s v="DISP. SERV. KANGOO COMBO"/>
    <s v="OTHERS"/>
    <x v="3"/>
    <n v="5"/>
    <d v="2020-03-16T00:00:00"/>
    <d v="2020-03-21T00:00:00"/>
    <d v="2020-03-21T00:00:00"/>
    <n v="1"/>
    <n v="1"/>
    <n v="0"/>
    <n v="0"/>
  </r>
  <r>
    <n v="101149"/>
    <n v="31635"/>
    <s v="HUM PEQUENIN 12X100 ORIG RPTO"/>
    <s v="CLOTH"/>
    <x v="14"/>
    <n v="3"/>
    <d v="2020-03-16T00:00:00"/>
    <d v="2020-03-19T00:00:00"/>
    <d v="2020-03-19T00:00:00"/>
    <n v="2"/>
    <n v="2"/>
    <n v="0"/>
    <n v="0"/>
  </r>
  <r>
    <n v="101146"/>
    <n v="80460"/>
    <s v="DISP. PH DOUBLE REGULAR LD"/>
    <s v="OTHERS"/>
    <x v="3"/>
    <n v="5"/>
    <d v="2020-03-16T00:00:00"/>
    <d v="2020-03-21T00:00:00"/>
    <d v="2020-03-21T00:00:00"/>
    <n v="7"/>
    <n v="7"/>
    <n v="0"/>
    <n v="0"/>
  </r>
  <r>
    <n v="101149"/>
    <n v="31740"/>
    <s v="POT.ALOE.PROM.12X140PANOS"/>
    <s v="CLOTH"/>
    <x v="14"/>
    <n v="3"/>
    <d v="2020-03-16T00:00:00"/>
    <d v="2020-03-19T00:00:00"/>
    <d v="2020-03-19T00:00:00"/>
    <n v="1"/>
    <n v="1"/>
    <n v="0"/>
    <n v="0"/>
  </r>
  <r>
    <n v="101149"/>
    <n v="32290"/>
    <s v="PM 2 FREE 1 MEDIUM BUCKETS"/>
    <s v="TISSUE"/>
    <x v="14"/>
    <n v="3"/>
    <d v="2020-03-16T00:00:00"/>
    <d v="2020-03-19T00:00:00"/>
    <d v="2020-03-19T00:00:00"/>
    <n v="2"/>
    <n v="2"/>
    <n v="0"/>
    <n v="0"/>
  </r>
  <r>
    <n v="101150"/>
    <n v="20190"/>
    <s v="SERV CANGU 36X100 PAY 80X100"/>
    <s v="NAPKINS"/>
    <x v="8"/>
    <n v="20"/>
    <d v="2020-03-16T00:00:00"/>
    <d v="2020-04-05T00:00:00"/>
    <d v="2020-04-05T00:00:00"/>
    <n v="16"/>
    <n v="16"/>
    <n v="0"/>
    <n v="0"/>
  </r>
  <r>
    <n v="101149"/>
    <n v="31625"/>
    <s v="PQN RPTO ORIG+20 PAY 100X120"/>
    <s v="CLOTH"/>
    <x v="14"/>
    <n v="3"/>
    <d v="2020-03-16T00:00:00"/>
    <d v="2020-03-19T00:00:00"/>
    <d v="2020-03-19T00:00:00"/>
    <n v="1"/>
    <n v="1"/>
    <n v="0"/>
    <n v="0"/>
  </r>
  <r>
    <n v="101146"/>
    <n v="80490"/>
    <s v="MULTI-SHEET DISPENSER"/>
    <s v="OTHERS"/>
    <x v="3"/>
    <n v="5"/>
    <d v="2020-03-16T00:00:00"/>
    <d v="2020-03-21T00:00:00"/>
    <d v="2020-03-21T00:00:00"/>
    <n v="6"/>
    <n v="6"/>
    <n v="0"/>
    <n v="0"/>
  </r>
  <r>
    <n v="101146"/>
    <n v="73300"/>
    <s v="MULTIPURPOSE ROLL 24X1X100"/>
    <s v="WIPES"/>
    <x v="3"/>
    <n v="5"/>
    <d v="2020-03-16T00:00:00"/>
    <d v="2020-03-21T00:00:00"/>
    <d v="2020-03-21T00:00:00"/>
    <n v="6"/>
    <n v="6"/>
    <n v="0"/>
    <n v="0"/>
  </r>
  <r>
    <n v="101149"/>
    <n v="32100"/>
    <s v="PETALO MINI SCARVES"/>
    <s v="TISSUE"/>
    <x v="14"/>
    <n v="3"/>
    <d v="2020-03-16T00:00:00"/>
    <d v="2020-03-19T00:00:00"/>
    <d v="2020-03-19T00:00:00"/>
    <n v="7"/>
    <n v="7"/>
    <n v="0"/>
    <n v="0"/>
  </r>
  <r>
    <n v="101136"/>
    <n v="73000"/>
    <s v="BLUE HAND TOWEL 16X250"/>
    <s v="HAND_TOWELS"/>
    <x v="5"/>
    <n v="10"/>
    <d v="2020-03-07T00:00:00"/>
    <d v="2020-03-17T00:00:00"/>
    <d v="2020-03-17T00:00:00"/>
    <n v="2"/>
    <n v="2"/>
    <n v="0"/>
    <n v="0"/>
  </r>
  <r>
    <n v="101138"/>
    <n v="15090"/>
    <s v="DOUBLE RAINBOW PH 48/1"/>
    <s v="HYGIENIC"/>
    <x v="6"/>
    <n v="10"/>
    <d v="2020-03-07T00:00:00"/>
    <d v="2020-03-17T00:00:00"/>
    <d v="2020-03-17T00:00:00"/>
    <n v="2"/>
    <n v="2"/>
    <n v="0"/>
    <n v="0"/>
  </r>
  <r>
    <n v="101142"/>
    <n v="81050"/>
    <s v="INDUSTRIAL FLOOR CLEANING DEVICE"/>
    <s v="OTHERS"/>
    <x v="3"/>
    <n v="5"/>
    <d v="2020-03-07T00:00:00"/>
    <d v="2020-03-12T00:00:00"/>
    <d v="2020-03-13T00:00:00"/>
    <n v="1"/>
    <n v="1"/>
    <n v="0"/>
    <n v="1"/>
  </r>
  <r>
    <n v="101142"/>
    <n v="80410"/>
    <s v="DISP. JUMBO GOLD LINE"/>
    <s v="OTHERS"/>
    <x v="3"/>
    <n v="5"/>
    <d v="2020-03-07T00:00:00"/>
    <d v="2020-03-12T00:00:00"/>
    <d v="2020-03-13T00:00:00"/>
    <n v="1"/>
    <n v="1"/>
    <n v="0"/>
    <n v="1"/>
  </r>
  <r>
    <n v="101137"/>
    <n v="75400"/>
    <s v="INSTITUTIONAL LATEX 48X35"/>
    <s v="LATEX"/>
    <x v="1"/>
    <n v="10"/>
    <d v="2020-03-07T00:00:00"/>
    <d v="2020-03-17T00:00:00"/>
    <d v="2020-03-17T00:00:00"/>
    <n v="1"/>
    <n v="1"/>
    <n v="0"/>
    <n v="0"/>
  </r>
  <r>
    <n v="101136"/>
    <n v="60130"/>
    <s v="ANTIBACTERIAL KITCHEN 12X1 70 SHEETS"/>
    <s v="SANITIZER"/>
    <x v="5"/>
    <n v="10"/>
    <d v="2020-03-07T00:00:00"/>
    <d v="2020-03-17T00:00:00"/>
    <d v="2020-03-17T00:00:00"/>
    <n v="1"/>
    <n v="1"/>
    <n v="0"/>
    <n v="0"/>
  </r>
  <r>
    <n v="101142"/>
    <n v="80700"/>
    <s v="KLS WHITE HAND TOWEL"/>
    <s v="OTHERS"/>
    <x v="3"/>
    <n v="5"/>
    <d v="2020-03-07T00:00:00"/>
    <d v="2020-03-12T00:00:00"/>
    <d v="2020-03-13T00:00:00"/>
    <n v="299"/>
    <n v="289"/>
    <n v="0"/>
    <n v="1"/>
  </r>
  <r>
    <n v="101138"/>
    <n v="12010"/>
    <s v="PH PETALO BLONDY 48/1"/>
    <s v="HYGIENIC"/>
    <x v="6"/>
    <n v="10"/>
    <d v="2020-03-07T00:00:00"/>
    <d v="2020-03-17T00:00:00"/>
    <d v="2020-03-17T00:00:00"/>
    <n v="0"/>
    <n v="0"/>
    <n v="0"/>
    <n v="0"/>
  </r>
  <r>
    <n v="101138"/>
    <n v="12030"/>
    <s v="PH PETALO BLONDY 48/4"/>
    <s v="HYGIENIC"/>
    <x v="6"/>
    <n v="10"/>
    <d v="2020-03-07T00:00:00"/>
    <d v="2020-03-17T00:00:00"/>
    <d v="2020-03-17T00:00:00"/>
    <n v="21"/>
    <n v="21"/>
    <n v="0"/>
    <n v="0"/>
  </r>
  <r>
    <n v="101138"/>
    <n v="12050"/>
    <s v="PH PETALO BLONDY 48/12"/>
    <s v="HYGIENIC"/>
    <x v="6"/>
    <n v="10"/>
    <d v="2020-03-07T00:00:00"/>
    <d v="2020-03-17T00:00:00"/>
    <d v="2020-03-17T00:00:00"/>
    <n v="18"/>
    <n v="18"/>
    <n v="0"/>
    <n v="0"/>
  </r>
  <r>
    <n v="101138"/>
    <n v="13350"/>
    <s v="PH ULTRASOFT KANGIES 48/8"/>
    <s v="HYGIENIC"/>
    <x v="6"/>
    <n v="10"/>
    <d v="2020-03-07T00:00:00"/>
    <d v="2020-03-17T00:00:00"/>
    <d v="2020-03-17T00:00:00"/>
    <n v="11"/>
    <n v="11"/>
    <n v="0"/>
    <n v="0"/>
  </r>
  <r>
    <n v="101138"/>
    <n v="15210"/>
    <s v="PH PETALO CHIC 48/8"/>
    <s v="HYGIENIC"/>
    <x v="6"/>
    <n v="10"/>
    <d v="2020-03-07T00:00:00"/>
    <d v="2020-03-17T00:00:00"/>
    <d v="2020-03-17T00:00:00"/>
    <n v="0"/>
    <n v="0"/>
    <n v="0"/>
    <n v="0"/>
  </r>
  <r>
    <n v="101140"/>
    <n v="31290"/>
    <s v="HUM. WIPES PQ¥ 12X80 BOX"/>
    <s v="CLOTH"/>
    <x v="14"/>
    <n v="3"/>
    <d v="2020-03-07T00:00:00"/>
    <d v="2020-03-10T00:00:00"/>
    <d v="2020-03-10T00:00:00"/>
    <n v="11"/>
    <n v="11"/>
    <n v="0"/>
    <n v="0"/>
  </r>
  <r>
    <n v="101140"/>
    <n v="32050"/>
    <s v="PETAL BAG SCARVES"/>
    <s v="TISSUE"/>
    <x v="14"/>
    <n v="3"/>
    <d v="2020-03-07T00:00:00"/>
    <d v="2020-03-10T00:00:00"/>
    <d v="2020-03-10T00:00:00"/>
    <n v="1"/>
    <n v="1"/>
    <n v="0"/>
    <n v="0"/>
  </r>
  <r>
    <n v="101140"/>
    <n v="32300"/>
    <s v="PM SMALL BREAD PAY 2X3"/>
    <s v="TISSUE"/>
    <x v="14"/>
    <n v="3"/>
    <d v="2020-03-07T00:00:00"/>
    <d v="2020-03-10T00:00:00"/>
    <d v="2020-03-10T00:00:00"/>
    <n v="22"/>
    <n v="22"/>
    <n v="0"/>
    <n v="0"/>
  </r>
  <r>
    <n v="101136"/>
    <n v="60110"/>
    <s v="ANTIBACTERIAL KITCHEN 12X1"/>
    <s v="SANITIZER"/>
    <x v="5"/>
    <n v="10"/>
    <d v="2020-03-07T00:00:00"/>
    <d v="2020-03-17T00:00:00"/>
    <d v="2020-03-17T00:00:00"/>
    <n v="1"/>
    <n v="1"/>
    <n v="0"/>
    <n v="0"/>
  </r>
  <r>
    <n v="101136"/>
    <n v="60120"/>
    <s v="ANTIBACTERIAL KITCHEN 6X2"/>
    <s v="SANITIZER"/>
    <x v="5"/>
    <n v="10"/>
    <d v="2020-03-07T00:00:00"/>
    <d v="2020-03-17T00:00:00"/>
    <d v="2020-03-17T00:00:00"/>
    <n v="19"/>
    <n v="19"/>
    <n v="0"/>
    <n v="0"/>
  </r>
  <r>
    <n v="101136"/>
    <n v="60200"/>
    <s v="ANTIBACTERIAL KITCHEN 6X2 100H+STAND"/>
    <s v="SANITIZER"/>
    <x v="5"/>
    <n v="10"/>
    <d v="2020-03-07T00:00:00"/>
    <d v="2020-03-17T00:00:00"/>
    <d v="2020-03-17T00:00:00"/>
    <n v="13"/>
    <n v="13"/>
    <n v="0"/>
    <n v="0"/>
  </r>
  <r>
    <n v="101136"/>
    <n v="60540"/>
    <s v="ANTIBACTERIAL KITCHEN 1X4 100H MK"/>
    <s v="SANITIZER"/>
    <x v="5"/>
    <n v="10"/>
    <d v="2020-03-07T00:00:00"/>
    <d v="2020-03-17T00:00:00"/>
    <d v="2020-03-17T00:00:00"/>
    <n v="19"/>
    <n v="19"/>
    <n v="0"/>
    <n v="0"/>
  </r>
  <r>
    <n v="101142"/>
    <n v="80420"/>
    <s v="DISP. DOUBLE JUMBO GOLD LINE"/>
    <s v="OTHERS"/>
    <x v="3"/>
    <n v="5"/>
    <d v="2020-03-07T00:00:00"/>
    <d v="2020-03-12T00:00:00"/>
    <d v="2020-03-13T00:00:00"/>
    <n v="4"/>
    <n v="4"/>
    <n v="0"/>
    <n v="1"/>
  </r>
  <r>
    <n v="101140"/>
    <n v="32210"/>
    <s v="PETAL CUBE SCARVES 36X100"/>
    <s v="TISSUE"/>
    <x v="14"/>
    <n v="3"/>
    <d v="2020-03-07T00:00:00"/>
    <d v="2020-03-10T00:00:00"/>
    <d v="2020-03-10T00:00:00"/>
    <n v="3"/>
    <n v="3"/>
    <n v="0"/>
    <n v="0"/>
  </r>
  <r>
    <n v="101140"/>
    <n v="32020"/>
    <s v="MEDIUM PETAL SCARF"/>
    <s v="TISSUE"/>
    <x v="14"/>
    <n v="3"/>
    <d v="2020-03-07T00:00:00"/>
    <d v="2020-03-10T00:00:00"/>
    <d v="2020-03-10T00:00:00"/>
    <n v="5"/>
    <n v="5"/>
    <n v="0"/>
    <n v="0"/>
  </r>
  <r>
    <n v="101139"/>
    <n v="72050"/>
    <s v="CAFETERIA CREAM 42X100"/>
    <s v="CREAM"/>
    <x v="8"/>
    <n v="7"/>
    <d v="2020-03-07T00:00:00"/>
    <d v="2020-03-14T00:00:00"/>
    <d v="2020-03-14T00:00:00"/>
    <n v="730"/>
    <n v="725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F058E9-7C5F-4BF9-8129-8793B1F02D9F}" name="PivotTable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rowHeaderCaption="Product category">
  <location ref="B14:G35" firstHeaderRow="0" firstDataRow="1" firstDataCol="1"/>
  <pivotFields count="50">
    <pivotField showAll="0"/>
    <pivotField showAll="0"/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dataField="1" showAll="0"/>
    <pivotField dataField="1" numFmtId="165" showAll="0"/>
    <pivotField dataField="1" showAll="0"/>
    <pivotField numFmtId="164" showAll="0"/>
    <pivotField numFmtId="171" showAll="0"/>
    <pivotField numFmtId="171" showAll="0"/>
    <pivotField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showAll="0"/>
    <pivotField numFmtId="164" showAll="0"/>
    <pivotField numFmtId="164" showAll="0"/>
    <pivotField numFmtId="164" showAll="0"/>
    <pivotField numFmtId="10" showAll="0"/>
    <pivotField numFmtId="164" showAll="0"/>
    <pivotField dataField="1" numFmtId="164" showAll="0"/>
    <pivotField numFmtId="164" showAll="0"/>
    <pivotField numFmtId="164" showAll="0"/>
    <pivotField numFmtId="10" showAll="0"/>
    <pivotField dataField="1" numFmtId="164" showAll="0"/>
    <pivotField numFmtId="10" showAll="0"/>
    <pivotField numFmtId="10" showAll="0"/>
    <pivotField numFmtId="164" showAll="0"/>
    <pivotField numFmtId="9" showAll="0"/>
    <pivotField numFmtId="164" showAll="0"/>
    <pivotField numFmtId="170" showAll="0"/>
    <pivotField numFmtId="172" showAll="0"/>
    <pivotField numFmtId="164" showAll="0"/>
    <pivotField numFmtId="172" showAll="0"/>
    <pivotField showAll="0"/>
    <pivotField numFmtId="164" showAll="0"/>
    <pivotField showAll="0"/>
    <pivotField showAll="0"/>
    <pivotField showAll="0"/>
    <pivotField showAll="0"/>
  </pivotFields>
  <rowFields count="1">
    <field x="2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Purchase quantity" fld="30" baseField="0" baseItem="0"/>
    <dataField name="Purchase value" fld="34" baseField="0" baseItem="0"/>
    <dataField name="Average Lead time" fld="4" subtotal="average" baseField="0" baseItem="0"/>
    <dataField name="Average lead time standard deviation" fld="6" subtotal="average" baseField="0" baseItem="0"/>
    <dataField name="Average qualification" fld="5" subtotal="average" baseField="0" baseItem="0"/>
  </dataFields>
  <formats count="1">
    <format dxfId="22">
      <pivotArea collapsedLevelsAreSubtotals="1" fieldPosition="0">
        <references count="2">
          <reference field="4294967294" count="3" selected="0">
            <x v="2"/>
            <x v="3"/>
            <x v="4"/>
          </reference>
          <reference field="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AAD2B0-23A5-420E-A0EB-8609CC782799}" name="Tabella pivot1" cacheId="2" applyNumberFormats="0" applyBorderFormats="0" applyFontFormats="0" applyPatternFormats="0" applyAlignmentFormats="0" applyWidthHeightFormats="1" dataCaption="Valori" updatedVersion="7" minRefreshableVersion="3" useAutoFormatting="1" itemPrintTitles="1" createdVersion="7" indent="0" outline="1" outlineData="1" multipleFieldFilters="0">
  <location ref="A1:G22" firstHeaderRow="0" firstDataRow="1" firstDataCol="1"/>
  <pivotFields count="52">
    <pivotField showAll="0"/>
    <pivotField showAll="0"/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2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ma di TOTCOMP" fld="30" baseField="0" baseItem="0"/>
    <dataField name="Media di Suppliers" fld="50" subtotal="average" baseField="2" baseItem="0"/>
    <dataField name="Media di Logistics complexity" fld="51" subtotal="average" baseField="2" baseItem="0"/>
    <dataField name="Media di LEAD TIME" fld="4" subtotal="average" baseField="2" baseItem="0"/>
    <dataField name="Media di DESVEST_LT" fld="6" subtotal="average" baseField="2" baseItem="0"/>
    <dataField name="Media di CALIFICACION" fld="5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F7FF35-561B-498F-BE1E-0FB059BF1023}" name="Tabella pivot1" cacheId="3" applyNumberFormats="0" applyBorderFormats="0" applyFontFormats="0" applyPatternFormats="0" applyAlignmentFormats="0" applyWidthHeightFormats="1" dataCaption="Valori" updatedVersion="7" minRefreshableVersion="3" useAutoFormatting="1" itemPrintTitles="1" createdVersion="7" indent="0" outline="1" outlineData="1" multipleFieldFilters="0">
  <location ref="K15:M31" firstHeaderRow="0" firstDataRow="1" firstDataCol="1"/>
  <pivotFields count="13">
    <pivotField showAll="0"/>
    <pivotField showAll="0"/>
    <pivotField showAll="0"/>
    <pivotField showAll="0"/>
    <pivotField axis="axisRow" showAll="0">
      <items count="16">
        <item x="1"/>
        <item x="2"/>
        <item x="3"/>
        <item x="10"/>
        <item x="7"/>
        <item x="11"/>
        <item x="14"/>
        <item x="6"/>
        <item x="8"/>
        <item x="13"/>
        <item x="5"/>
        <item x="9"/>
        <item x="12"/>
        <item x="0"/>
        <item x="4"/>
        <item t="default"/>
      </items>
    </pivotField>
    <pivotField showAll="0"/>
    <pivotField numFmtId="14" showAll="0"/>
    <pivotField numFmtId="14" showAll="0"/>
    <pivotField numFmtId="14" showAll="0"/>
    <pivotField showAll="0"/>
    <pivotField showAll="0"/>
    <pivotField dataField="1" showAll="0"/>
    <pivotField dataField="1" showAll="0"/>
  </pivotFields>
  <rowFields count="1">
    <field x="4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Media di returns" fld="11" subtotal="average" baseField="4" baseItem="0"/>
    <dataField name="Media di Incidental days" fld="12" subtotal="average" baseField="4" baseItem="3"/>
  </dataFields>
  <formats count="12">
    <format dxfId="21">
      <pivotArea collapsedLevelsAreSubtotals="1" fieldPosition="0">
        <references count="1">
          <reference field="4" count="0"/>
        </references>
      </pivotArea>
    </format>
    <format dxfId="20">
      <pivotArea dataOnly="0" labelOnly="1" fieldPosition="0">
        <references count="1">
          <reference field="4" count="0"/>
        </references>
      </pivotArea>
    </format>
    <format dxfId="19">
      <pivotArea collapsedLevelsAreSubtotals="1" fieldPosition="0">
        <references count="1">
          <reference field="4" count="1">
            <x v="8"/>
          </reference>
        </references>
      </pivotArea>
    </format>
    <format dxfId="18">
      <pivotArea dataOnly="0" labelOnly="1" fieldPosition="0">
        <references count="1">
          <reference field="4" count="1">
            <x v="8"/>
          </reference>
        </references>
      </pivotArea>
    </format>
    <format dxfId="17">
      <pivotArea collapsedLevelsAreSubtotals="1" fieldPosition="0">
        <references count="1">
          <reference field="4" count="1">
            <x v="12"/>
          </reference>
        </references>
      </pivotArea>
    </format>
    <format dxfId="16">
      <pivotArea dataOnly="0" labelOnly="1" fieldPosition="0">
        <references count="1">
          <reference field="4" count="1">
            <x v="12"/>
          </reference>
        </references>
      </pivotArea>
    </format>
    <format dxfId="11">
      <pivotArea collapsedLevelsAreSubtotals="1" fieldPosition="0">
        <references count="1">
          <reference field="4" count="1">
            <x v="6"/>
          </reference>
        </references>
      </pivotArea>
    </format>
    <format dxfId="10">
      <pivotArea dataOnly="0" labelOnly="1" fieldPosition="0">
        <references count="1">
          <reference field="4" count="1">
            <x v="6"/>
          </reference>
        </references>
      </pivotArea>
    </format>
    <format dxfId="7">
      <pivotArea collapsedLevelsAreSubtotals="1" fieldPosition="0">
        <references count="1">
          <reference field="4" count="1">
            <x v="3"/>
          </reference>
        </references>
      </pivotArea>
    </format>
    <format dxfId="6">
      <pivotArea dataOnly="0" labelOnly="1" fieldPosition="0">
        <references count="1">
          <reference field="4" count="1">
            <x v="3"/>
          </reference>
        </references>
      </pivotArea>
    </format>
    <format dxfId="3">
      <pivotArea collapsedLevelsAreSubtotals="1" fieldPosition="0">
        <references count="1">
          <reference field="4" count="1">
            <x v="13"/>
          </reference>
        </references>
      </pivotArea>
    </format>
    <format dxfId="2">
      <pivotArea dataOnly="0" labelOnly="1" fieldPosition="0">
        <references count="1">
          <reference field="4" count="1"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C9A90B-88C9-4245-8322-C5FEF5D3C274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B14:G30" firstHeaderRow="0" firstDataRow="1" firstDataCol="1"/>
  <pivotFields count="49">
    <pivotField showAll="0"/>
    <pivotField showAll="0"/>
    <pivotField showAll="0">
      <items count="21">
        <item x="11"/>
        <item x="9"/>
        <item x="2"/>
        <item x="16"/>
        <item x="0"/>
        <item x="5"/>
        <item x="15"/>
        <item x="18"/>
        <item x="13"/>
        <item x="19"/>
        <item x="8"/>
        <item x="17"/>
        <item x="10"/>
        <item x="12"/>
        <item x="14"/>
        <item x="4"/>
        <item x="7"/>
        <item x="6"/>
        <item x="3"/>
        <item x="1"/>
        <item t="default"/>
      </items>
    </pivotField>
    <pivotField axis="axisRow" showAll="0">
      <items count="16">
        <item x="6"/>
        <item x="5"/>
        <item x="9"/>
        <item x="11"/>
        <item x="8"/>
        <item x="2"/>
        <item x="3"/>
        <item x="1"/>
        <item x="10"/>
        <item x="12"/>
        <item x="14"/>
        <item x="7"/>
        <item x="13"/>
        <item x="0"/>
        <item x="4"/>
        <item t="default"/>
      </items>
    </pivotField>
    <pivotField dataField="1" showAll="0"/>
    <pivotField dataField="1" numFmtId="165" showAll="0"/>
    <pivotField dataField="1" showAll="0">
      <items count="13">
        <item x="10"/>
        <item x="7"/>
        <item x="1"/>
        <item x="3"/>
        <item x="0"/>
        <item x="9"/>
        <item x="11"/>
        <item x="6"/>
        <item x="4"/>
        <item x="8"/>
        <item x="2"/>
        <item x="5"/>
        <item t="default"/>
      </items>
    </pivotField>
    <pivotField numFmtId="164" showAll="0"/>
    <pivotField numFmtId="171" showAll="0"/>
    <pivotField numFmtId="171" showAll="0"/>
    <pivotField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showAll="0"/>
    <pivotField numFmtId="164" showAll="0"/>
    <pivotField numFmtId="164" showAll="0"/>
    <pivotField numFmtId="164" showAll="0"/>
    <pivotField numFmtId="10" showAll="0"/>
    <pivotField numFmtId="164" showAll="0"/>
    <pivotField dataField="1" numFmtId="164" showAll="0">
      <items count="360">
        <item x="358"/>
        <item x="357"/>
        <item x="356"/>
        <item x="355"/>
        <item x="354"/>
        <item x="353"/>
        <item x="352"/>
        <item x="351"/>
        <item x="350"/>
        <item x="346"/>
        <item x="349"/>
        <item x="348"/>
        <item x="343"/>
        <item x="345"/>
        <item x="347"/>
        <item x="344"/>
        <item x="340"/>
        <item x="342"/>
        <item x="338"/>
        <item x="341"/>
        <item x="337"/>
        <item x="339"/>
        <item x="336"/>
        <item x="334"/>
        <item x="335"/>
        <item x="330"/>
        <item x="331"/>
        <item x="332"/>
        <item x="333"/>
        <item x="329"/>
        <item x="324"/>
        <item x="325"/>
        <item x="326"/>
        <item x="320"/>
        <item x="328"/>
        <item x="322"/>
        <item x="327"/>
        <item x="319"/>
        <item x="318"/>
        <item x="321"/>
        <item x="315"/>
        <item x="317"/>
        <item x="314"/>
        <item x="316"/>
        <item x="312"/>
        <item x="309"/>
        <item x="323"/>
        <item x="311"/>
        <item x="306"/>
        <item x="307"/>
        <item x="303"/>
        <item x="313"/>
        <item x="310"/>
        <item x="308"/>
        <item x="305"/>
        <item x="304"/>
        <item x="301"/>
        <item x="298"/>
        <item x="292"/>
        <item x="302"/>
        <item x="297"/>
        <item x="296"/>
        <item x="299"/>
        <item x="300"/>
        <item x="289"/>
        <item x="295"/>
        <item x="294"/>
        <item x="293"/>
        <item x="291"/>
        <item x="284"/>
        <item x="285"/>
        <item x="290"/>
        <item x="287"/>
        <item x="280"/>
        <item x="274"/>
        <item x="279"/>
        <item x="286"/>
        <item x="278"/>
        <item x="275"/>
        <item x="281"/>
        <item x="276"/>
        <item x="288"/>
        <item x="282"/>
        <item x="277"/>
        <item x="283"/>
        <item x="271"/>
        <item x="273"/>
        <item x="266"/>
        <item x="272"/>
        <item x="269"/>
        <item x="270"/>
        <item x="259"/>
        <item x="267"/>
        <item x="263"/>
        <item x="268"/>
        <item x="265"/>
        <item x="258"/>
        <item x="249"/>
        <item x="264"/>
        <item x="260"/>
        <item x="262"/>
        <item x="255"/>
        <item x="256"/>
        <item x="261"/>
        <item x="257"/>
        <item x="252"/>
        <item x="251"/>
        <item x="254"/>
        <item x="253"/>
        <item x="247"/>
        <item x="250"/>
        <item x="248"/>
        <item x="239"/>
        <item x="245"/>
        <item x="244"/>
        <item x="230"/>
        <item x="234"/>
        <item x="246"/>
        <item x="240"/>
        <item x="243"/>
        <item x="241"/>
        <item x="236"/>
        <item x="242"/>
        <item x="233"/>
        <item x="237"/>
        <item x="235"/>
        <item x="228"/>
        <item x="231"/>
        <item x="238"/>
        <item x="232"/>
        <item x="226"/>
        <item x="225"/>
        <item x="229"/>
        <item x="224"/>
        <item x="222"/>
        <item x="227"/>
        <item x="214"/>
        <item x="223"/>
        <item x="218"/>
        <item x="219"/>
        <item x="216"/>
        <item x="213"/>
        <item x="220"/>
        <item x="221"/>
        <item x="215"/>
        <item x="211"/>
        <item x="212"/>
        <item x="217"/>
        <item x="206"/>
        <item x="210"/>
        <item x="204"/>
        <item x="209"/>
        <item x="205"/>
        <item x="201"/>
        <item x="207"/>
        <item x="188"/>
        <item x="198"/>
        <item x="189"/>
        <item x="208"/>
        <item x="200"/>
        <item x="203"/>
        <item x="183"/>
        <item x="193"/>
        <item x="199"/>
        <item x="197"/>
        <item x="190"/>
        <item x="181"/>
        <item x="202"/>
        <item x="191"/>
        <item x="185"/>
        <item x="175"/>
        <item x="196"/>
        <item x="195"/>
        <item x="186"/>
        <item x="184"/>
        <item x="182"/>
        <item x="194"/>
        <item x="187"/>
        <item x="177"/>
        <item x="192"/>
        <item x="168"/>
        <item x="173"/>
        <item x="179"/>
        <item x="176"/>
        <item x="174"/>
        <item x="180"/>
        <item x="165"/>
        <item x="169"/>
        <item x="167"/>
        <item x="178"/>
        <item x="162"/>
        <item x="171"/>
        <item x="159"/>
        <item x="170"/>
        <item x="164"/>
        <item x="155"/>
        <item x="160"/>
        <item x="150"/>
        <item x="157"/>
        <item x="166"/>
        <item x="152"/>
        <item x="154"/>
        <item x="163"/>
        <item x="172"/>
        <item x="144"/>
        <item x="153"/>
        <item x="151"/>
        <item x="156"/>
        <item x="161"/>
        <item x="148"/>
        <item x="147"/>
        <item x="133"/>
        <item x="145"/>
        <item x="158"/>
        <item x="140"/>
        <item x="142"/>
        <item x="149"/>
        <item x="141"/>
        <item x="146"/>
        <item x="143"/>
        <item x="136"/>
        <item x="137"/>
        <item x="135"/>
        <item x="138"/>
        <item x="139"/>
        <item x="134"/>
        <item x="126"/>
        <item x="123"/>
        <item x="127"/>
        <item x="132"/>
        <item x="129"/>
        <item x="130"/>
        <item x="131"/>
        <item x="121"/>
        <item x="120"/>
        <item x="128"/>
        <item x="125"/>
        <item x="116"/>
        <item x="117"/>
        <item x="122"/>
        <item x="119"/>
        <item x="124"/>
        <item x="114"/>
        <item x="102"/>
        <item x="109"/>
        <item x="111"/>
        <item x="112"/>
        <item x="108"/>
        <item x="115"/>
        <item x="113"/>
        <item x="104"/>
        <item x="110"/>
        <item x="98"/>
        <item x="118"/>
        <item x="105"/>
        <item x="106"/>
        <item x="83"/>
        <item x="107"/>
        <item x="101"/>
        <item x="103"/>
        <item x="97"/>
        <item x="100"/>
        <item x="91"/>
        <item x="95"/>
        <item x="94"/>
        <item x="99"/>
        <item x="96"/>
        <item x="89"/>
        <item x="84"/>
        <item x="93"/>
        <item x="87"/>
        <item x="88"/>
        <item x="85"/>
        <item x="86"/>
        <item x="92"/>
        <item x="81"/>
        <item x="80"/>
        <item x="82"/>
        <item x="90"/>
        <item x="79"/>
        <item x="74"/>
        <item x="77"/>
        <item x="78"/>
        <item x="76"/>
        <item x="73"/>
        <item x="75"/>
        <item x="67"/>
        <item x="66"/>
        <item x="71"/>
        <item x="72"/>
        <item x="52"/>
        <item x="60"/>
        <item x="62"/>
        <item x="56"/>
        <item x="63"/>
        <item x="69"/>
        <item x="58"/>
        <item x="68"/>
        <item x="70"/>
        <item x="65"/>
        <item x="64"/>
        <item x="57"/>
        <item x="61"/>
        <item x="51"/>
        <item x="42"/>
        <item x="55"/>
        <item x="59"/>
        <item x="47"/>
        <item x="53"/>
        <item x="41"/>
        <item x="43"/>
        <item x="48"/>
        <item x="54"/>
        <item x="44"/>
        <item x="40"/>
        <item x="49"/>
        <item x="34"/>
        <item x="45"/>
        <item x="39"/>
        <item x="50"/>
        <item x="36"/>
        <item x="21"/>
        <item x="27"/>
        <item x="28"/>
        <item x="38"/>
        <item x="46"/>
        <item x="35"/>
        <item x="33"/>
        <item x="23"/>
        <item x="29"/>
        <item x="26"/>
        <item x="30"/>
        <item x="37"/>
        <item x="24"/>
        <item x="20"/>
        <item x="32"/>
        <item x="25"/>
        <item x="31"/>
        <item x="17"/>
        <item x="19"/>
        <item x="16"/>
        <item x="18"/>
        <item x="12"/>
        <item x="15"/>
        <item x="14"/>
        <item x="11"/>
        <item x="7"/>
        <item x="22"/>
        <item x="9"/>
        <item x="13"/>
        <item x="8"/>
        <item x="10"/>
        <item x="6"/>
        <item x="2"/>
        <item x="5"/>
        <item x="3"/>
        <item x="4"/>
        <item x="1"/>
        <item x="0"/>
        <item t="default"/>
      </items>
    </pivotField>
    <pivotField numFmtId="164" showAll="0"/>
    <pivotField numFmtId="164" showAll="0"/>
    <pivotField numFmtId="10" showAll="0"/>
    <pivotField dataField="1" numFmtId="164" showAll="0"/>
    <pivotField numFmtId="10" showAll="0"/>
    <pivotField numFmtId="10" showAll="0"/>
    <pivotField numFmtId="164" showAll="0"/>
    <pivotField numFmtId="9" showAll="0"/>
    <pivotField numFmtId="164" showAll="0"/>
    <pivotField numFmtId="170" showAll="0"/>
    <pivotField numFmtId="172" showAll="0"/>
    <pivotField numFmtId="164" showAll="0"/>
    <pivotField numFmtId="172" showAll="0"/>
    <pivotField showAll="0"/>
    <pivotField numFmtId="164" showAll="0"/>
    <pivotField showAll="0"/>
    <pivotField showAll="0"/>
    <pivotField showAll="0"/>
  </pivotFields>
  <rowFields count="1">
    <field x="3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OTCOMP" fld="30" baseField="0" baseItem="0"/>
    <dataField name="Sum of VALORCOMPRAS" fld="34" baseField="0" baseItem="0"/>
    <dataField name="Average of LEAD TIME" fld="4" subtotal="average" baseField="0" baseItem="0"/>
    <dataField name="Average of DESVEST_LT" fld="6" subtotal="average" baseField="0" baseItem="0"/>
    <dataField name="Average of CALIFICACION" fld="5" subtotal="average" baseField="0" baseItem="0"/>
  </dataFields>
  <formats count="10">
    <format dxfId="15">
      <pivotArea dataOnly="0" fieldPosition="0">
        <references count="1">
          <reference field="3" count="1">
            <x v="11"/>
          </reference>
        </references>
      </pivotArea>
    </format>
    <format dxfId="14">
      <pivotArea dataOnly="0" fieldPosition="0">
        <references count="1">
          <reference field="3" count="1">
            <x v="9"/>
          </reference>
        </references>
      </pivotArea>
    </format>
    <format dxfId="13">
      <pivotArea dataOnly="0" fieldPosition="0">
        <references count="1">
          <reference field="3" count="1">
            <x v="9"/>
          </reference>
        </references>
      </pivotArea>
    </format>
    <format dxfId="12">
      <pivotArea dataOnly="0" fieldPosition="0">
        <references count="1">
          <reference field="3" count="1">
            <x v="11"/>
          </reference>
        </references>
      </pivotArea>
    </format>
    <format dxfId="9">
      <pivotArea collapsedLevelsAreSubtotals="1" fieldPosition="0">
        <references count="1">
          <reference field="3" count="1">
            <x v="7"/>
          </reference>
        </references>
      </pivotArea>
    </format>
    <format dxfId="8">
      <pivotArea dataOnly="0" labelOnly="1" fieldPosition="0">
        <references count="1">
          <reference field="3" count="1">
            <x v="7"/>
          </reference>
        </references>
      </pivotArea>
    </format>
    <format dxfId="5">
      <pivotArea collapsedLevelsAreSubtotals="1" fieldPosition="0">
        <references count="1">
          <reference field="3" count="1">
            <x v="4"/>
          </reference>
        </references>
      </pivotArea>
    </format>
    <format dxfId="4">
      <pivotArea dataOnly="0" labelOnly="1" fieldPosition="0">
        <references count="1">
          <reference field="3" count="1">
            <x v="4"/>
          </reference>
        </references>
      </pivotArea>
    </format>
    <format dxfId="1">
      <pivotArea collapsedLevelsAreSubtotals="1" fieldPosition="0">
        <references count="1">
          <reference field="3" count="1">
            <x v="14"/>
          </reference>
        </references>
      </pivotArea>
    </format>
    <format dxfId="0">
      <pivotArea dataOnly="0" labelOnly="1" fieldPosition="0">
        <references count="1">
          <reference field="3" count="1"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1AB2F0E-B74A-49B0-B826-41DB393C90F9}" name="Tabella7" displayName="Tabella7" ref="A1:AZ393" totalsRowCount="1">
  <autoFilter ref="A1:AZ392" xr:uid="{71AB2F0E-B74A-49B0-B826-41DB393C90F9}"/>
  <tableColumns count="52">
    <tableColumn id="1" xr3:uid="{8652FDD0-8DAF-43DA-8390-9F0331BCDDD5}" name="ID"/>
    <tableColumn id="2" xr3:uid="{C72FE1D2-D746-4E38-AF31-D3AF590B6258}" name="DESCRIPCION"/>
    <tableColumn id="3" xr3:uid="{6AEB4DA9-9F75-45C1-9141-E24CE065A2A9}" name="GRUPO"/>
    <tableColumn id="4" xr3:uid="{AAB83027-59A5-46DD-94C1-EA9DD08B09F3}" name="PROVEEDOR"/>
    <tableColumn id="5" xr3:uid="{519E5004-81E6-4191-99E6-61C2878E69C1}" name="LEAD TIME"/>
    <tableColumn id="6" xr3:uid="{32AA1E8C-A2DB-497A-9378-55849FE2CB5A}" name="CALIFICACION"/>
    <tableColumn id="7" xr3:uid="{1B44EAEF-F06C-4E3A-BF91-F71B236C2CFB}" name="DESVEST_LT"/>
    <tableColumn id="8" xr3:uid="{E412B1A8-12D7-41D5-B663-E050904E8221}" name="INV.Inicial"/>
    <tableColumn id="9" xr3:uid="{A2C18958-6464-4FD2-8105-1812046D660A}" name="VALOR "/>
    <tableColumn id="10" xr3:uid="{736F9A52-DFB1-4B21-8A6E-16BA82AA3F5F}" name="COSTO UNIDAD"/>
    <tableColumn id="11" xr3:uid="{86C9F8E4-C0E9-4125-9FA9-BD880173E17F}" name="."/>
    <tableColumn id="12" xr3:uid="{10225FCE-9135-4D55-9EA5-1FD316020E1F}" name="VENTENE"/>
    <tableColumn id="13" xr3:uid="{EBCA12EE-4829-4EB2-913D-0D2E6CEF9796}" name="VENTFEB"/>
    <tableColumn id="14" xr3:uid="{48BD7452-CD67-493C-9B90-796C6AF5E1A9}" name="VENTMAR"/>
    <tableColumn id="15" xr3:uid="{9F097697-6AC4-48CE-B4FE-5C1188F73438}" name="VENTABR"/>
    <tableColumn id="16" xr3:uid="{7807ABD6-1679-4EE8-8722-4B95E1831151}" name="VENTMAY"/>
    <tableColumn id="17" xr3:uid="{372CD329-AE76-4CB4-BEA2-69DDA3F5ADED}" name="VENTJUN"/>
    <tableColumn id="18" xr3:uid="{44682710-F223-4D72-A491-5663F1A10709}" name=".2"/>
    <tableColumn id="19" xr3:uid="{FE95789F-CCCD-47F6-B71F-487B507708F3}" name="COMPRASENE"/>
    <tableColumn id="20" xr3:uid="{6424A24E-4626-4F7F-9E81-F49830329178}" name="COMPRASFEB"/>
    <tableColumn id="21" xr3:uid="{8800A3D3-983B-41AE-B733-2F23676C9E33}" name="COMPRASMAR"/>
    <tableColumn id="22" xr3:uid="{8165A15C-CF69-4F74-9B9E-87E193DEE63B}" name="COMPRASABR"/>
    <tableColumn id="23" xr3:uid="{0427EF7F-7300-460C-A24C-776E269F2E84}" name="COMPRASMAY"/>
    <tableColumn id="24" xr3:uid="{6E37F1B3-9B02-4992-9099-8F698D4CA318}" name="COMPRASJUN"/>
    <tableColumn id="25" xr3:uid="{B6F80BEA-5431-487F-B173-93E6B7E85970}" name=".3"/>
    <tableColumn id="26" xr3:uid="{CDB1DEDE-263F-442E-A2CB-2542F005A8A5}" name="TOTALVENT"/>
    <tableColumn id="27" xr3:uid="{CAF71960-B72A-40CD-813D-066C92B473E9}" name="PROMVENT"/>
    <tableColumn id="28" xr3:uid="{DE3A96A5-A9CE-4EE0-AC48-D3C94B9EE123}" name="DEVESTVETAS"/>
    <tableColumn id="29" xr3:uid="{97316D4F-4D9F-46EB-BA5B-EB4BFA8DF0A7}" name="%DESVESTVENTAS"/>
    <tableColumn id="30" xr3:uid="{BF9CEC4C-5C8F-4D4B-B70D-8261DCC863BF}" name="VALORVEN"/>
    <tableColumn id="31" xr3:uid="{B91159BE-47A0-4DF8-86F0-CA94A37ADF2E}" name="TOTCOMP"/>
    <tableColumn id="32" xr3:uid="{5AA8EFFB-F759-42DE-AA6F-39873183909D}" name="PROMCOM"/>
    <tableColumn id="33" xr3:uid="{1E096735-A8C3-428A-8157-64BD973EC040}" name="DESVECOM"/>
    <tableColumn id="34" xr3:uid="{70DF9E97-D3EF-4DE5-B85F-97573C4C5D45}" name="%DESVCOMP"/>
    <tableColumn id="35" xr3:uid="{0BC45732-C504-4024-BE4F-8AE4060A6558}" name="VALORCOMPRAS"/>
    <tableColumn id="36" xr3:uid="{01ECEC17-A377-4090-BC4C-A658C52576DC}" name="FR"/>
    <tableColumn id="37" xr3:uid="{60475D26-8E20-47FA-80BC-644CE65A9EA5}" name="FRA"/>
    <tableColumn id="38" xr3:uid="{34A6F002-D7B9-41E8-AA25-EBFDF0F1AE0B}" name="Cp"/>
    <tableColumn id="39" xr3:uid="{22A0D4B1-02D2-40A6-A57C-8128A311B1BD}" name="Ca"/>
    <tableColumn id="40" xr3:uid="{E061341E-DB87-4D69-BF00-B35A4A79A051}" name="MOQ"/>
    <tableColumn id="41" xr3:uid="{A9EA181B-6737-4047-9968-975D0C48C65F}" name="CPD"/>
    <tableColumn id="42" xr3:uid="{2ECBEF40-1960-436A-ACB9-53F59E108F54}" name="IS1"/>
    <tableColumn id="43" xr3:uid="{4001E5D6-5A9C-4DC3-9C65-1E2475C9C28C}" name="IS2"/>
    <tableColumn id="44" xr3:uid="{738EA9AB-9138-4EA4-AA7B-F366E3CF729C}" name="ROP"/>
    <tableColumn id="45" xr3:uid="{7AC86E6A-FC61-4526-B7B1-0992774C3A81}" name="QMAX"/>
    <tableColumn id="46" xr3:uid="{24F2508C-4397-45A3-8E65-A68A127ED6C1}" name="Q/2"/>
    <tableColumn id="47" xr3:uid="{B3C49C80-4C24-4815-9DA4-A67BFDC88405}" name="IR"/>
    <tableColumn id="48" xr3:uid="{C15C0AA2-0C7A-4623-B84D-2D5A380BA3A6}" name="NE"/>
    <tableColumn id="49" xr3:uid="{09F7A53F-D8D3-4026-9443-D0789249611A}" name=".4"/>
    <tableColumn id="50" xr3:uid="{07C96B5D-CE0F-485C-85E4-F4AA9E5E3933}" name="Location"/>
    <tableColumn id="51" xr3:uid="{EFBA8E19-3751-4025-9FA1-892734B4FEB3}" name="Suppliers"/>
    <tableColumn id="52" xr3:uid="{299B8ED6-B295-4BB1-B5BC-133A9237BDE8}" name="Logistics complex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EE9C-B1FF-470E-8399-4DCBFDCA8CB2}">
  <dimension ref="A3:AL404"/>
  <sheetViews>
    <sheetView topLeftCell="A3" zoomScale="80" zoomScaleNormal="80" workbookViewId="0">
      <pane ySplit="1" topLeftCell="A67" activePane="bottomLeft" state="frozen"/>
      <selection activeCell="A3" sqref="A3"/>
      <selection pane="bottomLeft" activeCell="O27" sqref="O27"/>
    </sheetView>
  </sheetViews>
  <sheetFormatPr defaultColWidth="12.44140625" defaultRowHeight="15.6" x14ac:dyDescent="0.3"/>
  <cols>
    <col min="1" max="1" width="12.44140625" style="5"/>
    <col min="2" max="2" width="40" style="5" bestFit="1" customWidth="1"/>
    <col min="3" max="3" width="18.5546875" style="5" bestFit="1" customWidth="1"/>
    <col min="4" max="4" width="23.88671875" style="5" bestFit="1" customWidth="1"/>
    <col min="5" max="8" width="15.77734375" style="5" customWidth="1"/>
    <col min="9" max="9" width="18.109375" style="5" bestFit="1" customWidth="1"/>
    <col min="10" max="10" width="16.33203125" style="5" bestFit="1" customWidth="1"/>
    <col min="11" max="11" width="3" style="5" customWidth="1"/>
    <col min="12" max="17" width="14.6640625" style="5" customWidth="1"/>
    <col min="18" max="18" width="2.44140625" style="5" customWidth="1"/>
    <col min="19" max="25" width="14.6640625" style="5" customWidth="1"/>
    <col min="26" max="26" width="3.109375" style="5" customWidth="1"/>
    <col min="27" max="32" width="15.21875" style="5" customWidth="1"/>
    <col min="33" max="33" width="11.44140625" style="5" customWidth="1"/>
    <col min="34" max="16384" width="12.44140625" style="5"/>
  </cols>
  <sheetData>
    <row r="3" spans="1:38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 t="s">
        <v>8</v>
      </c>
      <c r="J3" s="2" t="s">
        <v>9</v>
      </c>
      <c r="K3" s="3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3" t="s">
        <v>10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4" t="s">
        <v>557</v>
      </c>
      <c r="Z3" s="4" t="s">
        <v>10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  <c r="AG3" s="4" t="s">
        <v>558</v>
      </c>
      <c r="AH3" s="4"/>
      <c r="AI3" s="4"/>
      <c r="AJ3" s="4"/>
      <c r="AK3" s="4"/>
      <c r="AL3" s="4"/>
    </row>
    <row r="4" spans="1:38" x14ac:dyDescent="0.3">
      <c r="A4" s="6">
        <v>40016</v>
      </c>
      <c r="B4" s="6" t="s">
        <v>29</v>
      </c>
      <c r="C4" s="6" t="s">
        <v>30</v>
      </c>
      <c r="D4" s="6" t="s">
        <v>31</v>
      </c>
      <c r="E4" s="6">
        <v>60</v>
      </c>
      <c r="F4" s="7">
        <v>91.898148148148152</v>
      </c>
      <c r="G4" s="6">
        <v>0.6</v>
      </c>
      <c r="H4" s="8">
        <f>MAX(L4:Q4)*3</f>
        <v>85300.614000000001</v>
      </c>
      <c r="I4" s="9">
        <v>2.1506400000000001</v>
      </c>
      <c r="J4" s="9">
        <v>1.8540000000000001</v>
      </c>
      <c r="K4" s="3" t="s">
        <v>10</v>
      </c>
      <c r="L4" s="10">
        <v>17525.456999999999</v>
      </c>
      <c r="M4" s="10">
        <v>4893.1019999999999</v>
      </c>
      <c r="N4" s="10">
        <v>7190</v>
      </c>
      <c r="O4" s="10">
        <v>17608.374</v>
      </c>
      <c r="P4" s="10">
        <v>28433.538</v>
      </c>
      <c r="Q4" s="10">
        <v>2414.5830000000001</v>
      </c>
      <c r="R4" s="3" t="s">
        <v>10</v>
      </c>
      <c r="S4" s="10">
        <v>14860</v>
      </c>
      <c r="T4" s="10">
        <v>17622</v>
      </c>
      <c r="U4" s="10">
        <v>11252</v>
      </c>
      <c r="V4" s="10">
        <v>11816</v>
      </c>
      <c r="W4" s="10">
        <v>20660</v>
      </c>
      <c r="X4" s="10">
        <v>22959</v>
      </c>
      <c r="Y4" s="60">
        <f>SUM(S4:X4)</f>
        <v>99169</v>
      </c>
      <c r="Z4" s="4" t="s">
        <v>10</v>
      </c>
      <c r="AA4" s="11">
        <f t="shared" ref="AA4:AA35" si="0">S4*J4</f>
        <v>27550.440000000002</v>
      </c>
      <c r="AB4" s="11">
        <f>T4*J4</f>
        <v>32671.188000000002</v>
      </c>
      <c r="AC4" s="11">
        <f>U4*J4</f>
        <v>20861.208000000002</v>
      </c>
      <c r="AD4" s="11">
        <f t="shared" ref="AD4:AD35" si="1">V4*J4</f>
        <v>21906.864000000001</v>
      </c>
      <c r="AE4" s="11">
        <f>W4*J4</f>
        <v>38303.64</v>
      </c>
      <c r="AF4" s="11">
        <f>X4*J4</f>
        <v>42565.986000000004</v>
      </c>
      <c r="AG4" s="12">
        <f>SUM(AA4:AF4)</f>
        <v>183859.32600000003</v>
      </c>
      <c r="AH4" s="13"/>
      <c r="AI4" s="13"/>
    </row>
    <row r="5" spans="1:38" x14ac:dyDescent="0.3">
      <c r="A5" s="6">
        <v>40460</v>
      </c>
      <c r="B5" s="6" t="s">
        <v>32</v>
      </c>
      <c r="C5" s="6" t="s">
        <v>30</v>
      </c>
      <c r="D5" s="6" t="s">
        <v>31</v>
      </c>
      <c r="E5" s="6">
        <v>60</v>
      </c>
      <c r="F5" s="7">
        <v>91.898148148148152</v>
      </c>
      <c r="G5" s="6">
        <v>0.6</v>
      </c>
      <c r="H5" s="8">
        <v>20000</v>
      </c>
      <c r="I5" s="9">
        <v>1.7177942857142856</v>
      </c>
      <c r="J5" s="9">
        <v>1.4808571428571429</v>
      </c>
      <c r="K5" s="3" t="s">
        <v>10</v>
      </c>
      <c r="L5" s="10">
        <v>5681</v>
      </c>
      <c r="M5" s="10">
        <v>2499</v>
      </c>
      <c r="N5" s="10">
        <v>8318</v>
      </c>
      <c r="O5" s="10">
        <v>9359.6309999999994</v>
      </c>
      <c r="P5" s="10">
        <v>5367</v>
      </c>
      <c r="Q5" s="10">
        <v>11255</v>
      </c>
      <c r="R5" s="3" t="s">
        <v>10</v>
      </c>
      <c r="S5" s="10">
        <v>13233</v>
      </c>
      <c r="T5" s="10">
        <v>13168</v>
      </c>
      <c r="U5" s="10">
        <v>6285</v>
      </c>
      <c r="V5" s="10">
        <v>7454</v>
      </c>
      <c r="W5" s="10">
        <v>10422</v>
      </c>
      <c r="X5" s="10">
        <v>9912</v>
      </c>
      <c r="Y5" s="60">
        <f t="shared" ref="Y5:Y68" si="2">SUM(S5:X5)</f>
        <v>60474</v>
      </c>
      <c r="Z5" s="4" t="s">
        <v>10</v>
      </c>
      <c r="AA5" s="11">
        <f t="shared" si="0"/>
        <v>19596.182571428573</v>
      </c>
      <c r="AB5" s="11">
        <f t="shared" ref="AB5:AB68" si="3">T5*J5</f>
        <v>19499.926857142858</v>
      </c>
      <c r="AC5" s="11">
        <f t="shared" ref="AC5:AC68" si="4">U5*J5</f>
        <v>9307.187142857143</v>
      </c>
      <c r="AD5" s="11">
        <f t="shared" si="1"/>
        <v>11038.309142857142</v>
      </c>
      <c r="AE5" s="11">
        <f t="shared" ref="AE5:AE68" si="5">W5*J5</f>
        <v>15433.493142857144</v>
      </c>
      <c r="AF5" s="11">
        <f t="shared" ref="AF5:AF68" si="6">X5*J5</f>
        <v>14678.255999999999</v>
      </c>
      <c r="AG5" s="12">
        <f t="shared" ref="AG5:AG68" si="7">SUM(AA5:AF5)</f>
        <v>89553.354857142869</v>
      </c>
      <c r="AH5" s="13"/>
      <c r="AI5" s="13"/>
    </row>
    <row r="6" spans="1:38" x14ac:dyDescent="0.3">
      <c r="A6" s="6">
        <v>43200</v>
      </c>
      <c r="B6" s="6" t="s">
        <v>33</v>
      </c>
      <c r="C6" s="6" t="s">
        <v>34</v>
      </c>
      <c r="D6" s="6" t="s">
        <v>35</v>
      </c>
      <c r="E6" s="6">
        <v>10</v>
      </c>
      <c r="F6" s="7">
        <v>94.135802469135797</v>
      </c>
      <c r="G6" s="6">
        <v>0.7</v>
      </c>
      <c r="H6" s="8">
        <f t="shared" ref="H6:H69" si="8">MAX(L6:Q6)*3</f>
        <v>26868.105</v>
      </c>
      <c r="I6" s="9">
        <v>1.6776914285714284</v>
      </c>
      <c r="J6" s="9">
        <v>1.4462857142857144</v>
      </c>
      <c r="K6" s="3" t="s">
        <v>10</v>
      </c>
      <c r="L6" s="10">
        <v>7102.89</v>
      </c>
      <c r="M6" s="10">
        <v>8703.2880000000005</v>
      </c>
      <c r="N6" s="10">
        <v>8295.6959999999999</v>
      </c>
      <c r="O6" s="10">
        <v>8956.0349999999999</v>
      </c>
      <c r="P6" s="10">
        <v>7651.3410000000003</v>
      </c>
      <c r="Q6" s="10">
        <v>5178.8159999999998</v>
      </c>
      <c r="R6" s="3" t="s">
        <v>10</v>
      </c>
      <c r="S6" s="10">
        <v>13244</v>
      </c>
      <c r="T6" s="10">
        <v>10340</v>
      </c>
      <c r="U6" s="10">
        <v>11090</v>
      </c>
      <c r="V6" s="10">
        <v>8318</v>
      </c>
      <c r="W6" s="10">
        <v>6768</v>
      </c>
      <c r="X6" s="10">
        <v>10754</v>
      </c>
      <c r="Y6" s="60">
        <f t="shared" si="2"/>
        <v>60514</v>
      </c>
      <c r="Z6" s="4" t="s">
        <v>10</v>
      </c>
      <c r="AA6" s="11">
        <f t="shared" si="0"/>
        <v>19154.608</v>
      </c>
      <c r="AB6" s="11">
        <f t="shared" si="3"/>
        <v>14954.594285714287</v>
      </c>
      <c r="AC6" s="11">
        <f t="shared" si="4"/>
        <v>16039.308571428573</v>
      </c>
      <c r="AD6" s="11">
        <f t="shared" si="1"/>
        <v>12030.204571428572</v>
      </c>
      <c r="AE6" s="11">
        <f t="shared" si="5"/>
        <v>9788.4617142857151</v>
      </c>
      <c r="AF6" s="11">
        <f t="shared" si="6"/>
        <v>15553.356571428572</v>
      </c>
      <c r="AG6" s="12">
        <f t="shared" si="7"/>
        <v>87520.533714285702</v>
      </c>
      <c r="AH6" s="13"/>
      <c r="AI6" s="13"/>
    </row>
    <row r="7" spans="1:38" x14ac:dyDescent="0.3">
      <c r="A7" s="6">
        <v>40470</v>
      </c>
      <c r="B7" s="6" t="s">
        <v>36</v>
      </c>
      <c r="C7" s="6" t="s">
        <v>30</v>
      </c>
      <c r="D7" s="6" t="s">
        <v>31</v>
      </c>
      <c r="E7" s="6">
        <v>60</v>
      </c>
      <c r="F7" s="7">
        <v>91.898148148148152</v>
      </c>
      <c r="G7" s="6">
        <v>0.6</v>
      </c>
      <c r="H7" s="8">
        <f t="shared" si="8"/>
        <v>33662.304000000004</v>
      </c>
      <c r="I7" s="9">
        <v>1.9262628571428568</v>
      </c>
      <c r="J7" s="9">
        <v>1.6605714285714286</v>
      </c>
      <c r="K7" s="3" t="s">
        <v>10</v>
      </c>
      <c r="L7" s="10">
        <v>11220.768</v>
      </c>
      <c r="M7" s="10">
        <v>9633.357</v>
      </c>
      <c r="N7" s="10">
        <v>6080.9129999999996</v>
      </c>
      <c r="O7" s="10">
        <v>4388.607</v>
      </c>
      <c r="P7" s="10">
        <v>3855.1410000000001</v>
      </c>
      <c r="Q7" s="10">
        <v>5536.4579999999996</v>
      </c>
      <c r="R7" s="3" t="s">
        <v>10</v>
      </c>
      <c r="S7" s="10">
        <v>7576</v>
      </c>
      <c r="T7" s="10">
        <v>8026</v>
      </c>
      <c r="U7" s="10">
        <v>8043</v>
      </c>
      <c r="V7" s="10">
        <v>6133</v>
      </c>
      <c r="W7" s="10">
        <v>10547</v>
      </c>
      <c r="X7" s="10">
        <v>11479</v>
      </c>
      <c r="Y7" s="60">
        <f t="shared" si="2"/>
        <v>51804</v>
      </c>
      <c r="Z7" s="4" t="s">
        <v>10</v>
      </c>
      <c r="AA7" s="11">
        <f t="shared" si="0"/>
        <v>12580.489142857143</v>
      </c>
      <c r="AB7" s="11">
        <f t="shared" si="3"/>
        <v>13327.746285714285</v>
      </c>
      <c r="AC7" s="11">
        <f t="shared" si="4"/>
        <v>13355.976000000001</v>
      </c>
      <c r="AD7" s="11">
        <f t="shared" si="1"/>
        <v>10184.284571428572</v>
      </c>
      <c r="AE7" s="11">
        <f t="shared" si="5"/>
        <v>17514.046857142857</v>
      </c>
      <c r="AF7" s="11">
        <f t="shared" si="6"/>
        <v>19061.699428571428</v>
      </c>
      <c r="AG7" s="12">
        <f t="shared" si="7"/>
        <v>86024.242285714296</v>
      </c>
      <c r="AH7" s="13"/>
      <c r="AI7" s="13"/>
    </row>
    <row r="8" spans="1:38" x14ac:dyDescent="0.3">
      <c r="A8" s="6">
        <v>43725</v>
      </c>
      <c r="B8" s="6" t="s">
        <v>37</v>
      </c>
      <c r="C8" s="6" t="s">
        <v>34</v>
      </c>
      <c r="D8" s="6" t="s">
        <v>35</v>
      </c>
      <c r="E8" s="6">
        <v>10</v>
      </c>
      <c r="F8" s="7">
        <v>94.135802469135797</v>
      </c>
      <c r="G8" s="6">
        <v>0.7</v>
      </c>
      <c r="H8" s="8">
        <f t="shared" si="8"/>
        <v>201</v>
      </c>
      <c r="I8" s="9">
        <v>1.9282514285714283</v>
      </c>
      <c r="J8" s="9">
        <v>1.6622857142857144</v>
      </c>
      <c r="K8" s="3" t="s">
        <v>10</v>
      </c>
      <c r="L8" s="10">
        <v>2</v>
      </c>
      <c r="M8" s="10">
        <v>0</v>
      </c>
      <c r="N8" s="10">
        <v>0</v>
      </c>
      <c r="O8" s="10">
        <v>0</v>
      </c>
      <c r="P8" s="10">
        <v>67</v>
      </c>
      <c r="Q8" s="10">
        <v>0</v>
      </c>
      <c r="R8" s="3" t="s">
        <v>10</v>
      </c>
      <c r="S8" s="10">
        <v>12</v>
      </c>
      <c r="T8" s="10">
        <v>15</v>
      </c>
      <c r="U8" s="10">
        <v>18</v>
      </c>
      <c r="V8" s="10">
        <v>19</v>
      </c>
      <c r="W8" s="10">
        <v>14</v>
      </c>
      <c r="X8" s="10">
        <v>16</v>
      </c>
      <c r="Y8" s="60">
        <f t="shared" si="2"/>
        <v>94</v>
      </c>
      <c r="Z8" s="4" t="s">
        <v>10</v>
      </c>
      <c r="AA8" s="11">
        <f t="shared" si="0"/>
        <v>19.947428571428574</v>
      </c>
      <c r="AB8" s="11">
        <f t="shared" si="3"/>
        <v>24.934285714285714</v>
      </c>
      <c r="AC8" s="11">
        <f t="shared" si="4"/>
        <v>29.921142857142858</v>
      </c>
      <c r="AD8" s="11">
        <f t="shared" si="1"/>
        <v>31.583428571428573</v>
      </c>
      <c r="AE8" s="11">
        <f t="shared" si="5"/>
        <v>23.272000000000002</v>
      </c>
      <c r="AF8" s="11">
        <f t="shared" si="6"/>
        <v>26.59657142857143</v>
      </c>
      <c r="AG8" s="12">
        <f t="shared" si="7"/>
        <v>156.25485714285713</v>
      </c>
      <c r="AH8" s="13"/>
      <c r="AI8" s="13"/>
    </row>
    <row r="9" spans="1:38" x14ac:dyDescent="0.3">
      <c r="A9" s="6">
        <v>40270</v>
      </c>
      <c r="B9" s="6" t="s">
        <v>38</v>
      </c>
      <c r="C9" s="6" t="s">
        <v>30</v>
      </c>
      <c r="D9" s="6" t="s">
        <v>31</v>
      </c>
      <c r="E9" s="6">
        <v>60</v>
      </c>
      <c r="F9" s="7">
        <v>91.898148148148152</v>
      </c>
      <c r="G9" s="6">
        <v>0.6</v>
      </c>
      <c r="H9" s="8">
        <f t="shared" si="8"/>
        <v>29889.080999999998</v>
      </c>
      <c r="I9" s="9">
        <v>1.5315314285714285</v>
      </c>
      <c r="J9" s="9">
        <v>1.3202857142857143</v>
      </c>
      <c r="K9" s="3" t="s">
        <v>10</v>
      </c>
      <c r="L9" s="10">
        <v>5</v>
      </c>
      <c r="M9" s="10">
        <v>1</v>
      </c>
      <c r="N9" s="10">
        <v>6749.2439999999997</v>
      </c>
      <c r="O9" s="10">
        <v>9432.5580000000009</v>
      </c>
      <c r="P9" s="10">
        <v>9963.027</v>
      </c>
      <c r="Q9" s="10">
        <v>8206.7849999999999</v>
      </c>
      <c r="R9" s="3" t="s">
        <v>10</v>
      </c>
      <c r="S9" s="10">
        <v>8905</v>
      </c>
      <c r="T9" s="10">
        <v>4737</v>
      </c>
      <c r="U9" s="10">
        <v>10086</v>
      </c>
      <c r="V9" s="10">
        <v>8960</v>
      </c>
      <c r="W9" s="10">
        <v>4636</v>
      </c>
      <c r="X9" s="10">
        <v>7241</v>
      </c>
      <c r="Y9" s="60">
        <f t="shared" si="2"/>
        <v>44565</v>
      </c>
      <c r="Z9" s="4" t="s">
        <v>10</v>
      </c>
      <c r="AA9" s="11">
        <f t="shared" si="0"/>
        <v>11757.144285714287</v>
      </c>
      <c r="AB9" s="11">
        <f t="shared" si="3"/>
        <v>6254.1934285714287</v>
      </c>
      <c r="AC9" s="11">
        <f t="shared" si="4"/>
        <v>13316.401714285714</v>
      </c>
      <c r="AD9" s="11">
        <f t="shared" si="1"/>
        <v>11829.76</v>
      </c>
      <c r="AE9" s="11">
        <f t="shared" si="5"/>
        <v>6120.8445714285717</v>
      </c>
      <c r="AF9" s="11">
        <f t="shared" si="6"/>
        <v>9560.1888571428572</v>
      </c>
      <c r="AG9" s="12">
        <f t="shared" si="7"/>
        <v>58838.532857142854</v>
      </c>
      <c r="AH9" s="13"/>
      <c r="AI9" s="13"/>
    </row>
    <row r="10" spans="1:38" x14ac:dyDescent="0.3">
      <c r="A10" s="6">
        <v>41190</v>
      </c>
      <c r="B10" s="6" t="s">
        <v>39</v>
      </c>
      <c r="C10" s="6" t="s">
        <v>30</v>
      </c>
      <c r="D10" s="6" t="s">
        <v>31</v>
      </c>
      <c r="E10" s="6">
        <v>60</v>
      </c>
      <c r="F10" s="7">
        <v>91.898148148148152</v>
      </c>
      <c r="G10" s="6">
        <v>0.6</v>
      </c>
      <c r="H10" s="8">
        <f t="shared" si="8"/>
        <v>37330.631999999998</v>
      </c>
      <c r="I10" s="9">
        <v>1.5583771428571427</v>
      </c>
      <c r="J10" s="9">
        <v>1.3434285714285714</v>
      </c>
      <c r="K10" s="3" t="s">
        <v>10</v>
      </c>
      <c r="L10" s="10">
        <v>12443.544</v>
      </c>
      <c r="M10" s="10">
        <v>7175.817</v>
      </c>
      <c r="N10" s="10">
        <v>1372.626</v>
      </c>
      <c r="O10" s="10">
        <v>320.67899999999997</v>
      </c>
      <c r="P10" s="10">
        <v>69</v>
      </c>
      <c r="Q10" s="10">
        <v>57</v>
      </c>
      <c r="R10" s="3" t="s">
        <v>10</v>
      </c>
      <c r="S10" s="10">
        <v>5639</v>
      </c>
      <c r="T10" s="10">
        <v>4621</v>
      </c>
      <c r="U10" s="10">
        <v>3523</v>
      </c>
      <c r="V10" s="10">
        <v>3428</v>
      </c>
      <c r="W10" s="10">
        <v>4649</v>
      </c>
      <c r="X10" s="10">
        <v>6074</v>
      </c>
      <c r="Y10" s="60">
        <f t="shared" si="2"/>
        <v>27934</v>
      </c>
      <c r="Z10" s="4" t="s">
        <v>10</v>
      </c>
      <c r="AA10" s="11">
        <f t="shared" si="0"/>
        <v>7575.5937142857147</v>
      </c>
      <c r="AB10" s="11">
        <f t="shared" si="3"/>
        <v>6207.9834285714287</v>
      </c>
      <c r="AC10" s="11">
        <f t="shared" si="4"/>
        <v>4732.8988571428572</v>
      </c>
      <c r="AD10" s="11">
        <f t="shared" si="1"/>
        <v>4605.2731428571424</v>
      </c>
      <c r="AE10" s="11">
        <f t="shared" si="5"/>
        <v>6245.5994285714287</v>
      </c>
      <c r="AF10" s="11">
        <f t="shared" si="6"/>
        <v>8159.9851428571428</v>
      </c>
      <c r="AG10" s="12">
        <f t="shared" si="7"/>
        <v>37527.333714285713</v>
      </c>
      <c r="AH10" s="13"/>
      <c r="AI10" s="13"/>
    </row>
    <row r="11" spans="1:38" x14ac:dyDescent="0.3">
      <c r="A11" s="6">
        <v>42010</v>
      </c>
      <c r="B11" s="6" t="s">
        <v>40</v>
      </c>
      <c r="C11" s="6" t="s">
        <v>30</v>
      </c>
      <c r="D11" s="6" t="s">
        <v>31</v>
      </c>
      <c r="E11" s="6">
        <v>60</v>
      </c>
      <c r="F11" s="7">
        <v>91.898148148148152</v>
      </c>
      <c r="G11" s="6">
        <v>0.6</v>
      </c>
      <c r="H11" s="8">
        <f t="shared" si="8"/>
        <v>13222.763999999999</v>
      </c>
      <c r="I11" s="9">
        <v>1.9713371428571427</v>
      </c>
      <c r="J11" s="9">
        <v>1.6994285714285715</v>
      </c>
      <c r="K11" s="3" t="s">
        <v>10</v>
      </c>
      <c r="L11" s="10">
        <v>3713.2829999999999</v>
      </c>
      <c r="M11" s="10">
        <v>3375.6210000000001</v>
      </c>
      <c r="N11" s="10">
        <v>2626.3710000000001</v>
      </c>
      <c r="O11" s="10">
        <v>3606.39</v>
      </c>
      <c r="P11" s="10">
        <v>4407.5879999999997</v>
      </c>
      <c r="Q11" s="10">
        <v>3513.4830000000002</v>
      </c>
      <c r="R11" s="3" t="s">
        <v>10</v>
      </c>
      <c r="S11" s="10">
        <v>4098</v>
      </c>
      <c r="T11" s="10">
        <v>2901</v>
      </c>
      <c r="U11" s="10">
        <v>3962</v>
      </c>
      <c r="V11" s="10">
        <v>3291</v>
      </c>
      <c r="W11" s="10">
        <v>6146</v>
      </c>
      <c r="X11" s="10">
        <v>5624</v>
      </c>
      <c r="Y11" s="60">
        <f t="shared" si="2"/>
        <v>26022</v>
      </c>
      <c r="Z11" s="4" t="s">
        <v>10</v>
      </c>
      <c r="AA11" s="11">
        <f t="shared" si="0"/>
        <v>6964.2582857142861</v>
      </c>
      <c r="AB11" s="11">
        <f t="shared" si="3"/>
        <v>4930.0422857142858</v>
      </c>
      <c r="AC11" s="11">
        <f t="shared" si="4"/>
        <v>6733.1360000000004</v>
      </c>
      <c r="AD11" s="11">
        <f t="shared" si="1"/>
        <v>5592.8194285714289</v>
      </c>
      <c r="AE11" s="11">
        <f t="shared" si="5"/>
        <v>10444.688</v>
      </c>
      <c r="AF11" s="11">
        <f t="shared" si="6"/>
        <v>9557.5862857142856</v>
      </c>
      <c r="AG11" s="12">
        <f t="shared" si="7"/>
        <v>44222.530285714289</v>
      </c>
      <c r="AH11" s="13"/>
      <c r="AI11" s="13"/>
    </row>
    <row r="12" spans="1:38" x14ac:dyDescent="0.3">
      <c r="A12" s="6">
        <v>40010</v>
      </c>
      <c r="B12" s="6" t="s">
        <v>41</v>
      </c>
      <c r="C12" s="6" t="s">
        <v>30</v>
      </c>
      <c r="D12" s="6" t="s">
        <v>31</v>
      </c>
      <c r="E12" s="6">
        <v>60</v>
      </c>
      <c r="F12" s="7">
        <v>91.898148148148152</v>
      </c>
      <c r="G12" s="6">
        <v>0.6</v>
      </c>
      <c r="H12" s="8">
        <f t="shared" si="8"/>
        <v>42209.748</v>
      </c>
      <c r="I12" s="9">
        <v>2.1963771428571426</v>
      </c>
      <c r="J12" s="9">
        <v>1.8934285714285715</v>
      </c>
      <c r="K12" s="3" t="s">
        <v>10</v>
      </c>
      <c r="L12" s="10">
        <v>1039.9590000000001</v>
      </c>
      <c r="M12" s="10">
        <v>1005.9930000000001</v>
      </c>
      <c r="N12" s="10">
        <v>496.50299999999999</v>
      </c>
      <c r="O12" s="10">
        <v>909.09</v>
      </c>
      <c r="P12" s="10">
        <v>2441.556</v>
      </c>
      <c r="Q12" s="10">
        <v>14069.915999999999</v>
      </c>
      <c r="R12" s="3" t="s">
        <v>10</v>
      </c>
      <c r="S12" s="10">
        <v>3998</v>
      </c>
      <c r="T12" s="10">
        <v>3801</v>
      </c>
      <c r="U12" s="10">
        <v>4438</v>
      </c>
      <c r="V12" s="10">
        <v>4401</v>
      </c>
      <c r="W12" s="10">
        <v>5909</v>
      </c>
      <c r="X12" s="10">
        <v>3626</v>
      </c>
      <c r="Y12" s="60">
        <f t="shared" si="2"/>
        <v>26173</v>
      </c>
      <c r="Z12" s="4" t="s">
        <v>10</v>
      </c>
      <c r="AA12" s="11">
        <f t="shared" si="0"/>
        <v>7569.9274285714291</v>
      </c>
      <c r="AB12" s="11">
        <f t="shared" si="3"/>
        <v>7196.9220000000005</v>
      </c>
      <c r="AC12" s="11">
        <f t="shared" si="4"/>
        <v>8403.0360000000001</v>
      </c>
      <c r="AD12" s="11">
        <f t="shared" si="1"/>
        <v>8332.9791428571425</v>
      </c>
      <c r="AE12" s="11">
        <f t="shared" si="5"/>
        <v>11188.269428571428</v>
      </c>
      <c r="AF12" s="11">
        <f t="shared" si="6"/>
        <v>6865.5720000000001</v>
      </c>
      <c r="AG12" s="12">
        <f t="shared" si="7"/>
        <v>49556.706000000006</v>
      </c>
      <c r="AH12" s="13"/>
      <c r="AI12" s="13"/>
    </row>
    <row r="13" spans="1:38" x14ac:dyDescent="0.3">
      <c r="A13" s="6">
        <v>42060</v>
      </c>
      <c r="B13" s="6" t="s">
        <v>42</v>
      </c>
      <c r="C13" s="6" t="s">
        <v>30</v>
      </c>
      <c r="D13" s="6" t="s">
        <v>31</v>
      </c>
      <c r="E13" s="6">
        <v>60</v>
      </c>
      <c r="F13" s="7">
        <v>91.898148148148152</v>
      </c>
      <c r="G13" s="6">
        <v>0.6</v>
      </c>
      <c r="H13" s="8">
        <f t="shared" si="8"/>
        <v>11412.576000000001</v>
      </c>
      <c r="I13" s="9">
        <v>2.0459085714285714</v>
      </c>
      <c r="J13" s="9">
        <v>1.7637142857142858</v>
      </c>
      <c r="K13" s="3" t="s">
        <v>10</v>
      </c>
      <c r="L13" s="10">
        <v>3804.192</v>
      </c>
      <c r="M13" s="10">
        <v>3782.2139999999999</v>
      </c>
      <c r="N13" s="10">
        <v>2524.473</v>
      </c>
      <c r="O13" s="10">
        <v>3243.7530000000002</v>
      </c>
      <c r="P13" s="10">
        <v>3440.556</v>
      </c>
      <c r="Q13" s="10">
        <v>2976.0210000000002</v>
      </c>
      <c r="R13" s="3" t="s">
        <v>10</v>
      </c>
      <c r="S13" s="10">
        <v>4154</v>
      </c>
      <c r="T13" s="10">
        <v>5960</v>
      </c>
      <c r="U13" s="10">
        <v>5550</v>
      </c>
      <c r="V13" s="10">
        <v>3553</v>
      </c>
      <c r="W13" s="10">
        <v>3636</v>
      </c>
      <c r="X13" s="10">
        <v>3718</v>
      </c>
      <c r="Y13" s="60">
        <f t="shared" si="2"/>
        <v>26571</v>
      </c>
      <c r="Z13" s="4" t="s">
        <v>10</v>
      </c>
      <c r="AA13" s="11">
        <f t="shared" si="0"/>
        <v>7326.4691428571432</v>
      </c>
      <c r="AB13" s="11">
        <f t="shared" si="3"/>
        <v>10511.737142857144</v>
      </c>
      <c r="AC13" s="11">
        <f t="shared" si="4"/>
        <v>9788.6142857142859</v>
      </c>
      <c r="AD13" s="11">
        <f t="shared" si="1"/>
        <v>6266.4768571428576</v>
      </c>
      <c r="AE13" s="11">
        <f t="shared" si="5"/>
        <v>6412.8651428571429</v>
      </c>
      <c r="AF13" s="11">
        <f t="shared" si="6"/>
        <v>6557.4897142857144</v>
      </c>
      <c r="AG13" s="12">
        <f t="shared" si="7"/>
        <v>46863.652285714292</v>
      </c>
      <c r="AH13" s="13"/>
      <c r="AI13" s="13"/>
    </row>
    <row r="14" spans="1:38" x14ac:dyDescent="0.3">
      <c r="A14" s="6">
        <v>43290</v>
      </c>
      <c r="B14" s="6" t="s">
        <v>43</v>
      </c>
      <c r="C14" s="6" t="s">
        <v>34</v>
      </c>
      <c r="D14" s="6" t="s">
        <v>35</v>
      </c>
      <c r="E14" s="6">
        <v>10</v>
      </c>
      <c r="F14" s="7">
        <v>94.135802469135797</v>
      </c>
      <c r="G14" s="6">
        <v>0.7</v>
      </c>
      <c r="H14" s="8">
        <f t="shared" si="8"/>
        <v>13318.667999999998</v>
      </c>
      <c r="I14" s="9">
        <v>1.9123428571428571</v>
      </c>
      <c r="J14" s="9">
        <v>1.6485714285714286</v>
      </c>
      <c r="K14" s="3" t="s">
        <v>10</v>
      </c>
      <c r="L14" s="10">
        <v>2601.3960000000002</v>
      </c>
      <c r="M14" s="10">
        <v>3032.9639999999999</v>
      </c>
      <c r="N14" s="10">
        <v>2860.1370000000002</v>
      </c>
      <c r="O14" s="10">
        <v>3687.3090000000002</v>
      </c>
      <c r="P14" s="10">
        <v>4439.5559999999996</v>
      </c>
      <c r="Q14" s="10">
        <v>3070.9259999999999</v>
      </c>
      <c r="R14" s="3" t="s">
        <v>10</v>
      </c>
      <c r="S14" s="10">
        <v>3553</v>
      </c>
      <c r="T14" s="10">
        <v>5520</v>
      </c>
      <c r="U14" s="10">
        <v>4136</v>
      </c>
      <c r="V14" s="10">
        <v>4238</v>
      </c>
      <c r="W14" s="10">
        <v>5402</v>
      </c>
      <c r="X14" s="10">
        <v>5936</v>
      </c>
      <c r="Y14" s="60">
        <f t="shared" si="2"/>
        <v>28785</v>
      </c>
      <c r="Z14" s="4" t="s">
        <v>10</v>
      </c>
      <c r="AA14" s="11">
        <f t="shared" si="0"/>
        <v>5857.3742857142861</v>
      </c>
      <c r="AB14" s="11">
        <f t="shared" si="3"/>
        <v>9100.1142857142859</v>
      </c>
      <c r="AC14" s="11">
        <f t="shared" si="4"/>
        <v>6818.4914285714285</v>
      </c>
      <c r="AD14" s="11">
        <f t="shared" si="1"/>
        <v>6986.6457142857143</v>
      </c>
      <c r="AE14" s="11">
        <f t="shared" si="5"/>
        <v>8905.5828571428574</v>
      </c>
      <c r="AF14" s="11">
        <f t="shared" si="6"/>
        <v>9785.92</v>
      </c>
      <c r="AG14" s="12">
        <f t="shared" si="7"/>
        <v>47454.12857142857</v>
      </c>
      <c r="AH14" s="13"/>
      <c r="AI14" s="13"/>
    </row>
    <row r="15" spans="1:38" x14ac:dyDescent="0.3">
      <c r="A15" s="6">
        <v>41196</v>
      </c>
      <c r="B15" s="6" t="s">
        <v>44</v>
      </c>
      <c r="C15" s="6" t="s">
        <v>30</v>
      </c>
      <c r="D15" s="6" t="s">
        <v>31</v>
      </c>
      <c r="E15" s="6">
        <v>60</v>
      </c>
      <c r="F15" s="7">
        <v>91.898148148148152</v>
      </c>
      <c r="G15" s="6">
        <v>0.6</v>
      </c>
      <c r="H15" s="8">
        <f t="shared" si="8"/>
        <v>41667.290999999997</v>
      </c>
      <c r="I15" s="9">
        <v>1.7148114285714284</v>
      </c>
      <c r="J15" s="9">
        <v>1.4782857142857142</v>
      </c>
      <c r="K15" s="3" t="s">
        <v>10</v>
      </c>
      <c r="L15" s="10">
        <v>0</v>
      </c>
      <c r="M15" s="10">
        <v>0</v>
      </c>
      <c r="N15" s="10">
        <v>0</v>
      </c>
      <c r="O15" s="10">
        <v>3703.2930000000001</v>
      </c>
      <c r="P15" s="10">
        <v>13889.097</v>
      </c>
      <c r="Q15" s="10">
        <v>1540.4580000000001</v>
      </c>
      <c r="R15" s="3" t="s">
        <v>10</v>
      </c>
      <c r="S15" s="10">
        <v>4620</v>
      </c>
      <c r="T15" s="10">
        <v>3083</v>
      </c>
      <c r="U15" s="10">
        <v>3943</v>
      </c>
      <c r="V15" s="10">
        <v>4853</v>
      </c>
      <c r="W15" s="10">
        <v>5008</v>
      </c>
      <c r="X15" s="10">
        <v>3629</v>
      </c>
      <c r="Y15" s="60">
        <f t="shared" si="2"/>
        <v>25136</v>
      </c>
      <c r="Z15" s="4" t="s">
        <v>10</v>
      </c>
      <c r="AA15" s="11">
        <f t="shared" si="0"/>
        <v>6829.6799999999994</v>
      </c>
      <c r="AB15" s="11">
        <f t="shared" si="3"/>
        <v>4557.5548571428571</v>
      </c>
      <c r="AC15" s="11">
        <f>U15*J15</f>
        <v>5828.8805714285709</v>
      </c>
      <c r="AD15" s="11">
        <f t="shared" si="1"/>
        <v>7174.1205714285707</v>
      </c>
      <c r="AE15" s="11">
        <f t="shared" si="5"/>
        <v>7403.254857142857</v>
      </c>
      <c r="AF15" s="11">
        <f t="shared" si="6"/>
        <v>5364.6988571428565</v>
      </c>
      <c r="AG15" s="12">
        <f t="shared" si="7"/>
        <v>37158.189714285712</v>
      </c>
      <c r="AH15" s="13"/>
      <c r="AI15" s="13"/>
    </row>
    <row r="16" spans="1:38" x14ac:dyDescent="0.3">
      <c r="A16" s="6">
        <v>40273</v>
      </c>
      <c r="B16" s="6" t="s">
        <v>45</v>
      </c>
      <c r="C16" s="6" t="s">
        <v>30</v>
      </c>
      <c r="D16" s="6" t="s">
        <v>31</v>
      </c>
      <c r="E16" s="6">
        <v>60</v>
      </c>
      <c r="F16" s="7">
        <v>91.898148148148152</v>
      </c>
      <c r="G16" s="6">
        <v>0.6</v>
      </c>
      <c r="H16" s="8">
        <f t="shared" si="8"/>
        <v>27515.456999999999</v>
      </c>
      <c r="I16" s="9">
        <v>1.6554857142857142</v>
      </c>
      <c r="J16" s="9">
        <v>1.427142857142857</v>
      </c>
      <c r="K16" s="3" t="s">
        <v>10</v>
      </c>
      <c r="L16" s="10">
        <v>8554.4369999999999</v>
      </c>
      <c r="M16" s="10">
        <v>9171.8189999999995</v>
      </c>
      <c r="N16" s="10">
        <v>489.51</v>
      </c>
      <c r="O16" s="10">
        <v>98</v>
      </c>
      <c r="P16" s="10">
        <v>2</v>
      </c>
      <c r="Q16" s="10">
        <v>0</v>
      </c>
      <c r="R16" s="3" t="s">
        <v>10</v>
      </c>
      <c r="S16" s="10">
        <v>5472</v>
      </c>
      <c r="T16" s="10">
        <v>3920</v>
      </c>
      <c r="U16" s="10">
        <v>5556</v>
      </c>
      <c r="V16" s="10">
        <v>5178</v>
      </c>
      <c r="W16" s="10">
        <v>3175</v>
      </c>
      <c r="X16" s="10">
        <v>3765</v>
      </c>
      <c r="Y16" s="60">
        <f t="shared" si="2"/>
        <v>27066</v>
      </c>
      <c r="Z16" s="4" t="s">
        <v>10</v>
      </c>
      <c r="AA16" s="11">
        <f t="shared" si="0"/>
        <v>7809.3257142857137</v>
      </c>
      <c r="AB16" s="11">
        <f t="shared" si="3"/>
        <v>5594.4</v>
      </c>
      <c r="AC16" s="11">
        <f t="shared" si="4"/>
        <v>7929.2057142857138</v>
      </c>
      <c r="AD16" s="11">
        <f t="shared" si="1"/>
        <v>7389.7457142857138</v>
      </c>
      <c r="AE16" s="11">
        <f t="shared" si="5"/>
        <v>4531.1785714285716</v>
      </c>
      <c r="AF16" s="11">
        <f t="shared" si="6"/>
        <v>5373.1928571428571</v>
      </c>
      <c r="AG16" s="12">
        <f t="shared" si="7"/>
        <v>38627.048571428568</v>
      </c>
      <c r="AH16" s="13"/>
      <c r="AI16" s="13"/>
    </row>
    <row r="17" spans="1:35" x14ac:dyDescent="0.3">
      <c r="A17" s="6">
        <v>40930</v>
      </c>
      <c r="B17" s="6" t="s">
        <v>46</v>
      </c>
      <c r="C17" s="6" t="s">
        <v>30</v>
      </c>
      <c r="D17" s="6" t="s">
        <v>31</v>
      </c>
      <c r="E17" s="6">
        <v>60</v>
      </c>
      <c r="F17" s="7">
        <v>91.898148148148152</v>
      </c>
      <c r="G17" s="6">
        <v>0.6</v>
      </c>
      <c r="H17" s="8">
        <f t="shared" si="8"/>
        <v>14625.36</v>
      </c>
      <c r="I17" s="9">
        <v>2.0757371428571427</v>
      </c>
      <c r="J17" s="9">
        <v>1.7894285714285714</v>
      </c>
      <c r="K17" s="3" t="s">
        <v>10</v>
      </c>
      <c r="L17" s="10">
        <v>119</v>
      </c>
      <c r="M17" s="10">
        <v>101</v>
      </c>
      <c r="N17" s="10">
        <v>3858.1379999999999</v>
      </c>
      <c r="O17" s="10">
        <v>4875.12</v>
      </c>
      <c r="P17" s="10">
        <v>4334.6610000000001</v>
      </c>
      <c r="Q17" s="10">
        <v>4290.7049999999999</v>
      </c>
      <c r="R17" s="3" t="s">
        <v>10</v>
      </c>
      <c r="S17" s="10">
        <v>4191</v>
      </c>
      <c r="T17" s="10">
        <v>3061</v>
      </c>
      <c r="U17" s="10">
        <v>3701</v>
      </c>
      <c r="V17" s="10">
        <v>4420</v>
      </c>
      <c r="W17" s="10">
        <v>2715</v>
      </c>
      <c r="X17" s="10">
        <v>4380</v>
      </c>
      <c r="Y17" s="60">
        <f t="shared" si="2"/>
        <v>22468</v>
      </c>
      <c r="Z17" s="4" t="s">
        <v>10</v>
      </c>
      <c r="AA17" s="11">
        <f t="shared" si="0"/>
        <v>7499.495142857143</v>
      </c>
      <c r="AB17" s="11">
        <f t="shared" si="3"/>
        <v>5477.4408571428567</v>
      </c>
      <c r="AC17" s="11">
        <f t="shared" si="4"/>
        <v>6622.6751428571424</v>
      </c>
      <c r="AD17" s="11">
        <f t="shared" si="1"/>
        <v>7909.2742857142857</v>
      </c>
      <c r="AE17" s="11">
        <f t="shared" si="5"/>
        <v>4858.2985714285714</v>
      </c>
      <c r="AF17" s="11">
        <f t="shared" si="6"/>
        <v>7837.6971428571424</v>
      </c>
      <c r="AG17" s="12">
        <f t="shared" si="7"/>
        <v>40204.881142857143</v>
      </c>
      <c r="AH17" s="13"/>
      <c r="AI17" s="13"/>
    </row>
    <row r="18" spans="1:35" x14ac:dyDescent="0.3">
      <c r="A18" s="6">
        <v>43730</v>
      </c>
      <c r="B18" s="6" t="s">
        <v>47</v>
      </c>
      <c r="C18" s="6" t="s">
        <v>34</v>
      </c>
      <c r="D18" s="6" t="s">
        <v>35</v>
      </c>
      <c r="E18" s="6">
        <v>10</v>
      </c>
      <c r="F18" s="7">
        <v>94.135802469135797</v>
      </c>
      <c r="G18" s="6">
        <v>0.7</v>
      </c>
      <c r="H18" s="8">
        <f t="shared" si="8"/>
        <v>8157.8339999999989</v>
      </c>
      <c r="I18" s="9">
        <v>1.7787771428571426</v>
      </c>
      <c r="J18" s="9">
        <v>1.5334285714285714</v>
      </c>
      <c r="K18" s="3" t="s">
        <v>10</v>
      </c>
      <c r="L18" s="10">
        <v>2192.8049999999998</v>
      </c>
      <c r="M18" s="10">
        <v>2514.4830000000002</v>
      </c>
      <c r="N18" s="10">
        <v>2349.6480000000001</v>
      </c>
      <c r="O18" s="10">
        <v>2719.2779999999998</v>
      </c>
      <c r="P18" s="10">
        <v>2605.3919999999998</v>
      </c>
      <c r="Q18" s="10">
        <v>2401.596</v>
      </c>
      <c r="R18" s="3" t="s">
        <v>10</v>
      </c>
      <c r="S18" s="10">
        <v>2262</v>
      </c>
      <c r="T18" s="10">
        <v>4516</v>
      </c>
      <c r="U18" s="10">
        <v>2381</v>
      </c>
      <c r="V18" s="10">
        <v>3660</v>
      </c>
      <c r="W18" s="10">
        <v>3842</v>
      </c>
      <c r="X18" s="10">
        <v>3708</v>
      </c>
      <c r="Y18" s="60">
        <f t="shared" si="2"/>
        <v>20369</v>
      </c>
      <c r="Z18" s="4" t="s">
        <v>10</v>
      </c>
      <c r="AA18" s="11">
        <f t="shared" si="0"/>
        <v>3468.6154285714283</v>
      </c>
      <c r="AB18" s="11">
        <f t="shared" si="3"/>
        <v>6924.9634285714283</v>
      </c>
      <c r="AC18" s="11">
        <f t="shared" si="4"/>
        <v>3651.0934285714284</v>
      </c>
      <c r="AD18" s="11">
        <f t="shared" si="1"/>
        <v>5612.3485714285716</v>
      </c>
      <c r="AE18" s="11">
        <f t="shared" si="5"/>
        <v>5891.4325714285715</v>
      </c>
      <c r="AF18" s="11">
        <f t="shared" si="6"/>
        <v>5685.9531428571427</v>
      </c>
      <c r="AG18" s="12">
        <f t="shared" si="7"/>
        <v>31234.406571428568</v>
      </c>
      <c r="AH18" s="13"/>
      <c r="AI18" s="13"/>
    </row>
    <row r="19" spans="1:35" x14ac:dyDescent="0.3">
      <c r="A19" s="6">
        <v>40980</v>
      </c>
      <c r="B19" s="6" t="s">
        <v>48</v>
      </c>
      <c r="C19" s="6" t="s">
        <v>30</v>
      </c>
      <c r="D19" s="6" t="s">
        <v>31</v>
      </c>
      <c r="E19" s="6">
        <v>60</v>
      </c>
      <c r="F19" s="7">
        <v>91.898148148148152</v>
      </c>
      <c r="G19" s="6">
        <v>0.6</v>
      </c>
      <c r="H19" s="8">
        <f t="shared" si="8"/>
        <v>9503.487000000001</v>
      </c>
      <c r="I19" s="9">
        <v>1.9995085714285714</v>
      </c>
      <c r="J19" s="9">
        <v>1.7237142857142858</v>
      </c>
      <c r="K19" s="3" t="s">
        <v>10</v>
      </c>
      <c r="L19" s="10">
        <v>2892.105</v>
      </c>
      <c r="M19" s="10">
        <v>2816.181</v>
      </c>
      <c r="N19" s="10">
        <v>3167.8290000000002</v>
      </c>
      <c r="O19" s="10">
        <v>2713.2840000000001</v>
      </c>
      <c r="P19" s="10">
        <v>1710.288</v>
      </c>
      <c r="Q19" s="10">
        <v>1480.518</v>
      </c>
      <c r="R19" s="3" t="s">
        <v>10</v>
      </c>
      <c r="S19" s="10">
        <v>3002</v>
      </c>
      <c r="T19" s="10">
        <v>3797</v>
      </c>
      <c r="U19" s="10">
        <v>2544</v>
      </c>
      <c r="V19" s="10">
        <v>3107</v>
      </c>
      <c r="W19" s="10">
        <v>3397</v>
      </c>
      <c r="X19" s="10">
        <v>2646</v>
      </c>
      <c r="Y19" s="60">
        <f t="shared" si="2"/>
        <v>18493</v>
      </c>
      <c r="Z19" s="4" t="s">
        <v>10</v>
      </c>
      <c r="AA19" s="11">
        <f t="shared" si="0"/>
        <v>5174.5902857142855</v>
      </c>
      <c r="AB19" s="11">
        <f t="shared" si="3"/>
        <v>6544.9431428571434</v>
      </c>
      <c r="AC19" s="11">
        <f t="shared" si="4"/>
        <v>4385.1291428571431</v>
      </c>
      <c r="AD19" s="11">
        <f t="shared" si="1"/>
        <v>5355.5802857142862</v>
      </c>
      <c r="AE19" s="11">
        <f t="shared" si="5"/>
        <v>5855.4574285714289</v>
      </c>
      <c r="AF19" s="11">
        <f t="shared" si="6"/>
        <v>4560.9480000000003</v>
      </c>
      <c r="AG19" s="12">
        <f t="shared" si="7"/>
        <v>31876.648285714291</v>
      </c>
      <c r="AH19" s="13"/>
      <c r="AI19" s="13"/>
    </row>
    <row r="20" spans="1:35" x14ac:dyDescent="0.3">
      <c r="A20" s="6">
        <v>43590</v>
      </c>
      <c r="B20" s="6" t="s">
        <v>49</v>
      </c>
      <c r="C20" s="6" t="s">
        <v>34</v>
      </c>
      <c r="D20" s="6" t="s">
        <v>35</v>
      </c>
      <c r="E20" s="6">
        <v>10</v>
      </c>
      <c r="F20" s="7">
        <v>94.135802469135797</v>
      </c>
      <c r="G20" s="6">
        <v>0.7</v>
      </c>
      <c r="H20" s="8">
        <f t="shared" si="8"/>
        <v>7795.1970000000001</v>
      </c>
      <c r="I20" s="9">
        <v>2.1751657142857144</v>
      </c>
      <c r="J20" s="9">
        <v>1.8751428571428572</v>
      </c>
      <c r="K20" s="3" t="s">
        <v>10</v>
      </c>
      <c r="L20" s="10">
        <v>2598.3989999999999</v>
      </c>
      <c r="M20" s="10">
        <v>2275.7220000000002</v>
      </c>
      <c r="N20" s="10">
        <v>2377.62</v>
      </c>
      <c r="O20" s="10">
        <v>2524.473</v>
      </c>
      <c r="P20" s="10">
        <v>2430.567</v>
      </c>
      <c r="Q20" s="10">
        <v>2279.7179999999998</v>
      </c>
      <c r="R20" s="3" t="s">
        <v>10</v>
      </c>
      <c r="S20" s="10">
        <v>4087</v>
      </c>
      <c r="T20" s="10">
        <v>1942</v>
      </c>
      <c r="U20" s="10">
        <v>2048</v>
      </c>
      <c r="V20" s="10">
        <v>3305</v>
      </c>
      <c r="W20" s="10">
        <v>4319</v>
      </c>
      <c r="X20" s="10">
        <v>2466</v>
      </c>
      <c r="Y20" s="60">
        <f t="shared" si="2"/>
        <v>18167</v>
      </c>
      <c r="Z20" s="4" t="s">
        <v>10</v>
      </c>
      <c r="AA20" s="11">
        <f t="shared" si="0"/>
        <v>7663.7088571428576</v>
      </c>
      <c r="AB20" s="11">
        <f t="shared" si="3"/>
        <v>3641.5274285714286</v>
      </c>
      <c r="AC20" s="11">
        <f t="shared" si="4"/>
        <v>3840.2925714285716</v>
      </c>
      <c r="AD20" s="11">
        <f t="shared" si="1"/>
        <v>6197.3471428571429</v>
      </c>
      <c r="AE20" s="11">
        <f t="shared" si="5"/>
        <v>8098.7420000000002</v>
      </c>
      <c r="AF20" s="11">
        <f t="shared" si="6"/>
        <v>4624.1022857142862</v>
      </c>
      <c r="AG20" s="12">
        <f t="shared" si="7"/>
        <v>34065.720285714291</v>
      </c>
      <c r="AH20" s="13"/>
      <c r="AI20" s="13"/>
    </row>
    <row r="21" spans="1:35" x14ac:dyDescent="0.3">
      <c r="A21" s="6">
        <v>40670</v>
      </c>
      <c r="B21" s="6" t="s">
        <v>50</v>
      </c>
      <c r="C21" s="6" t="s">
        <v>30</v>
      </c>
      <c r="D21" s="6" t="s">
        <v>31</v>
      </c>
      <c r="E21" s="6">
        <v>60</v>
      </c>
      <c r="F21" s="7">
        <v>91.898148148148152</v>
      </c>
      <c r="G21" s="6">
        <v>0.6</v>
      </c>
      <c r="H21" s="8">
        <f t="shared" si="8"/>
        <v>19723.256999999998</v>
      </c>
      <c r="I21" s="9">
        <v>1.8447314285714285</v>
      </c>
      <c r="J21" s="9">
        <v>1.5902857142857143</v>
      </c>
      <c r="K21" s="3" t="s">
        <v>10</v>
      </c>
      <c r="L21" s="10">
        <v>1255.7429999999999</v>
      </c>
      <c r="M21" s="10">
        <v>6574.4189999999999</v>
      </c>
      <c r="N21" s="10">
        <v>4328.6670000000004</v>
      </c>
      <c r="O21" s="10">
        <v>435.56400000000002</v>
      </c>
      <c r="P21" s="10">
        <v>473.52600000000001</v>
      </c>
      <c r="Q21" s="10">
        <v>772.22699999999998</v>
      </c>
      <c r="R21" s="3" t="s">
        <v>10</v>
      </c>
      <c r="S21" s="10">
        <v>2201</v>
      </c>
      <c r="T21" s="10">
        <v>2485</v>
      </c>
      <c r="U21" s="10">
        <v>3717</v>
      </c>
      <c r="V21" s="10">
        <v>3278</v>
      </c>
      <c r="W21" s="10">
        <v>2255</v>
      </c>
      <c r="X21" s="10">
        <v>2603</v>
      </c>
      <c r="Y21" s="60">
        <f t="shared" si="2"/>
        <v>16539</v>
      </c>
      <c r="Z21" s="4" t="s">
        <v>10</v>
      </c>
      <c r="AA21" s="11">
        <f t="shared" si="0"/>
        <v>3500.2188571428574</v>
      </c>
      <c r="AB21" s="11">
        <f t="shared" si="3"/>
        <v>3951.86</v>
      </c>
      <c r="AC21" s="11">
        <f t="shared" si="4"/>
        <v>5911.0919999999996</v>
      </c>
      <c r="AD21" s="11">
        <f t="shared" si="1"/>
        <v>5212.9565714285718</v>
      </c>
      <c r="AE21" s="11">
        <f t="shared" si="5"/>
        <v>3586.0942857142859</v>
      </c>
      <c r="AF21" s="11">
        <f t="shared" si="6"/>
        <v>4139.5137142857147</v>
      </c>
      <c r="AG21" s="12">
        <f t="shared" si="7"/>
        <v>26301.735428571432</v>
      </c>
      <c r="AH21" s="13"/>
      <c r="AI21" s="13"/>
    </row>
    <row r="22" spans="1:35" x14ac:dyDescent="0.3">
      <c r="A22" s="6">
        <v>40740</v>
      </c>
      <c r="B22" s="6" t="s">
        <v>51</v>
      </c>
      <c r="C22" s="6" t="s">
        <v>30</v>
      </c>
      <c r="D22" s="6" t="s">
        <v>31</v>
      </c>
      <c r="E22" s="6">
        <v>60</v>
      </c>
      <c r="F22" s="7">
        <v>91.898148148148152</v>
      </c>
      <c r="G22" s="6">
        <v>0.6</v>
      </c>
      <c r="H22" s="8">
        <f t="shared" si="8"/>
        <v>7849.143</v>
      </c>
      <c r="I22" s="9">
        <v>1.805622857142857</v>
      </c>
      <c r="J22" s="9">
        <v>1.5565714285714285</v>
      </c>
      <c r="K22" s="3" t="s">
        <v>10</v>
      </c>
      <c r="L22" s="10">
        <v>2616.3809999999999</v>
      </c>
      <c r="M22" s="10">
        <v>2242.7550000000001</v>
      </c>
      <c r="N22" s="10">
        <v>1647.3510000000001</v>
      </c>
      <c r="O22" s="10">
        <v>2507.4899999999998</v>
      </c>
      <c r="P22" s="10">
        <v>2356.6410000000001</v>
      </c>
      <c r="Q22" s="10">
        <v>2429.5680000000002</v>
      </c>
      <c r="R22" s="3" t="s">
        <v>10</v>
      </c>
      <c r="S22" s="10">
        <v>3054</v>
      </c>
      <c r="T22" s="10">
        <v>1937</v>
      </c>
      <c r="U22" s="10">
        <v>4335</v>
      </c>
      <c r="V22" s="10">
        <v>2788</v>
      </c>
      <c r="W22" s="10">
        <v>3819</v>
      </c>
      <c r="X22" s="10">
        <v>2415</v>
      </c>
      <c r="Y22" s="60">
        <f t="shared" si="2"/>
        <v>18348</v>
      </c>
      <c r="Z22" s="4" t="s">
        <v>10</v>
      </c>
      <c r="AA22" s="11">
        <f t="shared" si="0"/>
        <v>4753.7691428571425</v>
      </c>
      <c r="AB22" s="11">
        <f t="shared" si="3"/>
        <v>3015.078857142857</v>
      </c>
      <c r="AC22" s="11">
        <f t="shared" si="4"/>
        <v>6747.7371428571423</v>
      </c>
      <c r="AD22" s="11">
        <f t="shared" si="1"/>
        <v>4339.7211428571427</v>
      </c>
      <c r="AE22" s="11">
        <f t="shared" si="5"/>
        <v>5944.5462857142857</v>
      </c>
      <c r="AF22" s="11">
        <f t="shared" si="6"/>
        <v>3759.12</v>
      </c>
      <c r="AG22" s="12">
        <f t="shared" si="7"/>
        <v>28559.972571428571</v>
      </c>
      <c r="AH22" s="13"/>
      <c r="AI22" s="13"/>
    </row>
    <row r="23" spans="1:35" x14ac:dyDescent="0.3">
      <c r="A23" s="6">
        <v>40228</v>
      </c>
      <c r="B23" s="6" t="s">
        <v>52</v>
      </c>
      <c r="C23" s="6" t="s">
        <v>30</v>
      </c>
      <c r="D23" s="6" t="s">
        <v>31</v>
      </c>
      <c r="E23" s="6">
        <v>60</v>
      </c>
      <c r="F23" s="7">
        <v>91.898148148148152</v>
      </c>
      <c r="G23" s="6">
        <v>0.6</v>
      </c>
      <c r="H23" s="8">
        <f t="shared" si="8"/>
        <v>19051.929</v>
      </c>
      <c r="I23" s="9">
        <v>1.8656114285714285</v>
      </c>
      <c r="J23" s="9">
        <v>1.6082857142857143</v>
      </c>
      <c r="K23" s="3" t="s">
        <v>10</v>
      </c>
      <c r="L23" s="10">
        <v>0</v>
      </c>
      <c r="M23" s="10">
        <v>0</v>
      </c>
      <c r="N23" s="10">
        <v>5039.9549999999999</v>
      </c>
      <c r="O23" s="10">
        <v>6350.643</v>
      </c>
      <c r="P23" s="10">
        <v>1720.278</v>
      </c>
      <c r="Q23" s="10">
        <v>21</v>
      </c>
      <c r="R23" s="3" t="s">
        <v>10</v>
      </c>
      <c r="S23" s="10">
        <v>2708</v>
      </c>
      <c r="T23" s="10">
        <v>1909</v>
      </c>
      <c r="U23" s="10">
        <v>1865</v>
      </c>
      <c r="V23" s="10">
        <v>1875</v>
      </c>
      <c r="W23" s="10">
        <v>1814</v>
      </c>
      <c r="X23" s="10">
        <v>2088</v>
      </c>
      <c r="Y23" s="60">
        <f t="shared" si="2"/>
        <v>12259</v>
      </c>
      <c r="Z23" s="4" t="s">
        <v>10</v>
      </c>
      <c r="AA23" s="11">
        <f t="shared" si="0"/>
        <v>4355.237714285714</v>
      </c>
      <c r="AB23" s="11">
        <f t="shared" si="3"/>
        <v>3070.2174285714286</v>
      </c>
      <c r="AC23" s="11">
        <f t="shared" si="4"/>
        <v>2999.4528571428573</v>
      </c>
      <c r="AD23" s="11">
        <f t="shared" si="1"/>
        <v>3015.5357142857142</v>
      </c>
      <c r="AE23" s="11">
        <f t="shared" si="5"/>
        <v>2917.4302857142857</v>
      </c>
      <c r="AF23" s="11">
        <f t="shared" si="6"/>
        <v>3358.1005714285716</v>
      </c>
      <c r="AG23" s="12">
        <f t="shared" si="7"/>
        <v>19715.974571428571</v>
      </c>
      <c r="AH23" s="13"/>
      <c r="AI23" s="13"/>
    </row>
    <row r="24" spans="1:35" x14ac:dyDescent="0.3">
      <c r="A24" s="6">
        <v>40220</v>
      </c>
      <c r="B24" s="6" t="s">
        <v>53</v>
      </c>
      <c r="C24" s="6" t="s">
        <v>30</v>
      </c>
      <c r="D24" s="6" t="s">
        <v>31</v>
      </c>
      <c r="E24" s="6">
        <v>60</v>
      </c>
      <c r="F24" s="7">
        <v>91.898148148148152</v>
      </c>
      <c r="G24" s="6">
        <v>0.6</v>
      </c>
      <c r="H24" s="8">
        <f t="shared" si="8"/>
        <v>8790.2010000000009</v>
      </c>
      <c r="I24" s="9">
        <v>1.956422857142857</v>
      </c>
      <c r="J24" s="9">
        <v>1.6865714285714286</v>
      </c>
      <c r="K24" s="3" t="s">
        <v>10</v>
      </c>
      <c r="L24" s="10">
        <v>1748.25</v>
      </c>
      <c r="M24" s="10">
        <v>2119.8780000000002</v>
      </c>
      <c r="N24" s="10">
        <v>1949.049</v>
      </c>
      <c r="O24" s="10">
        <v>1780.2180000000001</v>
      </c>
      <c r="P24" s="10">
        <v>1834.164</v>
      </c>
      <c r="Q24" s="10">
        <v>2930.067</v>
      </c>
      <c r="R24" s="3" t="s">
        <v>10</v>
      </c>
      <c r="S24" s="10">
        <v>2525</v>
      </c>
      <c r="T24" s="10">
        <v>2043</v>
      </c>
      <c r="U24" s="10">
        <v>2364</v>
      </c>
      <c r="V24" s="10">
        <v>3602</v>
      </c>
      <c r="W24" s="10">
        <v>2565</v>
      </c>
      <c r="X24" s="10">
        <v>1950</v>
      </c>
      <c r="Y24" s="60">
        <f t="shared" si="2"/>
        <v>15049</v>
      </c>
      <c r="Z24" s="4" t="s">
        <v>10</v>
      </c>
      <c r="AA24" s="11">
        <f t="shared" si="0"/>
        <v>4258.5928571428576</v>
      </c>
      <c r="AB24" s="11">
        <f t="shared" si="3"/>
        <v>3445.6654285714285</v>
      </c>
      <c r="AC24" s="11">
        <f t="shared" si="4"/>
        <v>3987.0548571428571</v>
      </c>
      <c r="AD24" s="11">
        <f t="shared" si="1"/>
        <v>6075.030285714286</v>
      </c>
      <c r="AE24" s="11">
        <f t="shared" si="5"/>
        <v>4326.0557142857142</v>
      </c>
      <c r="AF24" s="11">
        <f t="shared" si="6"/>
        <v>3288.8142857142857</v>
      </c>
      <c r="AG24" s="12">
        <f t="shared" si="7"/>
        <v>25381.213428571427</v>
      </c>
      <c r="AH24" s="13"/>
      <c r="AI24" s="13"/>
    </row>
    <row r="25" spans="1:35" x14ac:dyDescent="0.3">
      <c r="A25" s="6">
        <v>40990</v>
      </c>
      <c r="B25" s="6" t="s">
        <v>54</v>
      </c>
      <c r="C25" s="6" t="s">
        <v>30</v>
      </c>
      <c r="D25" s="6" t="s">
        <v>31</v>
      </c>
      <c r="E25" s="6">
        <v>60</v>
      </c>
      <c r="F25" s="7">
        <v>91.898148148148152</v>
      </c>
      <c r="G25" s="6">
        <v>0.6</v>
      </c>
      <c r="H25" s="8">
        <f t="shared" si="8"/>
        <v>6878.1149999999998</v>
      </c>
      <c r="I25" s="9">
        <v>2.2212342857142855</v>
      </c>
      <c r="J25" s="9">
        <v>1.9148571428571428</v>
      </c>
      <c r="K25" s="3" t="s">
        <v>10</v>
      </c>
      <c r="L25" s="10">
        <v>2143.8539999999998</v>
      </c>
      <c r="M25" s="10">
        <v>2292.7049999999999</v>
      </c>
      <c r="N25" s="10">
        <v>2181.8159999999998</v>
      </c>
      <c r="O25" s="10">
        <v>2136.8609999999999</v>
      </c>
      <c r="P25" s="10">
        <v>1480.518</v>
      </c>
      <c r="Q25" s="10">
        <v>1989.009</v>
      </c>
      <c r="R25" s="3" t="s">
        <v>10</v>
      </c>
      <c r="S25" s="10">
        <v>2968</v>
      </c>
      <c r="T25" s="10">
        <v>2338</v>
      </c>
      <c r="U25" s="10">
        <v>3565</v>
      </c>
      <c r="V25" s="10">
        <v>2941</v>
      </c>
      <c r="W25" s="10">
        <v>2018</v>
      </c>
      <c r="X25" s="10">
        <v>2481</v>
      </c>
      <c r="Y25" s="60">
        <f t="shared" si="2"/>
        <v>16311</v>
      </c>
      <c r="Z25" s="4" t="s">
        <v>10</v>
      </c>
      <c r="AA25" s="11">
        <f t="shared" si="0"/>
        <v>5683.2960000000003</v>
      </c>
      <c r="AB25" s="11">
        <f t="shared" si="3"/>
        <v>4476.9359999999997</v>
      </c>
      <c r="AC25" s="11">
        <f t="shared" si="4"/>
        <v>6826.4657142857141</v>
      </c>
      <c r="AD25" s="11">
        <f t="shared" si="1"/>
        <v>5631.5948571428571</v>
      </c>
      <c r="AE25" s="11">
        <f t="shared" si="5"/>
        <v>3864.1817142857144</v>
      </c>
      <c r="AF25" s="11">
        <f t="shared" si="6"/>
        <v>4750.760571428571</v>
      </c>
      <c r="AG25" s="12">
        <f t="shared" si="7"/>
        <v>31233.234857142856</v>
      </c>
      <c r="AH25" s="13"/>
      <c r="AI25" s="13"/>
    </row>
    <row r="26" spans="1:35" x14ac:dyDescent="0.3">
      <c r="A26" s="6">
        <v>40477</v>
      </c>
      <c r="B26" s="6" t="s">
        <v>55</v>
      </c>
      <c r="C26" s="6" t="s">
        <v>30</v>
      </c>
      <c r="D26" s="6" t="s">
        <v>31</v>
      </c>
      <c r="E26" s="6">
        <v>60</v>
      </c>
      <c r="F26" s="7">
        <v>91.898148148148152</v>
      </c>
      <c r="G26" s="6">
        <v>0.6</v>
      </c>
      <c r="H26" s="8">
        <f t="shared" si="8"/>
        <v>17769.213</v>
      </c>
      <c r="I26" s="9">
        <v>1.8443999999999998</v>
      </c>
      <c r="J26" s="9">
        <v>1.59</v>
      </c>
      <c r="K26" s="3" t="s">
        <v>10</v>
      </c>
      <c r="L26" s="10">
        <v>0</v>
      </c>
      <c r="M26" s="10">
        <v>0</v>
      </c>
      <c r="N26" s="10">
        <v>0</v>
      </c>
      <c r="O26" s="10">
        <v>5473.5209999999997</v>
      </c>
      <c r="P26" s="10">
        <v>5923.0709999999999</v>
      </c>
      <c r="Q26" s="10">
        <v>718.28099999999995</v>
      </c>
      <c r="R26" s="3" t="s">
        <v>10</v>
      </c>
      <c r="S26" s="10">
        <v>3083</v>
      </c>
      <c r="T26" s="10">
        <v>1738</v>
      </c>
      <c r="U26" s="10">
        <v>3125</v>
      </c>
      <c r="V26" s="10">
        <v>3318</v>
      </c>
      <c r="W26" s="10">
        <v>1793</v>
      </c>
      <c r="X26" s="10">
        <v>2398</v>
      </c>
      <c r="Y26" s="60">
        <f t="shared" si="2"/>
        <v>15455</v>
      </c>
      <c r="Z26" s="4" t="s">
        <v>10</v>
      </c>
      <c r="AA26" s="11">
        <f t="shared" si="0"/>
        <v>4901.97</v>
      </c>
      <c r="AB26" s="11">
        <f t="shared" si="3"/>
        <v>2763.42</v>
      </c>
      <c r="AC26" s="11">
        <f t="shared" si="4"/>
        <v>4968.75</v>
      </c>
      <c r="AD26" s="11">
        <f t="shared" si="1"/>
        <v>5275.62</v>
      </c>
      <c r="AE26" s="11">
        <f t="shared" si="5"/>
        <v>2850.8700000000003</v>
      </c>
      <c r="AF26" s="11">
        <f t="shared" si="6"/>
        <v>3812.82</v>
      </c>
      <c r="AG26" s="12">
        <f t="shared" si="7"/>
        <v>24573.449999999997</v>
      </c>
      <c r="AH26" s="13"/>
      <c r="AI26" s="13"/>
    </row>
    <row r="27" spans="1:35" x14ac:dyDescent="0.3">
      <c r="A27" s="6">
        <v>42050</v>
      </c>
      <c r="B27" s="6" t="s">
        <v>56</v>
      </c>
      <c r="C27" s="6" t="s">
        <v>30</v>
      </c>
      <c r="D27" s="6" t="s">
        <v>31</v>
      </c>
      <c r="E27" s="6">
        <v>60</v>
      </c>
      <c r="F27" s="7">
        <v>91.898148148148152</v>
      </c>
      <c r="G27" s="6">
        <v>0.6</v>
      </c>
      <c r="H27" s="8">
        <f t="shared" si="8"/>
        <v>6938.0550000000003</v>
      </c>
      <c r="I27" s="9">
        <v>1.9630514285714284</v>
      </c>
      <c r="J27" s="9">
        <v>1.6922857142857144</v>
      </c>
      <c r="K27" s="3" t="s">
        <v>10</v>
      </c>
      <c r="L27" s="10">
        <v>1807.191</v>
      </c>
      <c r="M27" s="10">
        <v>2312.6849999999999</v>
      </c>
      <c r="N27" s="10">
        <v>1621.377</v>
      </c>
      <c r="O27" s="10">
        <v>1847.1510000000001</v>
      </c>
      <c r="P27" s="10">
        <v>1719.279</v>
      </c>
      <c r="Q27" s="10">
        <v>1557.441</v>
      </c>
      <c r="R27" s="3" t="s">
        <v>10</v>
      </c>
      <c r="S27" s="10">
        <v>3052</v>
      </c>
      <c r="T27" s="10">
        <v>2494</v>
      </c>
      <c r="U27" s="10">
        <v>1913</v>
      </c>
      <c r="V27" s="10">
        <v>1560</v>
      </c>
      <c r="W27" s="10">
        <v>2608</v>
      </c>
      <c r="X27" s="10">
        <v>3212</v>
      </c>
      <c r="Y27" s="60">
        <f t="shared" si="2"/>
        <v>14839</v>
      </c>
      <c r="Z27" s="4" t="s">
        <v>10</v>
      </c>
      <c r="AA27" s="11">
        <f t="shared" si="0"/>
        <v>5164.8560000000007</v>
      </c>
      <c r="AB27" s="11">
        <f t="shared" si="3"/>
        <v>4220.5605714285721</v>
      </c>
      <c r="AC27" s="11">
        <f t="shared" si="4"/>
        <v>3237.3425714285718</v>
      </c>
      <c r="AD27" s="11">
        <f t="shared" si="1"/>
        <v>2639.9657142857145</v>
      </c>
      <c r="AE27" s="11">
        <f t="shared" si="5"/>
        <v>4413.4811428571429</v>
      </c>
      <c r="AF27" s="11">
        <f t="shared" si="6"/>
        <v>5435.6217142857149</v>
      </c>
      <c r="AG27" s="12">
        <f t="shared" si="7"/>
        <v>25111.827714285719</v>
      </c>
      <c r="AH27" s="13"/>
      <c r="AI27" s="13"/>
    </row>
    <row r="28" spans="1:35" x14ac:dyDescent="0.3">
      <c r="A28" s="6">
        <v>44160</v>
      </c>
      <c r="B28" s="6" t="s">
        <v>57</v>
      </c>
      <c r="C28" s="6" t="s">
        <v>34</v>
      </c>
      <c r="D28" s="6" t="s">
        <v>35</v>
      </c>
      <c r="E28" s="6">
        <v>10</v>
      </c>
      <c r="F28" s="7">
        <v>94.135802469135797</v>
      </c>
      <c r="G28" s="6">
        <v>0.7</v>
      </c>
      <c r="H28" s="8">
        <f t="shared" si="8"/>
        <v>12344.643</v>
      </c>
      <c r="I28" s="9">
        <v>2.1204799999999997</v>
      </c>
      <c r="J28" s="9">
        <v>1.8280000000000001</v>
      </c>
      <c r="K28" s="3" t="s">
        <v>10</v>
      </c>
      <c r="L28" s="10">
        <v>0</v>
      </c>
      <c r="M28" s="10">
        <v>0</v>
      </c>
      <c r="N28" s="10">
        <v>2865.1320000000001</v>
      </c>
      <c r="O28" s="10">
        <v>1747.251</v>
      </c>
      <c r="P28" s="10">
        <v>991.00800000000004</v>
      </c>
      <c r="Q28" s="10">
        <v>4114.8810000000003</v>
      </c>
      <c r="R28" s="3" t="s">
        <v>10</v>
      </c>
      <c r="S28" s="10">
        <v>1309</v>
      </c>
      <c r="T28" s="10">
        <v>1661</v>
      </c>
      <c r="U28" s="10">
        <v>2358</v>
      </c>
      <c r="V28" s="10">
        <v>2670</v>
      </c>
      <c r="W28" s="10">
        <v>1426</v>
      </c>
      <c r="X28" s="10">
        <v>2227</v>
      </c>
      <c r="Y28" s="60">
        <f t="shared" si="2"/>
        <v>11651</v>
      </c>
      <c r="Z28" s="4" t="s">
        <v>10</v>
      </c>
      <c r="AA28" s="11">
        <f t="shared" si="0"/>
        <v>2392.8520000000003</v>
      </c>
      <c r="AB28" s="11">
        <f t="shared" si="3"/>
        <v>3036.308</v>
      </c>
      <c r="AC28" s="11">
        <f t="shared" si="4"/>
        <v>4310.424</v>
      </c>
      <c r="AD28" s="11">
        <f t="shared" si="1"/>
        <v>4880.76</v>
      </c>
      <c r="AE28" s="11">
        <f t="shared" si="5"/>
        <v>2606.7280000000001</v>
      </c>
      <c r="AF28" s="11">
        <f t="shared" si="6"/>
        <v>4070.9560000000001</v>
      </c>
      <c r="AG28" s="12">
        <f t="shared" si="7"/>
        <v>21298.027999999998</v>
      </c>
      <c r="AH28" s="13"/>
      <c r="AI28" s="13"/>
    </row>
    <row r="29" spans="1:35" x14ac:dyDescent="0.3">
      <c r="A29" s="6">
        <v>41010</v>
      </c>
      <c r="B29" s="6" t="s">
        <v>58</v>
      </c>
      <c r="C29" s="6" t="s">
        <v>30</v>
      </c>
      <c r="D29" s="6" t="s">
        <v>31</v>
      </c>
      <c r="E29" s="6">
        <v>60</v>
      </c>
      <c r="F29" s="7">
        <v>91.898148148148152</v>
      </c>
      <c r="G29" s="6">
        <v>0.6</v>
      </c>
      <c r="H29" s="8">
        <f t="shared" si="8"/>
        <v>8931.06</v>
      </c>
      <c r="I29" s="9">
        <v>1.9468114285714284</v>
      </c>
      <c r="J29" s="9">
        <v>1.6782857142857144</v>
      </c>
      <c r="K29" s="3" t="s">
        <v>10</v>
      </c>
      <c r="L29" s="10">
        <v>7</v>
      </c>
      <c r="M29" s="10">
        <v>4</v>
      </c>
      <c r="N29" s="10">
        <v>1743.2550000000001</v>
      </c>
      <c r="O29" s="10">
        <v>2699.2979999999998</v>
      </c>
      <c r="P29" s="10">
        <v>2977.02</v>
      </c>
      <c r="Q29" s="10">
        <v>2121.8760000000002</v>
      </c>
      <c r="R29" s="3" t="s">
        <v>10</v>
      </c>
      <c r="S29" s="10">
        <v>2895</v>
      </c>
      <c r="T29" s="10">
        <v>2975</v>
      </c>
      <c r="U29" s="10">
        <v>2288</v>
      </c>
      <c r="V29" s="10">
        <v>2610</v>
      </c>
      <c r="W29" s="10">
        <v>1737</v>
      </c>
      <c r="X29" s="10">
        <v>2267</v>
      </c>
      <c r="Y29" s="60">
        <f t="shared" si="2"/>
        <v>14772</v>
      </c>
      <c r="Z29" s="4" t="s">
        <v>10</v>
      </c>
      <c r="AA29" s="11">
        <f t="shared" si="0"/>
        <v>4858.6371428571429</v>
      </c>
      <c r="AB29" s="11">
        <f t="shared" si="3"/>
        <v>4992.9000000000005</v>
      </c>
      <c r="AC29" s="11">
        <f t="shared" si="4"/>
        <v>3839.9177142857143</v>
      </c>
      <c r="AD29" s="11">
        <f t="shared" si="1"/>
        <v>4380.3257142857146</v>
      </c>
      <c r="AE29" s="11">
        <f t="shared" si="5"/>
        <v>2915.1822857142861</v>
      </c>
      <c r="AF29" s="11">
        <f t="shared" si="6"/>
        <v>3804.6737142857146</v>
      </c>
      <c r="AG29" s="12">
        <f t="shared" si="7"/>
        <v>24791.636571428571</v>
      </c>
      <c r="AH29" s="13"/>
      <c r="AI29" s="13"/>
    </row>
    <row r="30" spans="1:35" x14ac:dyDescent="0.3">
      <c r="A30" s="6">
        <v>40935</v>
      </c>
      <c r="B30" s="6" t="s">
        <v>59</v>
      </c>
      <c r="C30" s="6" t="s">
        <v>30</v>
      </c>
      <c r="D30" s="6" t="s">
        <v>31</v>
      </c>
      <c r="E30" s="6">
        <v>60</v>
      </c>
      <c r="F30" s="7">
        <v>91.898148148148152</v>
      </c>
      <c r="G30" s="6">
        <v>0.6</v>
      </c>
      <c r="H30" s="8">
        <f t="shared" si="8"/>
        <v>12986.001</v>
      </c>
      <c r="I30" s="9">
        <v>1.3227314285714284</v>
      </c>
      <c r="J30" s="9">
        <v>1.1402857142857143</v>
      </c>
      <c r="K30" s="3" t="s">
        <v>10</v>
      </c>
      <c r="L30" s="10">
        <v>76</v>
      </c>
      <c r="M30" s="10">
        <v>17</v>
      </c>
      <c r="N30" s="10">
        <v>1751.2470000000001</v>
      </c>
      <c r="O30" s="10">
        <v>1578.42</v>
      </c>
      <c r="P30" s="10">
        <v>1447.5509999999999</v>
      </c>
      <c r="Q30" s="10">
        <v>4328.6670000000004</v>
      </c>
      <c r="R30" s="3" t="s">
        <v>10</v>
      </c>
      <c r="S30" s="10">
        <v>1393</v>
      </c>
      <c r="T30" s="10">
        <v>1813</v>
      </c>
      <c r="U30" s="10">
        <v>2910</v>
      </c>
      <c r="V30" s="10">
        <v>2762</v>
      </c>
      <c r="W30" s="10">
        <v>2494</v>
      </c>
      <c r="X30" s="10">
        <v>1326</v>
      </c>
      <c r="Y30" s="60">
        <f t="shared" si="2"/>
        <v>12698</v>
      </c>
      <c r="Z30" s="4" t="s">
        <v>10</v>
      </c>
      <c r="AA30" s="11">
        <f t="shared" si="0"/>
        <v>1588.4180000000001</v>
      </c>
      <c r="AB30" s="11">
        <f t="shared" si="3"/>
        <v>2067.3380000000002</v>
      </c>
      <c r="AC30" s="11">
        <f t="shared" si="4"/>
        <v>3318.2314285714288</v>
      </c>
      <c r="AD30" s="11">
        <f t="shared" si="1"/>
        <v>3149.4691428571432</v>
      </c>
      <c r="AE30" s="11">
        <f t="shared" si="5"/>
        <v>2843.8725714285715</v>
      </c>
      <c r="AF30" s="11">
        <f t="shared" si="6"/>
        <v>1512.0188571428573</v>
      </c>
      <c r="AG30" s="12">
        <f t="shared" si="7"/>
        <v>14479.348</v>
      </c>
      <c r="AH30" s="13"/>
      <c r="AI30" s="13"/>
    </row>
    <row r="31" spans="1:35" x14ac:dyDescent="0.3">
      <c r="A31" s="6">
        <v>40937</v>
      </c>
      <c r="B31" s="6" t="s">
        <v>60</v>
      </c>
      <c r="C31" s="6" t="s">
        <v>30</v>
      </c>
      <c r="D31" s="6" t="s">
        <v>31</v>
      </c>
      <c r="E31" s="6">
        <v>60</v>
      </c>
      <c r="F31" s="7">
        <v>91.898148148148152</v>
      </c>
      <c r="G31" s="6">
        <v>0.6</v>
      </c>
      <c r="H31" s="8">
        <f t="shared" si="8"/>
        <v>14493.491999999998</v>
      </c>
      <c r="I31" s="9">
        <v>1.2564457142857142</v>
      </c>
      <c r="J31" s="9">
        <v>1.0831428571428572</v>
      </c>
      <c r="K31" s="3" t="s">
        <v>10</v>
      </c>
      <c r="L31" s="10">
        <v>4171.8239999999996</v>
      </c>
      <c r="M31" s="10">
        <v>4831.1639999999998</v>
      </c>
      <c r="N31" s="10">
        <v>178</v>
      </c>
      <c r="O31" s="10">
        <v>2</v>
      </c>
      <c r="P31" s="10">
        <v>45</v>
      </c>
      <c r="Q31" s="10">
        <v>0</v>
      </c>
      <c r="R31" s="3" t="s">
        <v>10</v>
      </c>
      <c r="S31" s="10">
        <v>2463</v>
      </c>
      <c r="T31" s="10">
        <v>2285</v>
      </c>
      <c r="U31" s="10">
        <v>2152</v>
      </c>
      <c r="V31" s="10">
        <v>1907</v>
      </c>
      <c r="W31" s="10">
        <v>1708</v>
      </c>
      <c r="X31" s="10">
        <v>2856</v>
      </c>
      <c r="Y31" s="60">
        <f t="shared" si="2"/>
        <v>13371</v>
      </c>
      <c r="Z31" s="4" t="s">
        <v>10</v>
      </c>
      <c r="AA31" s="11">
        <f t="shared" si="0"/>
        <v>2667.7808571428573</v>
      </c>
      <c r="AB31" s="11">
        <f t="shared" si="3"/>
        <v>2474.9814285714288</v>
      </c>
      <c r="AC31" s="11">
        <f t="shared" si="4"/>
        <v>2330.9234285714288</v>
      </c>
      <c r="AD31" s="11">
        <f t="shared" si="1"/>
        <v>2065.5534285714289</v>
      </c>
      <c r="AE31" s="11">
        <f t="shared" si="5"/>
        <v>1850.008</v>
      </c>
      <c r="AF31" s="11">
        <f t="shared" si="6"/>
        <v>3093.4560000000001</v>
      </c>
      <c r="AG31" s="12">
        <f t="shared" si="7"/>
        <v>14482.703142857144</v>
      </c>
      <c r="AH31" s="13"/>
      <c r="AI31" s="13"/>
    </row>
    <row r="32" spans="1:35" x14ac:dyDescent="0.3">
      <c r="A32" s="6">
        <v>47550</v>
      </c>
      <c r="B32" s="6" t="s">
        <v>61</v>
      </c>
      <c r="C32" s="6" t="s">
        <v>30</v>
      </c>
      <c r="D32" s="6" t="s">
        <v>62</v>
      </c>
      <c r="E32" s="6">
        <v>7</v>
      </c>
      <c r="F32" s="7">
        <v>93.333333333333329</v>
      </c>
      <c r="G32" s="6">
        <v>1.9</v>
      </c>
      <c r="H32" s="8">
        <f t="shared" si="8"/>
        <v>8952.0390000000007</v>
      </c>
      <c r="I32" s="9">
        <v>1.3147771428571426</v>
      </c>
      <c r="J32" s="9">
        <v>1.1334285714285715</v>
      </c>
      <c r="K32" s="3" t="s">
        <v>10</v>
      </c>
      <c r="L32" s="10">
        <v>1362.636</v>
      </c>
      <c r="M32" s="10">
        <v>1669.329</v>
      </c>
      <c r="N32" s="10">
        <v>956.04300000000001</v>
      </c>
      <c r="O32" s="10">
        <v>110</v>
      </c>
      <c r="P32" s="10">
        <v>2984.0129999999999</v>
      </c>
      <c r="Q32" s="10">
        <v>1822.1759999999999</v>
      </c>
      <c r="R32" s="3" t="s">
        <v>10</v>
      </c>
      <c r="S32" s="10">
        <v>1318</v>
      </c>
      <c r="T32" s="10">
        <v>2307</v>
      </c>
      <c r="U32" s="10">
        <v>2616</v>
      </c>
      <c r="V32" s="10">
        <v>2535</v>
      </c>
      <c r="W32" s="10">
        <v>1728</v>
      </c>
      <c r="X32" s="10">
        <v>2337</v>
      </c>
      <c r="Y32" s="60">
        <f t="shared" si="2"/>
        <v>12841</v>
      </c>
      <c r="Z32" s="4" t="s">
        <v>10</v>
      </c>
      <c r="AA32" s="11">
        <f t="shared" si="0"/>
        <v>1493.8588571428572</v>
      </c>
      <c r="AB32" s="11">
        <f t="shared" si="3"/>
        <v>2614.8197142857143</v>
      </c>
      <c r="AC32" s="11">
        <f t="shared" si="4"/>
        <v>2965.0491428571431</v>
      </c>
      <c r="AD32" s="11">
        <f t="shared" si="1"/>
        <v>2873.2414285714285</v>
      </c>
      <c r="AE32" s="11">
        <f t="shared" si="5"/>
        <v>1958.5645714285715</v>
      </c>
      <c r="AF32" s="11">
        <f t="shared" si="6"/>
        <v>2648.8225714285713</v>
      </c>
      <c r="AG32" s="12">
        <f t="shared" si="7"/>
        <v>14554.356285714284</v>
      </c>
      <c r="AH32" s="13"/>
      <c r="AI32" s="13"/>
    </row>
    <row r="33" spans="1:35" x14ac:dyDescent="0.3">
      <c r="A33" s="6">
        <v>44014</v>
      </c>
      <c r="B33" s="6" t="s">
        <v>63</v>
      </c>
      <c r="C33" s="6" t="s">
        <v>64</v>
      </c>
      <c r="D33" s="6" t="s">
        <v>65</v>
      </c>
      <c r="E33" s="6">
        <v>5</v>
      </c>
      <c r="F33" s="7">
        <v>95.621794871794876</v>
      </c>
      <c r="G33" s="6">
        <v>2.5</v>
      </c>
      <c r="H33" s="8">
        <f t="shared" si="8"/>
        <v>4351.6440000000002</v>
      </c>
      <c r="I33" s="9">
        <v>1.28528</v>
      </c>
      <c r="J33" s="9">
        <v>1.1080000000000001</v>
      </c>
      <c r="K33" s="3" t="s">
        <v>10</v>
      </c>
      <c r="L33" s="10">
        <v>1450.548</v>
      </c>
      <c r="M33" s="10">
        <v>1385.6130000000001</v>
      </c>
      <c r="N33" s="10">
        <v>1220.778</v>
      </c>
      <c r="O33" s="10">
        <v>1406.5920000000001</v>
      </c>
      <c r="P33" s="10">
        <v>1161.837</v>
      </c>
      <c r="Q33" s="10">
        <v>1291.7070000000001</v>
      </c>
      <c r="R33" s="3" t="s">
        <v>10</v>
      </c>
      <c r="S33" s="10">
        <v>1338</v>
      </c>
      <c r="T33" s="10">
        <v>2280</v>
      </c>
      <c r="U33" s="10">
        <v>1106</v>
      </c>
      <c r="V33" s="10">
        <v>1149</v>
      </c>
      <c r="W33" s="10">
        <v>1770</v>
      </c>
      <c r="X33" s="10">
        <v>2300</v>
      </c>
      <c r="Y33" s="60">
        <f t="shared" si="2"/>
        <v>9943</v>
      </c>
      <c r="Z33" s="4" t="s">
        <v>10</v>
      </c>
      <c r="AA33" s="11">
        <f t="shared" si="0"/>
        <v>1482.5040000000001</v>
      </c>
      <c r="AB33" s="11">
        <f t="shared" si="3"/>
        <v>2526.2400000000002</v>
      </c>
      <c r="AC33" s="11">
        <f t="shared" si="4"/>
        <v>1225.4480000000001</v>
      </c>
      <c r="AD33" s="11">
        <f t="shared" si="1"/>
        <v>1273.0920000000001</v>
      </c>
      <c r="AE33" s="11">
        <f t="shared" si="5"/>
        <v>1961.16</v>
      </c>
      <c r="AF33" s="11">
        <f t="shared" si="6"/>
        <v>2548.4</v>
      </c>
      <c r="AG33" s="12">
        <f t="shared" si="7"/>
        <v>11016.844000000001</v>
      </c>
      <c r="AH33" s="13"/>
      <c r="AI33" s="13"/>
    </row>
    <row r="34" spans="1:35" x14ac:dyDescent="0.3">
      <c r="A34" s="6">
        <v>40500</v>
      </c>
      <c r="B34" s="6" t="s">
        <v>66</v>
      </c>
      <c r="C34" s="6" t="s">
        <v>30</v>
      </c>
      <c r="D34" s="6" t="s">
        <v>31</v>
      </c>
      <c r="E34" s="6">
        <v>60</v>
      </c>
      <c r="F34" s="7">
        <v>91.898148148148152</v>
      </c>
      <c r="G34" s="6">
        <v>0.6</v>
      </c>
      <c r="H34" s="8">
        <f t="shared" si="8"/>
        <v>9221.7690000000002</v>
      </c>
      <c r="I34" s="9">
        <v>1.320742857142857</v>
      </c>
      <c r="J34" s="9">
        <v>1.1385714285714286</v>
      </c>
      <c r="K34" s="3" t="s">
        <v>10</v>
      </c>
      <c r="L34" s="10">
        <v>2571.4259999999999</v>
      </c>
      <c r="M34" s="10">
        <v>3073.9229999999998</v>
      </c>
      <c r="N34" s="10">
        <v>754.245</v>
      </c>
      <c r="O34" s="10">
        <v>918.08100000000002</v>
      </c>
      <c r="P34" s="10">
        <v>52</v>
      </c>
      <c r="Q34" s="10">
        <v>442.55700000000002</v>
      </c>
      <c r="R34" s="3" t="s">
        <v>10</v>
      </c>
      <c r="S34" s="10">
        <v>1679</v>
      </c>
      <c r="T34" s="10">
        <v>2436</v>
      </c>
      <c r="U34" s="10">
        <v>2109</v>
      </c>
      <c r="V34" s="10">
        <v>1855</v>
      </c>
      <c r="W34" s="10">
        <v>1560</v>
      </c>
      <c r="X34" s="10">
        <v>1875</v>
      </c>
      <c r="Y34" s="60">
        <f t="shared" si="2"/>
        <v>11514</v>
      </c>
      <c r="Z34" s="4" t="s">
        <v>10</v>
      </c>
      <c r="AA34" s="11">
        <f t="shared" si="0"/>
        <v>1911.6614285714286</v>
      </c>
      <c r="AB34" s="11">
        <f t="shared" si="3"/>
        <v>2773.56</v>
      </c>
      <c r="AC34" s="11">
        <f t="shared" si="4"/>
        <v>2401.247142857143</v>
      </c>
      <c r="AD34" s="11">
        <f t="shared" si="1"/>
        <v>2112.0500000000002</v>
      </c>
      <c r="AE34" s="11">
        <f t="shared" si="5"/>
        <v>1776.1714285714286</v>
      </c>
      <c r="AF34" s="11">
        <f t="shared" si="6"/>
        <v>2134.8214285714284</v>
      </c>
      <c r="AG34" s="12">
        <f t="shared" si="7"/>
        <v>13109.51142857143</v>
      </c>
      <c r="AH34" s="13"/>
      <c r="AI34" s="13"/>
    </row>
    <row r="35" spans="1:35" x14ac:dyDescent="0.3">
      <c r="A35" s="6">
        <v>43283</v>
      </c>
      <c r="B35" s="6" t="s">
        <v>67</v>
      </c>
      <c r="C35" s="6" t="s">
        <v>34</v>
      </c>
      <c r="D35" s="6" t="s">
        <v>35</v>
      </c>
      <c r="E35" s="6">
        <v>10</v>
      </c>
      <c r="F35" s="7">
        <v>94.135802469135797</v>
      </c>
      <c r="G35" s="6">
        <v>0.7</v>
      </c>
      <c r="H35" s="8">
        <f t="shared" si="8"/>
        <v>5262.732</v>
      </c>
      <c r="I35" s="9">
        <v>1.2299314285714285</v>
      </c>
      <c r="J35" s="9">
        <v>1.0602857142857143</v>
      </c>
      <c r="K35" s="3" t="s">
        <v>10</v>
      </c>
      <c r="L35" s="10">
        <v>1288.71</v>
      </c>
      <c r="M35" s="10">
        <v>1419.579</v>
      </c>
      <c r="N35" s="10">
        <v>1127.8710000000001</v>
      </c>
      <c r="O35" s="10">
        <v>1754.2439999999999</v>
      </c>
      <c r="P35" s="10">
        <v>1006.992</v>
      </c>
      <c r="Q35" s="10">
        <v>955.04399999999998</v>
      </c>
      <c r="R35" s="3" t="s">
        <v>10</v>
      </c>
      <c r="S35" s="10">
        <v>2178</v>
      </c>
      <c r="T35" s="10">
        <v>2364</v>
      </c>
      <c r="U35" s="10">
        <v>1541</v>
      </c>
      <c r="V35" s="10">
        <v>1097</v>
      </c>
      <c r="W35" s="10">
        <v>1248</v>
      </c>
      <c r="X35" s="10">
        <v>2017</v>
      </c>
      <c r="Y35" s="60">
        <f t="shared" si="2"/>
        <v>10445</v>
      </c>
      <c r="Z35" s="4" t="s">
        <v>10</v>
      </c>
      <c r="AA35" s="11">
        <f t="shared" si="0"/>
        <v>2309.3022857142855</v>
      </c>
      <c r="AB35" s="11">
        <f t="shared" si="3"/>
        <v>2506.5154285714284</v>
      </c>
      <c r="AC35" s="11">
        <f t="shared" si="4"/>
        <v>1633.9002857142857</v>
      </c>
      <c r="AD35" s="11">
        <f t="shared" si="1"/>
        <v>1163.1334285714286</v>
      </c>
      <c r="AE35" s="11">
        <f t="shared" si="5"/>
        <v>1323.2365714285713</v>
      </c>
      <c r="AF35" s="11">
        <f t="shared" si="6"/>
        <v>2138.5962857142858</v>
      </c>
      <c r="AG35" s="12">
        <f t="shared" si="7"/>
        <v>11074.684285714286</v>
      </c>
      <c r="AH35" s="13"/>
      <c r="AI35" s="13"/>
    </row>
    <row r="36" spans="1:35" x14ac:dyDescent="0.3">
      <c r="A36" s="6">
        <v>40226</v>
      </c>
      <c r="B36" s="6" t="s">
        <v>68</v>
      </c>
      <c r="C36" s="6" t="s">
        <v>30</v>
      </c>
      <c r="D36" s="6" t="s">
        <v>31</v>
      </c>
      <c r="E36" s="6">
        <v>60</v>
      </c>
      <c r="F36" s="7">
        <v>91.898148148148152</v>
      </c>
      <c r="G36" s="6">
        <v>0.6</v>
      </c>
      <c r="H36" s="8">
        <f t="shared" si="8"/>
        <v>22288.688999999998</v>
      </c>
      <c r="I36" s="9">
        <v>1.3568685714285713</v>
      </c>
      <c r="J36" s="9">
        <v>1.1697142857142857</v>
      </c>
      <c r="K36" s="3" t="s">
        <v>10</v>
      </c>
      <c r="L36" s="10">
        <v>0</v>
      </c>
      <c r="M36" s="10">
        <v>0</v>
      </c>
      <c r="N36" s="10">
        <v>0</v>
      </c>
      <c r="O36" s="10">
        <v>86</v>
      </c>
      <c r="P36" s="10">
        <v>80</v>
      </c>
      <c r="Q36" s="10">
        <v>7429.5630000000001</v>
      </c>
      <c r="R36" s="3" t="s">
        <v>10</v>
      </c>
      <c r="S36" s="10">
        <v>2389</v>
      </c>
      <c r="T36" s="10">
        <v>1217</v>
      </c>
      <c r="U36" s="10">
        <v>1469</v>
      </c>
      <c r="V36" s="10">
        <v>1201</v>
      </c>
      <c r="W36" s="10">
        <v>1518</v>
      </c>
      <c r="X36" s="10">
        <v>2293</v>
      </c>
      <c r="Y36" s="60">
        <f t="shared" si="2"/>
        <v>10087</v>
      </c>
      <c r="Z36" s="4" t="s">
        <v>10</v>
      </c>
      <c r="AA36" s="11">
        <f t="shared" ref="AA36:AA68" si="9">S36*J36</f>
        <v>2794.4474285714286</v>
      </c>
      <c r="AB36" s="11">
        <f t="shared" si="3"/>
        <v>1423.5422857142858</v>
      </c>
      <c r="AC36" s="11">
        <f t="shared" si="4"/>
        <v>1718.3102857142858</v>
      </c>
      <c r="AD36" s="11">
        <f t="shared" ref="AD36:AD68" si="10">V36*J36</f>
        <v>1404.8268571428571</v>
      </c>
      <c r="AE36" s="11">
        <f t="shared" si="5"/>
        <v>1775.6262857142858</v>
      </c>
      <c r="AF36" s="11">
        <f t="shared" si="6"/>
        <v>2682.1548571428571</v>
      </c>
      <c r="AG36" s="12">
        <f t="shared" si="7"/>
        <v>11798.908000000001</v>
      </c>
      <c r="AH36" s="13"/>
      <c r="AI36" s="13"/>
    </row>
    <row r="37" spans="1:35" x14ac:dyDescent="0.3">
      <c r="A37" s="6">
        <v>40223</v>
      </c>
      <c r="B37" s="6" t="s">
        <v>69</v>
      </c>
      <c r="C37" s="6" t="s">
        <v>30</v>
      </c>
      <c r="D37" s="6" t="s">
        <v>31</v>
      </c>
      <c r="E37" s="6">
        <v>60</v>
      </c>
      <c r="F37" s="7">
        <v>91.898148148148152</v>
      </c>
      <c r="G37" s="6">
        <v>0.6</v>
      </c>
      <c r="H37" s="8">
        <f t="shared" si="8"/>
        <v>9836.1539999999986</v>
      </c>
      <c r="I37" s="9">
        <v>1.4841371428571428</v>
      </c>
      <c r="J37" s="9">
        <v>1.2794285714285714</v>
      </c>
      <c r="K37" s="3" t="s">
        <v>10</v>
      </c>
      <c r="L37" s="10">
        <v>1276.722</v>
      </c>
      <c r="M37" s="10">
        <v>3278.7179999999998</v>
      </c>
      <c r="N37" s="10">
        <v>1409.5889999999999</v>
      </c>
      <c r="O37" s="10">
        <v>134</v>
      </c>
      <c r="P37" s="10">
        <v>20</v>
      </c>
      <c r="Q37" s="10">
        <v>-5</v>
      </c>
      <c r="R37" s="3" t="s">
        <v>10</v>
      </c>
      <c r="S37" s="10">
        <v>1571</v>
      </c>
      <c r="T37" s="10">
        <v>1294</v>
      </c>
      <c r="U37" s="10">
        <v>1156</v>
      </c>
      <c r="V37" s="10">
        <v>1058</v>
      </c>
      <c r="W37" s="10">
        <v>1067</v>
      </c>
      <c r="X37" s="10">
        <v>1052</v>
      </c>
      <c r="Y37" s="60">
        <f t="shared" si="2"/>
        <v>7198</v>
      </c>
      <c r="Z37" s="4" t="s">
        <v>10</v>
      </c>
      <c r="AA37" s="11">
        <f t="shared" si="9"/>
        <v>2009.9822857142856</v>
      </c>
      <c r="AB37" s="11">
        <f t="shared" si="3"/>
        <v>1655.5805714285714</v>
      </c>
      <c r="AC37" s="11">
        <f t="shared" si="4"/>
        <v>1479.0194285714285</v>
      </c>
      <c r="AD37" s="11">
        <f t="shared" si="10"/>
        <v>1353.6354285714285</v>
      </c>
      <c r="AE37" s="11">
        <f t="shared" si="5"/>
        <v>1365.1502857142857</v>
      </c>
      <c r="AF37" s="11">
        <f t="shared" si="6"/>
        <v>1345.9588571428571</v>
      </c>
      <c r="AG37" s="12">
        <f t="shared" si="7"/>
        <v>9209.326857142858</v>
      </c>
      <c r="AH37" s="13"/>
      <c r="AI37" s="13"/>
    </row>
    <row r="38" spans="1:35" x14ac:dyDescent="0.3">
      <c r="A38" s="6">
        <v>44120</v>
      </c>
      <c r="B38" s="6" t="s">
        <v>70</v>
      </c>
      <c r="C38" s="6" t="s">
        <v>34</v>
      </c>
      <c r="D38" s="6" t="s">
        <v>35</v>
      </c>
      <c r="E38" s="6">
        <v>10</v>
      </c>
      <c r="F38" s="7">
        <v>94.135802469135797</v>
      </c>
      <c r="G38" s="6">
        <v>0.7</v>
      </c>
      <c r="H38" s="8">
        <f t="shared" si="8"/>
        <v>3887.1089999999999</v>
      </c>
      <c r="I38" s="9">
        <v>1.3900114285714285</v>
      </c>
      <c r="J38" s="9">
        <v>1.1982857142857142</v>
      </c>
      <c r="K38" s="3" t="s">
        <v>10</v>
      </c>
      <c r="L38" s="10">
        <v>693.30600000000004</v>
      </c>
      <c r="M38" s="10">
        <v>710.28899999999999</v>
      </c>
      <c r="N38" s="10">
        <v>632.36699999999996</v>
      </c>
      <c r="O38" s="10">
        <v>1295.703</v>
      </c>
      <c r="P38" s="10">
        <v>1153.845</v>
      </c>
      <c r="Q38" s="10">
        <v>1229.769</v>
      </c>
      <c r="R38" s="3" t="s">
        <v>10</v>
      </c>
      <c r="S38" s="10">
        <v>1363</v>
      </c>
      <c r="T38" s="10">
        <v>1569</v>
      </c>
      <c r="U38" s="10">
        <v>1351</v>
      </c>
      <c r="V38" s="10">
        <v>1510</v>
      </c>
      <c r="W38" s="10">
        <v>1409</v>
      </c>
      <c r="X38" s="10">
        <v>1482</v>
      </c>
      <c r="Y38" s="60">
        <f t="shared" si="2"/>
        <v>8684</v>
      </c>
      <c r="Z38" s="4" t="s">
        <v>10</v>
      </c>
      <c r="AA38" s="11">
        <f t="shared" si="9"/>
        <v>1633.2634285714284</v>
      </c>
      <c r="AB38" s="11">
        <f t="shared" si="3"/>
        <v>1880.1102857142855</v>
      </c>
      <c r="AC38" s="11">
        <f t="shared" si="4"/>
        <v>1618.8839999999998</v>
      </c>
      <c r="AD38" s="11">
        <f t="shared" si="10"/>
        <v>1809.4114285714284</v>
      </c>
      <c r="AE38" s="11">
        <f t="shared" si="5"/>
        <v>1688.3845714285712</v>
      </c>
      <c r="AF38" s="11">
        <f t="shared" si="6"/>
        <v>1775.8594285714285</v>
      </c>
      <c r="AG38" s="12">
        <f t="shared" si="7"/>
        <v>10405.913142857142</v>
      </c>
      <c r="AH38" s="13"/>
      <c r="AI38" s="13"/>
    </row>
    <row r="39" spans="1:35" x14ac:dyDescent="0.3">
      <c r="A39" s="6">
        <v>41330</v>
      </c>
      <c r="B39" s="6" t="s">
        <v>71</v>
      </c>
      <c r="C39" s="6" t="s">
        <v>30</v>
      </c>
      <c r="D39" s="6" t="s">
        <v>31</v>
      </c>
      <c r="E39" s="6">
        <v>60</v>
      </c>
      <c r="F39" s="7">
        <v>91.898148148148152</v>
      </c>
      <c r="G39" s="6">
        <v>0.6</v>
      </c>
      <c r="H39" s="8">
        <f t="shared" si="8"/>
        <v>8943.0480000000007</v>
      </c>
      <c r="I39" s="9">
        <v>1.1848571428571428</v>
      </c>
      <c r="J39" s="9">
        <v>1.0214285714285714</v>
      </c>
      <c r="K39" s="3" t="s">
        <v>10</v>
      </c>
      <c r="L39" s="10">
        <v>0</v>
      </c>
      <c r="M39" s="10">
        <v>0</v>
      </c>
      <c r="N39" s="10">
        <v>1448.55</v>
      </c>
      <c r="O39" s="10">
        <v>874.125</v>
      </c>
      <c r="P39" s="10">
        <v>234.76499999999999</v>
      </c>
      <c r="Q39" s="10">
        <v>2981.0160000000001</v>
      </c>
      <c r="R39" s="3" t="s">
        <v>10</v>
      </c>
      <c r="S39" s="10">
        <v>1516</v>
      </c>
      <c r="T39" s="10">
        <v>1110</v>
      </c>
      <c r="U39" s="10">
        <v>1639</v>
      </c>
      <c r="V39" s="10">
        <v>1018</v>
      </c>
      <c r="W39" s="10">
        <v>1445</v>
      </c>
      <c r="X39" s="10">
        <v>1586</v>
      </c>
      <c r="Y39" s="60">
        <f t="shared" si="2"/>
        <v>8314</v>
      </c>
      <c r="Z39" s="4" t="s">
        <v>10</v>
      </c>
      <c r="AA39" s="11">
        <f t="shared" si="9"/>
        <v>1548.4857142857143</v>
      </c>
      <c r="AB39" s="11">
        <f t="shared" si="3"/>
        <v>1133.7857142857142</v>
      </c>
      <c r="AC39" s="11">
        <f t="shared" si="4"/>
        <v>1674.1214285714284</v>
      </c>
      <c r="AD39" s="11">
        <f t="shared" si="10"/>
        <v>1039.8142857142857</v>
      </c>
      <c r="AE39" s="11">
        <f t="shared" si="5"/>
        <v>1475.9642857142856</v>
      </c>
      <c r="AF39" s="11">
        <f t="shared" si="6"/>
        <v>1619.9857142857143</v>
      </c>
      <c r="AG39" s="12">
        <f t="shared" si="7"/>
        <v>8492.1571428571424</v>
      </c>
      <c r="AH39" s="13"/>
      <c r="AI39" s="13"/>
    </row>
    <row r="40" spans="1:35" x14ac:dyDescent="0.3">
      <c r="A40" s="6">
        <v>47500</v>
      </c>
      <c r="B40" s="6" t="s">
        <v>72</v>
      </c>
      <c r="C40" s="6" t="s">
        <v>73</v>
      </c>
      <c r="D40" s="6" t="s">
        <v>62</v>
      </c>
      <c r="E40" s="6">
        <v>7</v>
      </c>
      <c r="F40" s="7">
        <v>93.333333333333329</v>
      </c>
      <c r="G40" s="6">
        <v>1.9</v>
      </c>
      <c r="H40" s="8">
        <f t="shared" si="8"/>
        <v>2999.9970000000003</v>
      </c>
      <c r="I40" s="9">
        <v>1.476182857142857</v>
      </c>
      <c r="J40" s="9">
        <v>1.2725714285714285</v>
      </c>
      <c r="K40" s="3" t="s">
        <v>10</v>
      </c>
      <c r="L40" s="10">
        <v>727.27200000000005</v>
      </c>
      <c r="M40" s="10">
        <v>846.15300000000002</v>
      </c>
      <c r="N40" s="10">
        <v>873.12599999999998</v>
      </c>
      <c r="O40" s="10">
        <v>999.99900000000002</v>
      </c>
      <c r="P40" s="10">
        <v>945.05399999999997</v>
      </c>
      <c r="Q40" s="10">
        <v>966.03300000000002</v>
      </c>
      <c r="R40" s="3" t="s">
        <v>10</v>
      </c>
      <c r="S40" s="10">
        <v>1176</v>
      </c>
      <c r="T40" s="10">
        <v>1528</v>
      </c>
      <c r="U40" s="10">
        <v>1243</v>
      </c>
      <c r="V40" s="10">
        <v>1430</v>
      </c>
      <c r="W40" s="10">
        <v>1475</v>
      </c>
      <c r="X40" s="10">
        <v>934</v>
      </c>
      <c r="Y40" s="60">
        <f t="shared" si="2"/>
        <v>7786</v>
      </c>
      <c r="Z40" s="4" t="s">
        <v>10</v>
      </c>
      <c r="AA40" s="11">
        <f t="shared" si="9"/>
        <v>1496.5439999999999</v>
      </c>
      <c r="AB40" s="11">
        <f t="shared" si="3"/>
        <v>1944.4891428571427</v>
      </c>
      <c r="AC40" s="11">
        <f t="shared" si="4"/>
        <v>1581.8062857142857</v>
      </c>
      <c r="AD40" s="11">
        <f t="shared" si="10"/>
        <v>1819.7771428571427</v>
      </c>
      <c r="AE40" s="11">
        <f t="shared" si="5"/>
        <v>1877.042857142857</v>
      </c>
      <c r="AF40" s="11">
        <f t="shared" si="6"/>
        <v>1188.5817142857143</v>
      </c>
      <c r="AG40" s="12">
        <f t="shared" si="7"/>
        <v>9908.2411428571413</v>
      </c>
      <c r="AH40" s="13"/>
      <c r="AI40" s="13"/>
    </row>
    <row r="41" spans="1:35" x14ac:dyDescent="0.3">
      <c r="A41" s="6">
        <v>44090</v>
      </c>
      <c r="B41" s="6" t="s">
        <v>74</v>
      </c>
      <c r="C41" s="6" t="s">
        <v>34</v>
      </c>
      <c r="D41" s="6" t="s">
        <v>35</v>
      </c>
      <c r="E41" s="6">
        <v>10</v>
      </c>
      <c r="F41" s="7">
        <v>94.135802469135797</v>
      </c>
      <c r="G41" s="6">
        <v>0.7</v>
      </c>
      <c r="H41" s="8">
        <f t="shared" si="8"/>
        <v>3437.5590000000002</v>
      </c>
      <c r="I41" s="9">
        <v>1.2067314285714283</v>
      </c>
      <c r="J41" s="9">
        <v>1.0402857142857143</v>
      </c>
      <c r="K41" s="3" t="s">
        <v>10</v>
      </c>
      <c r="L41" s="10">
        <v>687.31200000000001</v>
      </c>
      <c r="M41" s="10">
        <v>911.08799999999997</v>
      </c>
      <c r="N41" s="10">
        <v>1145.8530000000001</v>
      </c>
      <c r="O41" s="10">
        <v>929.07</v>
      </c>
      <c r="P41" s="10">
        <v>825.17399999999998</v>
      </c>
      <c r="Q41" s="10">
        <v>856.14300000000003</v>
      </c>
      <c r="R41" s="3" t="s">
        <v>10</v>
      </c>
      <c r="S41" s="10">
        <v>1375</v>
      </c>
      <c r="T41" s="10">
        <v>1440</v>
      </c>
      <c r="U41" s="10">
        <v>1566</v>
      </c>
      <c r="V41" s="10">
        <v>1113</v>
      </c>
      <c r="W41" s="10">
        <v>973</v>
      </c>
      <c r="X41" s="10">
        <v>1398</v>
      </c>
      <c r="Y41" s="60">
        <f t="shared" si="2"/>
        <v>7865</v>
      </c>
      <c r="Z41" s="4" t="s">
        <v>10</v>
      </c>
      <c r="AA41" s="11">
        <f t="shared" si="9"/>
        <v>1430.3928571428571</v>
      </c>
      <c r="AB41" s="11">
        <f t="shared" si="3"/>
        <v>1498.0114285714285</v>
      </c>
      <c r="AC41" s="11">
        <f t="shared" si="4"/>
        <v>1629.0874285714285</v>
      </c>
      <c r="AD41" s="11">
        <f t="shared" si="10"/>
        <v>1157.838</v>
      </c>
      <c r="AE41" s="11">
        <f t="shared" si="5"/>
        <v>1012.198</v>
      </c>
      <c r="AF41" s="11">
        <f t="shared" si="6"/>
        <v>1454.3194285714285</v>
      </c>
      <c r="AG41" s="12">
        <f t="shared" si="7"/>
        <v>8181.8471428571429</v>
      </c>
      <c r="AH41" s="13"/>
      <c r="AI41" s="13"/>
    </row>
    <row r="42" spans="1:35" x14ac:dyDescent="0.3">
      <c r="A42" s="6">
        <v>44110</v>
      </c>
      <c r="B42" s="6" t="s">
        <v>75</v>
      </c>
      <c r="C42" s="6" t="s">
        <v>34</v>
      </c>
      <c r="D42" s="6" t="s">
        <v>35</v>
      </c>
      <c r="E42" s="6">
        <v>10</v>
      </c>
      <c r="F42" s="7">
        <v>94.135802469135797</v>
      </c>
      <c r="G42" s="6">
        <v>0.7</v>
      </c>
      <c r="H42" s="8">
        <f t="shared" si="8"/>
        <v>3350.6460000000002</v>
      </c>
      <c r="I42" s="9">
        <v>1.43608</v>
      </c>
      <c r="J42" s="9">
        <v>1.238</v>
      </c>
      <c r="K42" s="3" t="s">
        <v>10</v>
      </c>
      <c r="L42" s="10">
        <v>922.077</v>
      </c>
      <c r="M42" s="10">
        <v>1116.8820000000001</v>
      </c>
      <c r="N42" s="10">
        <v>916.08299999999997</v>
      </c>
      <c r="O42" s="10">
        <v>1012.986</v>
      </c>
      <c r="P42" s="10">
        <v>657.34199999999998</v>
      </c>
      <c r="Q42" s="10">
        <v>713.28599999999994</v>
      </c>
      <c r="R42" s="3" t="s">
        <v>10</v>
      </c>
      <c r="S42" s="10">
        <v>1680</v>
      </c>
      <c r="T42" s="10">
        <v>1459</v>
      </c>
      <c r="U42" s="10">
        <v>1002</v>
      </c>
      <c r="V42" s="10">
        <v>1306</v>
      </c>
      <c r="W42" s="10">
        <v>1159</v>
      </c>
      <c r="X42" s="10">
        <v>985</v>
      </c>
      <c r="Y42" s="60">
        <f t="shared" si="2"/>
        <v>7591</v>
      </c>
      <c r="Z42" s="4" t="s">
        <v>10</v>
      </c>
      <c r="AA42" s="11">
        <f t="shared" si="9"/>
        <v>2079.84</v>
      </c>
      <c r="AB42" s="11">
        <f t="shared" si="3"/>
        <v>1806.242</v>
      </c>
      <c r="AC42" s="11">
        <f t="shared" si="4"/>
        <v>1240.4759999999999</v>
      </c>
      <c r="AD42" s="11">
        <f t="shared" si="10"/>
        <v>1616.828</v>
      </c>
      <c r="AE42" s="11">
        <f t="shared" si="5"/>
        <v>1434.8420000000001</v>
      </c>
      <c r="AF42" s="11">
        <f t="shared" si="6"/>
        <v>1219.43</v>
      </c>
      <c r="AG42" s="12">
        <f t="shared" si="7"/>
        <v>9397.6580000000013</v>
      </c>
      <c r="AH42" s="13"/>
      <c r="AI42" s="13"/>
    </row>
    <row r="43" spans="1:35" x14ac:dyDescent="0.3">
      <c r="A43" s="6">
        <v>43713</v>
      </c>
      <c r="B43" s="6" t="s">
        <v>76</v>
      </c>
      <c r="C43" s="6" t="s">
        <v>34</v>
      </c>
      <c r="D43" s="6" t="s">
        <v>35</v>
      </c>
      <c r="E43" s="6">
        <v>10</v>
      </c>
      <c r="F43" s="7">
        <v>94.135802469135797</v>
      </c>
      <c r="G43" s="6">
        <v>0.7</v>
      </c>
      <c r="H43" s="8">
        <f t="shared" si="8"/>
        <v>3374.6220000000003</v>
      </c>
      <c r="I43" s="9">
        <v>1.2415314285714285</v>
      </c>
      <c r="J43" s="9">
        <v>1.0702857142857143</v>
      </c>
      <c r="K43" s="3" t="s">
        <v>10</v>
      </c>
      <c r="L43" s="10">
        <v>861.13800000000003</v>
      </c>
      <c r="M43" s="10">
        <v>870.12900000000002</v>
      </c>
      <c r="N43" s="10">
        <v>916.08299999999997</v>
      </c>
      <c r="O43" s="10">
        <v>1124.874</v>
      </c>
      <c r="P43" s="10">
        <v>800.19899999999996</v>
      </c>
      <c r="Q43" s="10">
        <v>758.24099999999999</v>
      </c>
      <c r="R43" s="3" t="s">
        <v>10</v>
      </c>
      <c r="S43" s="10">
        <v>721</v>
      </c>
      <c r="T43" s="10">
        <v>1022</v>
      </c>
      <c r="U43" s="10">
        <v>727</v>
      </c>
      <c r="V43" s="10">
        <v>730</v>
      </c>
      <c r="W43" s="10">
        <v>1404</v>
      </c>
      <c r="X43" s="10">
        <v>779</v>
      </c>
      <c r="Y43" s="60">
        <f t="shared" si="2"/>
        <v>5383</v>
      </c>
      <c r="Z43" s="4" t="s">
        <v>10</v>
      </c>
      <c r="AA43" s="11">
        <f t="shared" si="9"/>
        <v>771.67600000000004</v>
      </c>
      <c r="AB43" s="11">
        <f t="shared" si="3"/>
        <v>1093.8320000000001</v>
      </c>
      <c r="AC43" s="11">
        <f t="shared" si="4"/>
        <v>778.09771428571423</v>
      </c>
      <c r="AD43" s="11">
        <f t="shared" si="10"/>
        <v>781.30857142857144</v>
      </c>
      <c r="AE43" s="11">
        <f t="shared" si="5"/>
        <v>1502.681142857143</v>
      </c>
      <c r="AF43" s="11">
        <f t="shared" si="6"/>
        <v>833.7525714285714</v>
      </c>
      <c r="AG43" s="12">
        <f t="shared" si="7"/>
        <v>5761.348</v>
      </c>
      <c r="AH43" s="13"/>
      <c r="AI43" s="13"/>
    </row>
    <row r="44" spans="1:35" x14ac:dyDescent="0.3">
      <c r="A44" s="6">
        <v>41012</v>
      </c>
      <c r="B44" s="6" t="s">
        <v>77</v>
      </c>
      <c r="C44" s="6" t="s">
        <v>30</v>
      </c>
      <c r="D44" s="6" t="s">
        <v>31</v>
      </c>
      <c r="E44" s="6">
        <v>60</v>
      </c>
      <c r="F44" s="7">
        <v>91.898148148148152</v>
      </c>
      <c r="G44" s="6">
        <v>0.6</v>
      </c>
      <c r="H44" s="8">
        <f t="shared" si="8"/>
        <v>7471.5210000000006</v>
      </c>
      <c r="I44" s="9">
        <v>1.4231542857142856</v>
      </c>
      <c r="J44" s="9">
        <v>1.2268571428571429</v>
      </c>
      <c r="K44" s="3" t="s">
        <v>10</v>
      </c>
      <c r="L44" s="10">
        <v>2289.7080000000001</v>
      </c>
      <c r="M44" s="10">
        <v>2490.5070000000001</v>
      </c>
      <c r="N44" s="10">
        <v>230.76900000000001</v>
      </c>
      <c r="O44" s="10">
        <v>50</v>
      </c>
      <c r="P44" s="10">
        <v>94</v>
      </c>
      <c r="Q44" s="10">
        <v>-4</v>
      </c>
      <c r="R44" s="3" t="s">
        <v>10</v>
      </c>
      <c r="S44" s="10">
        <v>987</v>
      </c>
      <c r="T44" s="10">
        <v>1054</v>
      </c>
      <c r="U44" s="10">
        <v>1294</v>
      </c>
      <c r="V44" s="10">
        <v>1371</v>
      </c>
      <c r="W44" s="10">
        <v>967</v>
      </c>
      <c r="X44" s="10">
        <v>1220</v>
      </c>
      <c r="Y44" s="60">
        <f t="shared" si="2"/>
        <v>6893</v>
      </c>
      <c r="Z44" s="4" t="s">
        <v>10</v>
      </c>
      <c r="AA44" s="11">
        <f t="shared" si="9"/>
        <v>1210.9079999999999</v>
      </c>
      <c r="AB44" s="11">
        <f t="shared" si="3"/>
        <v>1293.1074285714285</v>
      </c>
      <c r="AC44" s="11">
        <f t="shared" si="4"/>
        <v>1587.5531428571428</v>
      </c>
      <c r="AD44" s="11">
        <f t="shared" si="10"/>
        <v>1682.0211428571429</v>
      </c>
      <c r="AE44" s="11">
        <f t="shared" si="5"/>
        <v>1186.3708571428572</v>
      </c>
      <c r="AF44" s="11">
        <f t="shared" si="6"/>
        <v>1496.7657142857142</v>
      </c>
      <c r="AG44" s="12">
        <f t="shared" si="7"/>
        <v>8456.726285714285</v>
      </c>
      <c r="AH44" s="13"/>
      <c r="AI44" s="13"/>
    </row>
    <row r="45" spans="1:35" x14ac:dyDescent="0.3">
      <c r="A45" s="6">
        <v>40508</v>
      </c>
      <c r="B45" s="6" t="s">
        <v>78</v>
      </c>
      <c r="C45" s="6" t="s">
        <v>30</v>
      </c>
      <c r="D45" s="6" t="s">
        <v>31</v>
      </c>
      <c r="E45" s="6">
        <v>60</v>
      </c>
      <c r="F45" s="7">
        <v>91.898148148148152</v>
      </c>
      <c r="G45" s="6">
        <v>0.6</v>
      </c>
      <c r="H45" s="8">
        <f t="shared" si="8"/>
        <v>9011.9789999999994</v>
      </c>
      <c r="I45" s="9">
        <v>1.3847085714285714</v>
      </c>
      <c r="J45" s="9">
        <v>1.1937142857142857</v>
      </c>
      <c r="K45" s="3" t="s">
        <v>10</v>
      </c>
      <c r="L45" s="10">
        <v>0</v>
      </c>
      <c r="M45" s="10">
        <v>0</v>
      </c>
      <c r="N45" s="10">
        <v>3003.9929999999999</v>
      </c>
      <c r="O45" s="10">
        <v>1491.5070000000001</v>
      </c>
      <c r="P45" s="10">
        <v>116</v>
      </c>
      <c r="Q45" s="10">
        <v>35</v>
      </c>
      <c r="R45" s="3" t="s">
        <v>10</v>
      </c>
      <c r="S45" s="10">
        <v>1278</v>
      </c>
      <c r="T45" s="10">
        <v>892</v>
      </c>
      <c r="U45" s="10">
        <v>1406</v>
      </c>
      <c r="V45" s="10">
        <v>1069</v>
      </c>
      <c r="W45" s="10">
        <v>1051</v>
      </c>
      <c r="X45" s="10">
        <v>682</v>
      </c>
      <c r="Y45" s="60">
        <f t="shared" si="2"/>
        <v>6378</v>
      </c>
      <c r="Z45" s="4" t="s">
        <v>10</v>
      </c>
      <c r="AA45" s="11">
        <f t="shared" si="9"/>
        <v>1525.5668571428571</v>
      </c>
      <c r="AB45" s="11">
        <f t="shared" si="3"/>
        <v>1064.7931428571428</v>
      </c>
      <c r="AC45" s="11">
        <f t="shared" si="4"/>
        <v>1678.3622857142857</v>
      </c>
      <c r="AD45" s="11">
        <f t="shared" si="10"/>
        <v>1276.0805714285714</v>
      </c>
      <c r="AE45" s="11">
        <f t="shared" si="5"/>
        <v>1254.5937142857142</v>
      </c>
      <c r="AF45" s="11">
        <f t="shared" si="6"/>
        <v>814.11314285714286</v>
      </c>
      <c r="AG45" s="12">
        <f t="shared" si="7"/>
        <v>7613.5097142857139</v>
      </c>
      <c r="AH45" s="13"/>
      <c r="AI45" s="13"/>
    </row>
    <row r="46" spans="1:35" x14ac:dyDescent="0.3">
      <c r="A46" s="6">
        <v>46400</v>
      </c>
      <c r="B46" s="6" t="s">
        <v>79</v>
      </c>
      <c r="C46" s="6" t="s">
        <v>73</v>
      </c>
      <c r="D46" s="6" t="s">
        <v>62</v>
      </c>
      <c r="E46" s="6">
        <v>7</v>
      </c>
      <c r="F46" s="7">
        <v>93.333333333333329</v>
      </c>
      <c r="G46" s="6">
        <v>1.9</v>
      </c>
      <c r="H46" s="8">
        <f t="shared" si="8"/>
        <v>2832.165</v>
      </c>
      <c r="I46" s="9">
        <v>1.4596114285714283</v>
      </c>
      <c r="J46" s="9">
        <v>1.2582857142857142</v>
      </c>
      <c r="K46" s="3" t="s">
        <v>10</v>
      </c>
      <c r="L46" s="10">
        <v>672.327</v>
      </c>
      <c r="M46" s="10">
        <v>712.28700000000003</v>
      </c>
      <c r="N46" s="10">
        <v>616.38300000000004</v>
      </c>
      <c r="O46" s="10">
        <v>944.05499999999995</v>
      </c>
      <c r="P46" s="10">
        <v>777.22199999999998</v>
      </c>
      <c r="Q46" s="10">
        <v>767.23199999999997</v>
      </c>
      <c r="R46" s="3" t="s">
        <v>10</v>
      </c>
      <c r="S46" s="10">
        <v>833</v>
      </c>
      <c r="T46" s="10">
        <v>1104</v>
      </c>
      <c r="U46" s="10">
        <v>1174</v>
      </c>
      <c r="V46" s="10">
        <v>735</v>
      </c>
      <c r="W46" s="10">
        <v>697</v>
      </c>
      <c r="X46" s="10">
        <v>1037</v>
      </c>
      <c r="Y46" s="60">
        <f t="shared" si="2"/>
        <v>5580</v>
      </c>
      <c r="Z46" s="4" t="s">
        <v>10</v>
      </c>
      <c r="AA46" s="11">
        <f t="shared" si="9"/>
        <v>1048.152</v>
      </c>
      <c r="AB46" s="11">
        <f t="shared" si="3"/>
        <v>1389.1474285714285</v>
      </c>
      <c r="AC46" s="11">
        <f t="shared" si="4"/>
        <v>1477.2274285714286</v>
      </c>
      <c r="AD46" s="11">
        <f t="shared" si="10"/>
        <v>924.83999999999992</v>
      </c>
      <c r="AE46" s="11">
        <f t="shared" si="5"/>
        <v>877.02514285714278</v>
      </c>
      <c r="AF46" s="11">
        <f t="shared" si="6"/>
        <v>1304.8422857142857</v>
      </c>
      <c r="AG46" s="12">
        <f t="shared" si="7"/>
        <v>7021.2342857142858</v>
      </c>
      <c r="AH46" s="13"/>
      <c r="AI46" s="13"/>
    </row>
    <row r="47" spans="1:35" x14ac:dyDescent="0.3">
      <c r="A47" s="6">
        <v>40490</v>
      </c>
      <c r="B47" s="6" t="s">
        <v>80</v>
      </c>
      <c r="C47" s="6" t="s">
        <v>30</v>
      </c>
      <c r="D47" s="6" t="s">
        <v>31</v>
      </c>
      <c r="E47" s="6">
        <v>60</v>
      </c>
      <c r="F47" s="7">
        <v>91.898148148148152</v>
      </c>
      <c r="G47" s="6">
        <v>0.6</v>
      </c>
      <c r="H47" s="8">
        <f t="shared" si="8"/>
        <v>3413.5830000000005</v>
      </c>
      <c r="I47" s="9">
        <v>1.3028457142857144</v>
      </c>
      <c r="J47" s="9">
        <v>1.1231428571428572</v>
      </c>
      <c r="K47" s="3" t="s">
        <v>10</v>
      </c>
      <c r="L47" s="10">
        <v>958.04100000000005</v>
      </c>
      <c r="M47" s="10">
        <v>532.46699999999998</v>
      </c>
      <c r="N47" s="10">
        <v>461.53800000000001</v>
      </c>
      <c r="O47" s="10">
        <v>456.54300000000001</v>
      </c>
      <c r="P47" s="10">
        <v>670.32899999999995</v>
      </c>
      <c r="Q47" s="10">
        <v>1137.8610000000001</v>
      </c>
      <c r="R47" s="3" t="s">
        <v>10</v>
      </c>
      <c r="S47" s="10">
        <v>766</v>
      </c>
      <c r="T47" s="10">
        <v>1255</v>
      </c>
      <c r="U47" s="10">
        <v>1184</v>
      </c>
      <c r="V47" s="10">
        <v>891</v>
      </c>
      <c r="W47" s="10">
        <v>928</v>
      </c>
      <c r="X47" s="10">
        <v>811</v>
      </c>
      <c r="Y47" s="60">
        <f t="shared" si="2"/>
        <v>5835</v>
      </c>
      <c r="Z47" s="4" t="s">
        <v>10</v>
      </c>
      <c r="AA47" s="11">
        <f t="shared" si="9"/>
        <v>860.32742857142864</v>
      </c>
      <c r="AB47" s="11">
        <f t="shared" si="3"/>
        <v>1409.5442857142857</v>
      </c>
      <c r="AC47" s="11">
        <f t="shared" si="4"/>
        <v>1329.8011428571428</v>
      </c>
      <c r="AD47" s="11">
        <f t="shared" si="10"/>
        <v>1000.7202857142858</v>
      </c>
      <c r="AE47" s="11">
        <f t="shared" si="5"/>
        <v>1042.2765714285715</v>
      </c>
      <c r="AF47" s="11">
        <f t="shared" si="6"/>
        <v>910.86885714285722</v>
      </c>
      <c r="AG47" s="12">
        <f t="shared" si="7"/>
        <v>6553.5385714285721</v>
      </c>
      <c r="AH47" s="13"/>
      <c r="AI47" s="13"/>
    </row>
    <row r="48" spans="1:35" x14ac:dyDescent="0.3">
      <c r="A48" s="6">
        <v>40676</v>
      </c>
      <c r="B48" s="6" t="s">
        <v>81</v>
      </c>
      <c r="C48" s="6" t="s">
        <v>30</v>
      </c>
      <c r="D48" s="6" t="s">
        <v>31</v>
      </c>
      <c r="E48" s="6">
        <v>60</v>
      </c>
      <c r="F48" s="7">
        <v>91.898148148148152</v>
      </c>
      <c r="G48" s="6">
        <v>0.6</v>
      </c>
      <c r="H48" s="8">
        <f t="shared" si="8"/>
        <v>9626.3639999999996</v>
      </c>
      <c r="I48" s="9">
        <v>1.3671428571428572</v>
      </c>
      <c r="J48" s="9">
        <v>1.1785714285714286</v>
      </c>
      <c r="K48" s="3" t="s">
        <v>10</v>
      </c>
      <c r="L48" s="10">
        <v>0</v>
      </c>
      <c r="M48" s="10">
        <v>0</v>
      </c>
      <c r="N48" s="10">
        <v>0</v>
      </c>
      <c r="O48" s="10">
        <v>230.76900000000001</v>
      </c>
      <c r="P48" s="10">
        <v>554.44500000000005</v>
      </c>
      <c r="Q48" s="10">
        <v>3208.788</v>
      </c>
      <c r="R48" s="3" t="s">
        <v>10</v>
      </c>
      <c r="S48" s="10">
        <v>1155</v>
      </c>
      <c r="T48" s="10">
        <v>988</v>
      </c>
      <c r="U48" s="10">
        <v>931</v>
      </c>
      <c r="V48" s="10">
        <v>813</v>
      </c>
      <c r="W48" s="10">
        <v>722</v>
      </c>
      <c r="X48" s="10">
        <v>836</v>
      </c>
      <c r="Y48" s="60">
        <f t="shared" si="2"/>
        <v>5445</v>
      </c>
      <c r="Z48" s="4" t="s">
        <v>10</v>
      </c>
      <c r="AA48" s="11">
        <f t="shared" si="9"/>
        <v>1361.25</v>
      </c>
      <c r="AB48" s="11">
        <f t="shared" si="3"/>
        <v>1164.4285714285716</v>
      </c>
      <c r="AC48" s="11">
        <f t="shared" si="4"/>
        <v>1097.25</v>
      </c>
      <c r="AD48" s="11">
        <f t="shared" si="10"/>
        <v>958.17857142857144</v>
      </c>
      <c r="AE48" s="11">
        <f t="shared" si="5"/>
        <v>850.92857142857144</v>
      </c>
      <c r="AF48" s="11">
        <f t="shared" si="6"/>
        <v>985.28571428571433</v>
      </c>
      <c r="AG48" s="12">
        <f t="shared" si="7"/>
        <v>6417.3214285714294</v>
      </c>
      <c r="AH48" s="13"/>
      <c r="AI48" s="13"/>
    </row>
    <row r="49" spans="1:35" x14ac:dyDescent="0.3">
      <c r="A49" s="6">
        <v>40677</v>
      </c>
      <c r="B49" s="6" t="s">
        <v>82</v>
      </c>
      <c r="C49" s="6" t="s">
        <v>30</v>
      </c>
      <c r="D49" s="6" t="s">
        <v>31</v>
      </c>
      <c r="E49" s="6">
        <v>60</v>
      </c>
      <c r="F49" s="7">
        <v>91.898148148148152</v>
      </c>
      <c r="G49" s="6">
        <v>0.6</v>
      </c>
      <c r="H49" s="8">
        <f t="shared" si="8"/>
        <v>9857.1329999999998</v>
      </c>
      <c r="I49" s="9">
        <v>1.4695542857142856</v>
      </c>
      <c r="J49" s="9">
        <v>1.2668571428571429</v>
      </c>
      <c r="K49" s="3" t="s">
        <v>10</v>
      </c>
      <c r="L49" s="10">
        <v>0</v>
      </c>
      <c r="M49" s="10">
        <v>0</v>
      </c>
      <c r="N49" s="10">
        <v>3285.7109999999998</v>
      </c>
      <c r="O49" s="10">
        <v>618.38099999999997</v>
      </c>
      <c r="P49" s="10">
        <v>3</v>
      </c>
      <c r="Q49" s="10">
        <v>3</v>
      </c>
      <c r="R49" s="3" t="s">
        <v>10</v>
      </c>
      <c r="S49" s="10">
        <v>1043</v>
      </c>
      <c r="T49" s="10">
        <v>992</v>
      </c>
      <c r="U49" s="10">
        <v>1199</v>
      </c>
      <c r="V49" s="10">
        <v>615</v>
      </c>
      <c r="W49" s="10">
        <v>745</v>
      </c>
      <c r="X49" s="10">
        <v>1174</v>
      </c>
      <c r="Y49" s="60">
        <f t="shared" si="2"/>
        <v>5768</v>
      </c>
      <c r="Z49" s="4" t="s">
        <v>10</v>
      </c>
      <c r="AA49" s="11">
        <f t="shared" si="9"/>
        <v>1321.3320000000001</v>
      </c>
      <c r="AB49" s="11">
        <f t="shared" si="3"/>
        <v>1256.7222857142858</v>
      </c>
      <c r="AC49" s="11">
        <f t="shared" si="4"/>
        <v>1518.9617142857144</v>
      </c>
      <c r="AD49" s="11">
        <f t="shared" si="10"/>
        <v>779.11714285714288</v>
      </c>
      <c r="AE49" s="11">
        <f t="shared" si="5"/>
        <v>943.80857142857144</v>
      </c>
      <c r="AF49" s="11">
        <f t="shared" si="6"/>
        <v>1487.2902857142858</v>
      </c>
      <c r="AG49" s="12">
        <f t="shared" si="7"/>
        <v>7307.232</v>
      </c>
      <c r="AH49" s="13"/>
      <c r="AI49" s="13"/>
    </row>
    <row r="50" spans="1:35" x14ac:dyDescent="0.3">
      <c r="A50" s="6">
        <v>40678</v>
      </c>
      <c r="B50" s="6" t="s">
        <v>83</v>
      </c>
      <c r="C50" s="6" t="s">
        <v>30</v>
      </c>
      <c r="D50" s="6" t="s">
        <v>31</v>
      </c>
      <c r="E50" s="6">
        <v>60</v>
      </c>
      <c r="F50" s="7">
        <v>91.898148148148152</v>
      </c>
      <c r="G50" s="6">
        <v>0.6</v>
      </c>
      <c r="H50" s="8">
        <f t="shared" si="8"/>
        <v>9875.1149999999998</v>
      </c>
      <c r="I50" s="9">
        <v>1.4055885714285712</v>
      </c>
      <c r="J50" s="9">
        <v>1.2117142857142857</v>
      </c>
      <c r="K50" s="3" t="s">
        <v>10</v>
      </c>
      <c r="L50" s="10">
        <v>0</v>
      </c>
      <c r="M50" s="10">
        <v>0</v>
      </c>
      <c r="N50" s="10">
        <v>0</v>
      </c>
      <c r="O50" s="10">
        <v>940.05899999999997</v>
      </c>
      <c r="P50" s="10">
        <v>3291.7049999999999</v>
      </c>
      <c r="Q50" s="10">
        <v>-378</v>
      </c>
      <c r="R50" s="3" t="s">
        <v>10</v>
      </c>
      <c r="S50" s="10">
        <v>1070</v>
      </c>
      <c r="T50" s="10">
        <v>589</v>
      </c>
      <c r="U50" s="10">
        <v>1024</v>
      </c>
      <c r="V50" s="10">
        <v>788</v>
      </c>
      <c r="W50" s="10">
        <v>943</v>
      </c>
      <c r="X50" s="10">
        <v>707</v>
      </c>
      <c r="Y50" s="60">
        <f t="shared" si="2"/>
        <v>5121</v>
      </c>
      <c r="Z50" s="4" t="s">
        <v>10</v>
      </c>
      <c r="AA50" s="11">
        <f t="shared" si="9"/>
        <v>1296.5342857142857</v>
      </c>
      <c r="AB50" s="11">
        <f t="shared" si="3"/>
        <v>713.69971428571432</v>
      </c>
      <c r="AC50" s="11">
        <f t="shared" si="4"/>
        <v>1240.7954285714286</v>
      </c>
      <c r="AD50" s="11">
        <f t="shared" si="10"/>
        <v>954.83085714285721</v>
      </c>
      <c r="AE50" s="11">
        <f t="shared" si="5"/>
        <v>1142.6465714285714</v>
      </c>
      <c r="AF50" s="11">
        <f t="shared" si="6"/>
        <v>856.68200000000002</v>
      </c>
      <c r="AG50" s="12">
        <f t="shared" si="7"/>
        <v>6205.1888571428572</v>
      </c>
      <c r="AH50" s="13"/>
      <c r="AI50" s="13"/>
    </row>
    <row r="51" spans="1:35" x14ac:dyDescent="0.3">
      <c r="A51" s="6">
        <v>40746</v>
      </c>
      <c r="B51" s="6" t="s">
        <v>84</v>
      </c>
      <c r="C51" s="6" t="s">
        <v>30</v>
      </c>
      <c r="D51" s="6" t="s">
        <v>31</v>
      </c>
      <c r="E51" s="6">
        <v>60</v>
      </c>
      <c r="F51" s="7">
        <v>91.898148148148152</v>
      </c>
      <c r="G51" s="6">
        <v>0.6</v>
      </c>
      <c r="H51" s="8">
        <f t="shared" si="8"/>
        <v>5070.924</v>
      </c>
      <c r="I51" s="9">
        <v>1.5119771428571429</v>
      </c>
      <c r="J51" s="9">
        <v>1.3034285714285714</v>
      </c>
      <c r="K51" s="3" t="s">
        <v>10</v>
      </c>
      <c r="L51" s="10">
        <v>0</v>
      </c>
      <c r="M51" s="10">
        <v>1690.308</v>
      </c>
      <c r="N51" s="10">
        <v>1284.7139999999999</v>
      </c>
      <c r="O51" s="10">
        <v>272.72699999999998</v>
      </c>
      <c r="P51" s="10">
        <v>169</v>
      </c>
      <c r="Q51" s="10">
        <v>301.69799999999998</v>
      </c>
      <c r="R51" s="3" t="s">
        <v>10</v>
      </c>
      <c r="S51" s="10">
        <v>903</v>
      </c>
      <c r="T51" s="10">
        <v>593</v>
      </c>
      <c r="U51" s="10">
        <v>730</v>
      </c>
      <c r="V51" s="10">
        <v>953</v>
      </c>
      <c r="W51" s="10">
        <v>717</v>
      </c>
      <c r="X51" s="10">
        <v>749</v>
      </c>
      <c r="Y51" s="60">
        <f t="shared" si="2"/>
        <v>4645</v>
      </c>
      <c r="Z51" s="4" t="s">
        <v>10</v>
      </c>
      <c r="AA51" s="11">
        <f t="shared" si="9"/>
        <v>1176.9959999999999</v>
      </c>
      <c r="AB51" s="11">
        <f t="shared" si="3"/>
        <v>772.9331428571428</v>
      </c>
      <c r="AC51" s="11">
        <f t="shared" si="4"/>
        <v>951.50285714285712</v>
      </c>
      <c r="AD51" s="11">
        <f t="shared" si="10"/>
        <v>1242.1674285714284</v>
      </c>
      <c r="AE51" s="11">
        <f t="shared" si="5"/>
        <v>934.55828571428572</v>
      </c>
      <c r="AF51" s="11">
        <f t="shared" si="6"/>
        <v>976.26799999999992</v>
      </c>
      <c r="AG51" s="12">
        <f t="shared" si="7"/>
        <v>6054.4257142857132</v>
      </c>
      <c r="AH51" s="13"/>
      <c r="AI51" s="13"/>
    </row>
    <row r="52" spans="1:35" x14ac:dyDescent="0.3">
      <c r="A52" s="6">
        <v>40507</v>
      </c>
      <c r="B52" s="6" t="s">
        <v>85</v>
      </c>
      <c r="C52" s="6" t="s">
        <v>30</v>
      </c>
      <c r="D52" s="6" t="s">
        <v>31</v>
      </c>
      <c r="E52" s="6">
        <v>60</v>
      </c>
      <c r="F52" s="7">
        <v>91.898148148148152</v>
      </c>
      <c r="G52" s="6">
        <v>0.6</v>
      </c>
      <c r="H52" s="8">
        <f t="shared" si="8"/>
        <v>8544.4470000000001</v>
      </c>
      <c r="I52" s="9">
        <v>1.4609371428571427</v>
      </c>
      <c r="J52" s="9">
        <v>1.2594285714285713</v>
      </c>
      <c r="K52" s="3" t="s">
        <v>10</v>
      </c>
      <c r="L52" s="10">
        <v>0</v>
      </c>
      <c r="M52" s="10">
        <v>0</v>
      </c>
      <c r="N52" s="10">
        <v>0</v>
      </c>
      <c r="O52" s="10">
        <v>0</v>
      </c>
      <c r="P52" s="10">
        <v>2848.1489999999999</v>
      </c>
      <c r="Q52" s="10">
        <v>502.49700000000001</v>
      </c>
      <c r="R52" s="3" t="s">
        <v>10</v>
      </c>
      <c r="S52" s="10">
        <v>817</v>
      </c>
      <c r="T52" s="10">
        <v>980</v>
      </c>
      <c r="U52" s="10">
        <v>994</v>
      </c>
      <c r="V52" s="10">
        <v>963</v>
      </c>
      <c r="W52" s="10">
        <v>929</v>
      </c>
      <c r="X52" s="10">
        <v>783</v>
      </c>
      <c r="Y52" s="60">
        <f t="shared" si="2"/>
        <v>5466</v>
      </c>
      <c r="Z52" s="4" t="s">
        <v>10</v>
      </c>
      <c r="AA52" s="11">
        <f t="shared" si="9"/>
        <v>1028.9531428571429</v>
      </c>
      <c r="AB52" s="11">
        <f t="shared" si="3"/>
        <v>1234.24</v>
      </c>
      <c r="AC52" s="11">
        <f t="shared" si="4"/>
        <v>1251.8719999999998</v>
      </c>
      <c r="AD52" s="11">
        <f t="shared" si="10"/>
        <v>1212.8297142857141</v>
      </c>
      <c r="AE52" s="11">
        <f t="shared" si="5"/>
        <v>1170.0091428571427</v>
      </c>
      <c r="AF52" s="11">
        <f t="shared" si="6"/>
        <v>986.1325714285714</v>
      </c>
      <c r="AG52" s="12">
        <f t="shared" si="7"/>
        <v>6884.0365714285717</v>
      </c>
      <c r="AH52" s="13"/>
      <c r="AI52" s="13"/>
    </row>
    <row r="53" spans="1:35" x14ac:dyDescent="0.3">
      <c r="A53" s="6">
        <v>40461</v>
      </c>
      <c r="B53" s="6" t="s">
        <v>86</v>
      </c>
      <c r="C53" s="6" t="s">
        <v>30</v>
      </c>
      <c r="D53" s="6" t="s">
        <v>31</v>
      </c>
      <c r="E53" s="6">
        <v>60</v>
      </c>
      <c r="F53" s="7">
        <v>91.898148148148152</v>
      </c>
      <c r="G53" s="6">
        <v>0.6</v>
      </c>
      <c r="H53" s="8">
        <f t="shared" si="8"/>
        <v>2490.5070000000001</v>
      </c>
      <c r="I53" s="9">
        <v>1.3538857142857141</v>
      </c>
      <c r="J53" s="9">
        <v>1.167142857142857</v>
      </c>
      <c r="K53" s="3" t="s">
        <v>10</v>
      </c>
      <c r="L53" s="10">
        <v>529.47</v>
      </c>
      <c r="M53" s="10">
        <v>763.23599999999999</v>
      </c>
      <c r="N53" s="10">
        <v>244.755</v>
      </c>
      <c r="O53" s="10">
        <v>830.16899999999998</v>
      </c>
      <c r="P53" s="10">
        <v>188</v>
      </c>
      <c r="Q53" s="10">
        <v>724.27499999999998</v>
      </c>
      <c r="R53" s="3" t="s">
        <v>10</v>
      </c>
      <c r="S53" s="10">
        <v>543</v>
      </c>
      <c r="T53" s="10">
        <v>693</v>
      </c>
      <c r="U53" s="10">
        <v>498</v>
      </c>
      <c r="V53" s="10">
        <v>834</v>
      </c>
      <c r="W53" s="10">
        <v>1016</v>
      </c>
      <c r="X53" s="10">
        <v>443</v>
      </c>
      <c r="Y53" s="60">
        <f t="shared" si="2"/>
        <v>4027</v>
      </c>
      <c r="Z53" s="4" t="s">
        <v>10</v>
      </c>
      <c r="AA53" s="11">
        <f t="shared" si="9"/>
        <v>633.75857142857137</v>
      </c>
      <c r="AB53" s="11">
        <f t="shared" si="3"/>
        <v>808.82999999999993</v>
      </c>
      <c r="AC53" s="11">
        <f t="shared" si="4"/>
        <v>581.23714285714277</v>
      </c>
      <c r="AD53" s="11">
        <f t="shared" si="10"/>
        <v>973.39714285714274</v>
      </c>
      <c r="AE53" s="11">
        <f t="shared" si="5"/>
        <v>1185.8171428571427</v>
      </c>
      <c r="AF53" s="11">
        <f t="shared" si="6"/>
        <v>517.04428571428571</v>
      </c>
      <c r="AG53" s="12">
        <f t="shared" si="7"/>
        <v>4700.0842857142852</v>
      </c>
      <c r="AH53" s="13"/>
      <c r="AI53" s="13"/>
    </row>
    <row r="54" spans="1:35" x14ac:dyDescent="0.3">
      <c r="A54" s="6">
        <v>44070</v>
      </c>
      <c r="B54" s="6" t="s">
        <v>87</v>
      </c>
      <c r="C54" s="6" t="s">
        <v>34</v>
      </c>
      <c r="D54" s="6" t="s">
        <v>35</v>
      </c>
      <c r="E54" s="6">
        <v>10</v>
      </c>
      <c r="F54" s="7">
        <v>94.135802469135797</v>
      </c>
      <c r="G54" s="6">
        <v>0.7</v>
      </c>
      <c r="H54" s="8">
        <f t="shared" si="8"/>
        <v>2397.6000000000004</v>
      </c>
      <c r="I54" s="9">
        <v>1.3939885714285714</v>
      </c>
      <c r="J54" s="9">
        <v>1.2017142857142857</v>
      </c>
      <c r="K54" s="3" t="s">
        <v>10</v>
      </c>
      <c r="L54" s="10">
        <v>199</v>
      </c>
      <c r="M54" s="10">
        <v>176</v>
      </c>
      <c r="N54" s="10">
        <v>799.2</v>
      </c>
      <c r="O54" s="10">
        <v>510.48899999999998</v>
      </c>
      <c r="P54" s="10">
        <v>398.601</v>
      </c>
      <c r="Q54" s="10">
        <v>716.28300000000002</v>
      </c>
      <c r="R54" s="3" t="s">
        <v>10</v>
      </c>
      <c r="S54" s="10">
        <v>683</v>
      </c>
      <c r="T54" s="10">
        <v>587</v>
      </c>
      <c r="U54" s="10">
        <v>604</v>
      </c>
      <c r="V54" s="10">
        <v>644</v>
      </c>
      <c r="W54" s="10">
        <v>816</v>
      </c>
      <c r="X54" s="10">
        <v>429</v>
      </c>
      <c r="Y54" s="60">
        <f t="shared" si="2"/>
        <v>3763</v>
      </c>
      <c r="Z54" s="4" t="s">
        <v>10</v>
      </c>
      <c r="AA54" s="11">
        <f t="shared" si="9"/>
        <v>820.77085714285715</v>
      </c>
      <c r="AB54" s="11">
        <f t="shared" si="3"/>
        <v>705.40628571428567</v>
      </c>
      <c r="AC54" s="11">
        <f t="shared" si="4"/>
        <v>725.83542857142857</v>
      </c>
      <c r="AD54" s="11">
        <f t="shared" si="10"/>
        <v>773.904</v>
      </c>
      <c r="AE54" s="11">
        <f t="shared" si="5"/>
        <v>980.59885714285713</v>
      </c>
      <c r="AF54" s="11">
        <f t="shared" si="6"/>
        <v>515.53542857142861</v>
      </c>
      <c r="AG54" s="12">
        <f t="shared" si="7"/>
        <v>4522.0508571428572</v>
      </c>
      <c r="AH54" s="13"/>
      <c r="AI54" s="13"/>
    </row>
    <row r="55" spans="1:35" x14ac:dyDescent="0.3">
      <c r="A55" s="6">
        <v>40373</v>
      </c>
      <c r="B55" s="6" t="s">
        <v>88</v>
      </c>
      <c r="C55" s="6" t="s">
        <v>30</v>
      </c>
      <c r="D55" s="6" t="s">
        <v>31</v>
      </c>
      <c r="E55" s="6">
        <v>60</v>
      </c>
      <c r="F55" s="7">
        <v>91.898148148148152</v>
      </c>
      <c r="G55" s="6">
        <v>0.6</v>
      </c>
      <c r="H55" s="8">
        <f t="shared" si="8"/>
        <v>2829.1680000000001</v>
      </c>
      <c r="I55" s="9">
        <v>1.4337599999999999</v>
      </c>
      <c r="J55" s="9">
        <v>1.236</v>
      </c>
      <c r="K55" s="3" t="s">
        <v>10</v>
      </c>
      <c r="L55" s="10">
        <v>943.05600000000004</v>
      </c>
      <c r="M55" s="10">
        <v>576.423</v>
      </c>
      <c r="N55" s="10">
        <v>190</v>
      </c>
      <c r="O55" s="10">
        <v>227.77199999999999</v>
      </c>
      <c r="P55" s="10">
        <v>330.66899999999998</v>
      </c>
      <c r="Q55" s="10">
        <v>353.64600000000002</v>
      </c>
      <c r="R55" s="3" t="s">
        <v>10</v>
      </c>
      <c r="S55" s="10">
        <v>563</v>
      </c>
      <c r="T55" s="10">
        <v>737</v>
      </c>
      <c r="U55" s="10">
        <v>530</v>
      </c>
      <c r="V55" s="10">
        <v>506</v>
      </c>
      <c r="W55" s="10">
        <v>469</v>
      </c>
      <c r="X55" s="10">
        <v>751</v>
      </c>
      <c r="Y55" s="60">
        <f t="shared" si="2"/>
        <v>3556</v>
      </c>
      <c r="Z55" s="4" t="s">
        <v>10</v>
      </c>
      <c r="AA55" s="11">
        <f t="shared" si="9"/>
        <v>695.86799999999994</v>
      </c>
      <c r="AB55" s="11">
        <f t="shared" si="3"/>
        <v>910.93200000000002</v>
      </c>
      <c r="AC55" s="11">
        <f t="shared" si="4"/>
        <v>655.08000000000004</v>
      </c>
      <c r="AD55" s="11">
        <f t="shared" si="10"/>
        <v>625.41599999999994</v>
      </c>
      <c r="AE55" s="11">
        <f t="shared" si="5"/>
        <v>579.68399999999997</v>
      </c>
      <c r="AF55" s="11">
        <f t="shared" si="6"/>
        <v>928.23599999999999</v>
      </c>
      <c r="AG55" s="12">
        <f t="shared" si="7"/>
        <v>4395.2160000000003</v>
      </c>
      <c r="AH55" s="13"/>
      <c r="AI55" s="13"/>
    </row>
    <row r="56" spans="1:35" x14ac:dyDescent="0.3">
      <c r="A56" s="6">
        <v>41208</v>
      </c>
      <c r="B56" s="6" t="s">
        <v>89</v>
      </c>
      <c r="C56" s="6" t="s">
        <v>30</v>
      </c>
      <c r="D56" s="6" t="s">
        <v>90</v>
      </c>
      <c r="E56" s="6">
        <v>8</v>
      </c>
      <c r="F56" s="7">
        <v>96.546474358974365</v>
      </c>
      <c r="G56" s="6">
        <v>3.6</v>
      </c>
      <c r="H56" s="8">
        <f t="shared" si="8"/>
        <v>4408.5869999999995</v>
      </c>
      <c r="I56" s="9">
        <v>1.3936571428571427</v>
      </c>
      <c r="J56" s="9">
        <v>1.2014285714285715</v>
      </c>
      <c r="K56" s="3" t="s">
        <v>10</v>
      </c>
      <c r="L56" s="10">
        <v>0</v>
      </c>
      <c r="M56" s="10">
        <v>0</v>
      </c>
      <c r="N56" s="10">
        <v>0</v>
      </c>
      <c r="O56" s="10">
        <v>467.53199999999998</v>
      </c>
      <c r="P56" s="10">
        <v>1469.529</v>
      </c>
      <c r="Q56" s="10">
        <v>620.37900000000002</v>
      </c>
      <c r="R56" s="3" t="s">
        <v>10</v>
      </c>
      <c r="S56" s="10">
        <v>713</v>
      </c>
      <c r="T56" s="10">
        <v>438</v>
      </c>
      <c r="U56" s="10">
        <v>513</v>
      </c>
      <c r="V56" s="10">
        <v>755</v>
      </c>
      <c r="W56" s="10">
        <v>761</v>
      </c>
      <c r="X56" s="10">
        <v>678</v>
      </c>
      <c r="Y56" s="60">
        <f t="shared" si="2"/>
        <v>3858</v>
      </c>
      <c r="Z56" s="4" t="s">
        <v>10</v>
      </c>
      <c r="AA56" s="11">
        <f t="shared" si="9"/>
        <v>856.6185714285715</v>
      </c>
      <c r="AB56" s="11">
        <f t="shared" si="3"/>
        <v>526.22571428571428</v>
      </c>
      <c r="AC56" s="11">
        <f t="shared" si="4"/>
        <v>616.33285714285716</v>
      </c>
      <c r="AD56" s="11">
        <f t="shared" si="10"/>
        <v>907.07857142857154</v>
      </c>
      <c r="AE56" s="11">
        <f t="shared" si="5"/>
        <v>914.28714285714295</v>
      </c>
      <c r="AF56" s="11">
        <f t="shared" si="6"/>
        <v>814.56857142857143</v>
      </c>
      <c r="AG56" s="12">
        <f t="shared" si="7"/>
        <v>4635.1114285714284</v>
      </c>
      <c r="AH56" s="13"/>
      <c r="AI56" s="13"/>
    </row>
    <row r="57" spans="1:35" x14ac:dyDescent="0.3">
      <c r="A57" s="6">
        <v>44170</v>
      </c>
      <c r="B57" s="6" t="s">
        <v>91</v>
      </c>
      <c r="C57" s="6" t="s">
        <v>30</v>
      </c>
      <c r="D57" s="6" t="s">
        <v>90</v>
      </c>
      <c r="E57" s="6">
        <v>8</v>
      </c>
      <c r="F57" s="7">
        <v>96.546474358974365</v>
      </c>
      <c r="G57" s="6">
        <v>3.6</v>
      </c>
      <c r="H57" s="8">
        <f t="shared" si="8"/>
        <v>3920.076</v>
      </c>
      <c r="I57" s="9">
        <v>1.3923314285714286</v>
      </c>
      <c r="J57" s="9">
        <v>1.2002857142857142</v>
      </c>
      <c r="K57" s="3" t="s">
        <v>10</v>
      </c>
      <c r="L57" s="10">
        <v>0</v>
      </c>
      <c r="M57" s="10">
        <v>0</v>
      </c>
      <c r="N57" s="10">
        <v>0</v>
      </c>
      <c r="O57" s="10">
        <v>7</v>
      </c>
      <c r="P57" s="10">
        <v>1306.692</v>
      </c>
      <c r="Q57" s="10">
        <v>1215.7829999999999</v>
      </c>
      <c r="R57" s="3" t="s">
        <v>10</v>
      </c>
      <c r="S57" s="10">
        <v>783</v>
      </c>
      <c r="T57" s="10">
        <v>355</v>
      </c>
      <c r="U57" s="10">
        <v>350</v>
      </c>
      <c r="V57" s="10">
        <v>551</v>
      </c>
      <c r="W57" s="10">
        <v>492</v>
      </c>
      <c r="X57" s="10">
        <v>777</v>
      </c>
      <c r="Y57" s="60">
        <f t="shared" si="2"/>
        <v>3308</v>
      </c>
      <c r="Z57" s="4" t="s">
        <v>10</v>
      </c>
      <c r="AA57" s="11">
        <f t="shared" si="9"/>
        <v>939.82371428571423</v>
      </c>
      <c r="AB57" s="11">
        <f t="shared" si="3"/>
        <v>426.10142857142853</v>
      </c>
      <c r="AC57" s="11">
        <f t="shared" si="4"/>
        <v>420.09999999999997</v>
      </c>
      <c r="AD57" s="11">
        <f t="shared" si="10"/>
        <v>661.3574285714285</v>
      </c>
      <c r="AE57" s="11">
        <f t="shared" si="5"/>
        <v>590.54057142857141</v>
      </c>
      <c r="AF57" s="11">
        <f t="shared" si="6"/>
        <v>932.62199999999996</v>
      </c>
      <c r="AG57" s="12">
        <f t="shared" si="7"/>
        <v>3970.5451428571428</v>
      </c>
      <c r="AH57" s="13"/>
      <c r="AI57" s="13"/>
    </row>
    <row r="58" spans="1:35" x14ac:dyDescent="0.3">
      <c r="A58" s="6">
        <v>40830</v>
      </c>
      <c r="B58" s="6" t="s">
        <v>92</v>
      </c>
      <c r="C58" s="6" t="s">
        <v>30</v>
      </c>
      <c r="D58" s="6" t="s">
        <v>90</v>
      </c>
      <c r="E58" s="6">
        <v>8</v>
      </c>
      <c r="F58" s="7">
        <v>96.546474358974365</v>
      </c>
      <c r="G58" s="6">
        <v>3.6</v>
      </c>
      <c r="H58" s="8">
        <f t="shared" si="8"/>
        <v>3839.1570000000002</v>
      </c>
      <c r="I58" s="9">
        <v>1.2272799999999999</v>
      </c>
      <c r="J58" s="9">
        <v>1.0580000000000001</v>
      </c>
      <c r="K58" s="3" t="s">
        <v>10</v>
      </c>
      <c r="L58" s="10">
        <v>1279.7190000000001</v>
      </c>
      <c r="M58" s="10">
        <v>1153.845</v>
      </c>
      <c r="N58" s="10">
        <v>7</v>
      </c>
      <c r="O58" s="10">
        <v>46</v>
      </c>
      <c r="P58" s="10">
        <v>36</v>
      </c>
      <c r="Q58" s="10">
        <v>0</v>
      </c>
      <c r="R58" s="3" t="s">
        <v>10</v>
      </c>
      <c r="S58" s="10">
        <v>444</v>
      </c>
      <c r="T58" s="10">
        <v>418</v>
      </c>
      <c r="U58" s="10">
        <v>600</v>
      </c>
      <c r="V58" s="10">
        <v>769</v>
      </c>
      <c r="W58" s="10">
        <v>709</v>
      </c>
      <c r="X58" s="10">
        <v>661</v>
      </c>
      <c r="Y58" s="60">
        <f t="shared" si="2"/>
        <v>3601</v>
      </c>
      <c r="Z58" s="4" t="s">
        <v>10</v>
      </c>
      <c r="AA58" s="11">
        <f t="shared" si="9"/>
        <v>469.75200000000001</v>
      </c>
      <c r="AB58" s="11">
        <f t="shared" si="3"/>
        <v>442.24400000000003</v>
      </c>
      <c r="AC58" s="11">
        <f t="shared" si="4"/>
        <v>634.80000000000007</v>
      </c>
      <c r="AD58" s="11">
        <f t="shared" si="10"/>
        <v>813.60200000000009</v>
      </c>
      <c r="AE58" s="11">
        <f t="shared" si="5"/>
        <v>750.12200000000007</v>
      </c>
      <c r="AF58" s="11">
        <f t="shared" si="6"/>
        <v>699.33800000000008</v>
      </c>
      <c r="AG58" s="12">
        <f t="shared" si="7"/>
        <v>3809.8580000000006</v>
      </c>
      <c r="AH58" s="13"/>
      <c r="AI58" s="13"/>
    </row>
    <row r="59" spans="1:35" x14ac:dyDescent="0.3">
      <c r="A59" s="6">
        <v>40890</v>
      </c>
      <c r="B59" s="6" t="s">
        <v>93</v>
      </c>
      <c r="C59" s="6" t="s">
        <v>30</v>
      </c>
      <c r="D59" s="6" t="s">
        <v>90</v>
      </c>
      <c r="E59" s="6">
        <v>8</v>
      </c>
      <c r="F59" s="7">
        <v>96.546474358974365</v>
      </c>
      <c r="G59" s="6">
        <v>3.6</v>
      </c>
      <c r="H59" s="8">
        <f t="shared" si="8"/>
        <v>4882.1130000000003</v>
      </c>
      <c r="I59" s="9">
        <v>1.4944114285714285</v>
      </c>
      <c r="J59" s="9">
        <v>1.2882857142857143</v>
      </c>
      <c r="K59" s="3" t="s">
        <v>10</v>
      </c>
      <c r="L59" s="10">
        <v>403.596</v>
      </c>
      <c r="M59" s="10">
        <v>1627.3710000000001</v>
      </c>
      <c r="N59" s="10">
        <v>127</v>
      </c>
      <c r="O59" s="10">
        <v>97</v>
      </c>
      <c r="P59" s="10">
        <v>156</v>
      </c>
      <c r="Q59" s="10">
        <v>27</v>
      </c>
      <c r="R59" s="3" t="s">
        <v>10</v>
      </c>
      <c r="S59" s="10">
        <v>490</v>
      </c>
      <c r="T59" s="10">
        <v>368</v>
      </c>
      <c r="U59" s="10">
        <v>586</v>
      </c>
      <c r="V59" s="10">
        <v>451</v>
      </c>
      <c r="W59" s="10">
        <v>426</v>
      </c>
      <c r="X59" s="10">
        <v>572</v>
      </c>
      <c r="Y59" s="60">
        <f t="shared" si="2"/>
        <v>2893</v>
      </c>
      <c r="Z59" s="4" t="s">
        <v>10</v>
      </c>
      <c r="AA59" s="11">
        <f t="shared" si="9"/>
        <v>631.26</v>
      </c>
      <c r="AB59" s="11">
        <f t="shared" si="3"/>
        <v>474.08914285714286</v>
      </c>
      <c r="AC59" s="11">
        <f t="shared" si="4"/>
        <v>754.93542857142859</v>
      </c>
      <c r="AD59" s="11">
        <f t="shared" si="10"/>
        <v>581.01685714285713</v>
      </c>
      <c r="AE59" s="11">
        <f t="shared" si="5"/>
        <v>548.80971428571422</v>
      </c>
      <c r="AF59" s="11">
        <f t="shared" si="6"/>
        <v>736.89942857142853</v>
      </c>
      <c r="AG59" s="12">
        <f t="shared" si="7"/>
        <v>3727.010571428571</v>
      </c>
      <c r="AH59" s="13"/>
      <c r="AI59" s="13"/>
    </row>
    <row r="60" spans="1:35" x14ac:dyDescent="0.3">
      <c r="A60" s="6">
        <v>41180</v>
      </c>
      <c r="B60" s="6" t="s">
        <v>94</v>
      </c>
      <c r="C60" s="6" t="s">
        <v>30</v>
      </c>
      <c r="D60" s="6" t="s">
        <v>90</v>
      </c>
      <c r="E60" s="6">
        <v>8</v>
      </c>
      <c r="F60" s="7">
        <v>96.546474358974365</v>
      </c>
      <c r="G60" s="6">
        <v>3.6</v>
      </c>
      <c r="H60" s="8">
        <f t="shared" si="8"/>
        <v>3812.1840000000002</v>
      </c>
      <c r="I60" s="9">
        <v>1.4317714285714285</v>
      </c>
      <c r="J60" s="9">
        <v>1.2342857142857142</v>
      </c>
      <c r="K60" s="3" t="s">
        <v>10</v>
      </c>
      <c r="L60" s="10">
        <v>0</v>
      </c>
      <c r="M60" s="10">
        <v>0</v>
      </c>
      <c r="N60" s="10">
        <v>0</v>
      </c>
      <c r="O60" s="10">
        <v>15</v>
      </c>
      <c r="P60" s="10">
        <v>1270.7280000000001</v>
      </c>
      <c r="Q60" s="10">
        <v>1148.8499999999999</v>
      </c>
      <c r="R60" s="3" t="s">
        <v>10</v>
      </c>
      <c r="S60" s="10">
        <v>486</v>
      </c>
      <c r="T60" s="10">
        <v>404</v>
      </c>
      <c r="U60" s="10">
        <v>333</v>
      </c>
      <c r="V60" s="10">
        <v>748</v>
      </c>
      <c r="W60" s="10">
        <v>605</v>
      </c>
      <c r="X60" s="10">
        <v>565</v>
      </c>
      <c r="Y60" s="60">
        <f t="shared" si="2"/>
        <v>3141</v>
      </c>
      <c r="Z60" s="4" t="s">
        <v>10</v>
      </c>
      <c r="AA60" s="11">
        <f t="shared" si="9"/>
        <v>599.86285714285714</v>
      </c>
      <c r="AB60" s="11">
        <f t="shared" si="3"/>
        <v>498.65142857142854</v>
      </c>
      <c r="AC60" s="11">
        <f t="shared" si="4"/>
        <v>411.01714285714286</v>
      </c>
      <c r="AD60" s="11">
        <f t="shared" si="10"/>
        <v>923.24571428571426</v>
      </c>
      <c r="AE60" s="11">
        <f t="shared" si="5"/>
        <v>746.74285714285713</v>
      </c>
      <c r="AF60" s="11">
        <f t="shared" si="6"/>
        <v>697.37142857142851</v>
      </c>
      <c r="AG60" s="12">
        <f t="shared" si="7"/>
        <v>3876.8914285714286</v>
      </c>
      <c r="AH60" s="13"/>
      <c r="AI60" s="13"/>
    </row>
    <row r="61" spans="1:35" x14ac:dyDescent="0.3">
      <c r="A61" s="6">
        <v>45080</v>
      </c>
      <c r="B61" s="6" t="s">
        <v>95</v>
      </c>
      <c r="C61" s="6" t="s">
        <v>30</v>
      </c>
      <c r="D61" s="6" t="s">
        <v>90</v>
      </c>
      <c r="E61" s="6">
        <v>8</v>
      </c>
      <c r="F61" s="7">
        <v>96.546474358974365</v>
      </c>
      <c r="G61" s="6">
        <v>3.6</v>
      </c>
      <c r="H61" s="8">
        <f t="shared" si="8"/>
        <v>3815.1810000000005</v>
      </c>
      <c r="I61" s="9">
        <v>1.3648228571428571</v>
      </c>
      <c r="J61" s="9">
        <v>1.1765714285714286</v>
      </c>
      <c r="K61" s="3" t="s">
        <v>10</v>
      </c>
      <c r="L61" s="10">
        <v>50</v>
      </c>
      <c r="M61" s="10">
        <v>359.64</v>
      </c>
      <c r="N61" s="10">
        <v>193</v>
      </c>
      <c r="O61" s="10">
        <v>1271.7270000000001</v>
      </c>
      <c r="P61" s="10">
        <v>280.71899999999999</v>
      </c>
      <c r="Q61" s="10">
        <v>262.73700000000002</v>
      </c>
      <c r="R61" s="3" t="s">
        <v>10</v>
      </c>
      <c r="S61" s="10">
        <v>326</v>
      </c>
      <c r="T61" s="10">
        <v>654</v>
      </c>
      <c r="U61" s="10">
        <v>562</v>
      </c>
      <c r="V61" s="10">
        <v>334</v>
      </c>
      <c r="W61" s="10">
        <v>460</v>
      </c>
      <c r="X61" s="10">
        <v>361</v>
      </c>
      <c r="Y61" s="60">
        <f t="shared" si="2"/>
        <v>2697</v>
      </c>
      <c r="Z61" s="4" t="s">
        <v>10</v>
      </c>
      <c r="AA61" s="11">
        <f t="shared" si="9"/>
        <v>383.56228571428574</v>
      </c>
      <c r="AB61" s="11">
        <f t="shared" si="3"/>
        <v>769.47771428571434</v>
      </c>
      <c r="AC61" s="11">
        <f t="shared" si="4"/>
        <v>661.23314285714287</v>
      </c>
      <c r="AD61" s="11">
        <f t="shared" si="10"/>
        <v>392.97485714285716</v>
      </c>
      <c r="AE61" s="11">
        <f t="shared" si="5"/>
        <v>541.22285714285715</v>
      </c>
      <c r="AF61" s="11">
        <f t="shared" si="6"/>
        <v>424.74228571428574</v>
      </c>
      <c r="AG61" s="12">
        <f t="shared" si="7"/>
        <v>3173.2131428571429</v>
      </c>
      <c r="AH61" s="13"/>
      <c r="AI61" s="13"/>
    </row>
    <row r="62" spans="1:35" x14ac:dyDescent="0.3">
      <c r="A62" s="6">
        <v>40506</v>
      </c>
      <c r="B62" s="6" t="s">
        <v>96</v>
      </c>
      <c r="C62" s="6" t="s">
        <v>30</v>
      </c>
      <c r="D62" s="6" t="s">
        <v>90</v>
      </c>
      <c r="E62" s="6">
        <v>8</v>
      </c>
      <c r="F62" s="7">
        <v>96.546474358974365</v>
      </c>
      <c r="G62" s="6">
        <v>3.6</v>
      </c>
      <c r="H62" s="8">
        <f t="shared" si="8"/>
        <v>5073.9210000000003</v>
      </c>
      <c r="I62" s="9">
        <v>1.3754285714285714</v>
      </c>
      <c r="J62" s="9">
        <v>1.1857142857142857</v>
      </c>
      <c r="K62" s="3" t="s">
        <v>10</v>
      </c>
      <c r="L62" s="10">
        <v>0</v>
      </c>
      <c r="M62" s="10">
        <v>0</v>
      </c>
      <c r="N62" s="10">
        <v>0</v>
      </c>
      <c r="O62" s="10">
        <v>1139.8589999999999</v>
      </c>
      <c r="P62" s="10">
        <v>446</v>
      </c>
      <c r="Q62" s="10">
        <v>1691.307</v>
      </c>
      <c r="R62" s="3" t="s">
        <v>10</v>
      </c>
      <c r="S62" s="10">
        <v>805</v>
      </c>
      <c r="T62" s="10">
        <v>726</v>
      </c>
      <c r="U62" s="10">
        <v>973</v>
      </c>
      <c r="V62" s="10">
        <v>445</v>
      </c>
      <c r="W62" s="10">
        <v>663</v>
      </c>
      <c r="X62" s="10">
        <v>579</v>
      </c>
      <c r="Y62" s="60">
        <f t="shared" si="2"/>
        <v>4191</v>
      </c>
      <c r="Z62" s="4" t="s">
        <v>10</v>
      </c>
      <c r="AA62" s="11">
        <f t="shared" si="9"/>
        <v>954.5</v>
      </c>
      <c r="AB62" s="11">
        <f t="shared" si="3"/>
        <v>860.82857142857142</v>
      </c>
      <c r="AC62" s="11">
        <f t="shared" si="4"/>
        <v>1153.7</v>
      </c>
      <c r="AD62" s="11">
        <f t="shared" si="10"/>
        <v>527.64285714285711</v>
      </c>
      <c r="AE62" s="11">
        <f t="shared" si="5"/>
        <v>786.12857142857138</v>
      </c>
      <c r="AF62" s="11">
        <f t="shared" si="6"/>
        <v>686.52857142857147</v>
      </c>
      <c r="AG62" s="12">
        <f t="shared" si="7"/>
        <v>4969.3285714285721</v>
      </c>
      <c r="AH62" s="13"/>
      <c r="AI62" s="13"/>
    </row>
    <row r="63" spans="1:35" x14ac:dyDescent="0.3">
      <c r="A63" s="6">
        <v>40997</v>
      </c>
      <c r="B63" s="6" t="s">
        <v>97</v>
      </c>
      <c r="C63" s="6" t="s">
        <v>30</v>
      </c>
      <c r="D63" s="6" t="s">
        <v>90</v>
      </c>
      <c r="E63" s="6">
        <v>8</v>
      </c>
      <c r="F63" s="7">
        <v>96.546474358974365</v>
      </c>
      <c r="G63" s="6">
        <v>3.6</v>
      </c>
      <c r="H63" s="8">
        <f t="shared" si="8"/>
        <v>4906.0889999999999</v>
      </c>
      <c r="I63" s="9">
        <v>1.2405371428571428</v>
      </c>
      <c r="J63" s="9">
        <v>1.0694285714285714</v>
      </c>
      <c r="K63" s="3" t="s">
        <v>10</v>
      </c>
      <c r="L63" s="10">
        <v>0</v>
      </c>
      <c r="M63" s="10">
        <v>0</v>
      </c>
      <c r="N63" s="10">
        <v>0</v>
      </c>
      <c r="O63" s="10">
        <v>416.58300000000003</v>
      </c>
      <c r="P63" s="10">
        <v>1635.3630000000001</v>
      </c>
      <c r="Q63" s="10">
        <v>284.71499999999997</v>
      </c>
      <c r="R63" s="3" t="s">
        <v>10</v>
      </c>
      <c r="S63" s="10">
        <v>615</v>
      </c>
      <c r="T63" s="10">
        <v>352</v>
      </c>
      <c r="U63" s="10">
        <v>594</v>
      </c>
      <c r="V63" s="10">
        <v>441</v>
      </c>
      <c r="W63" s="10">
        <v>601</v>
      </c>
      <c r="X63" s="10">
        <v>415</v>
      </c>
      <c r="Y63" s="60">
        <f t="shared" si="2"/>
        <v>3018</v>
      </c>
      <c r="Z63" s="4" t="s">
        <v>10</v>
      </c>
      <c r="AA63" s="11">
        <f t="shared" si="9"/>
        <v>657.69857142857143</v>
      </c>
      <c r="AB63" s="11">
        <f t="shared" si="3"/>
        <v>376.43885714285716</v>
      </c>
      <c r="AC63" s="11">
        <f t="shared" si="4"/>
        <v>635.24057142857146</v>
      </c>
      <c r="AD63" s="11">
        <f t="shared" si="10"/>
        <v>471.61799999999999</v>
      </c>
      <c r="AE63" s="11">
        <f t="shared" si="5"/>
        <v>642.72657142857145</v>
      </c>
      <c r="AF63" s="11">
        <f t="shared" si="6"/>
        <v>443.81285714285713</v>
      </c>
      <c r="AG63" s="12">
        <f t="shared" si="7"/>
        <v>3227.5354285714284</v>
      </c>
      <c r="AH63" s="13"/>
      <c r="AI63" s="13"/>
    </row>
    <row r="64" spans="1:35" x14ac:dyDescent="0.3">
      <c r="A64" s="6">
        <v>43400</v>
      </c>
      <c r="B64" s="6" t="s">
        <v>98</v>
      </c>
      <c r="C64" s="6" t="s">
        <v>34</v>
      </c>
      <c r="D64" s="6" t="s">
        <v>35</v>
      </c>
      <c r="E64" s="6">
        <v>10</v>
      </c>
      <c r="F64" s="7">
        <v>94.135802469135797</v>
      </c>
      <c r="G64" s="6">
        <v>0.7</v>
      </c>
      <c r="H64" s="8">
        <f t="shared" si="8"/>
        <v>1870.1279999999999</v>
      </c>
      <c r="I64" s="9">
        <v>1.3591885714285714</v>
      </c>
      <c r="J64" s="9">
        <v>1.1717142857142857</v>
      </c>
      <c r="K64" s="3" t="s">
        <v>10</v>
      </c>
      <c r="L64" s="10">
        <v>283.71600000000001</v>
      </c>
      <c r="M64" s="10">
        <v>279.72000000000003</v>
      </c>
      <c r="N64" s="10">
        <v>288.71100000000001</v>
      </c>
      <c r="O64" s="10">
        <v>373.62599999999998</v>
      </c>
      <c r="P64" s="10">
        <v>623.37599999999998</v>
      </c>
      <c r="Q64" s="10">
        <v>395.60399999999998</v>
      </c>
      <c r="R64" s="3" t="s">
        <v>10</v>
      </c>
      <c r="S64" s="10">
        <v>351</v>
      </c>
      <c r="T64" s="10">
        <v>550</v>
      </c>
      <c r="U64" s="10">
        <v>465</v>
      </c>
      <c r="V64" s="10">
        <v>403</v>
      </c>
      <c r="W64" s="10">
        <v>311</v>
      </c>
      <c r="X64" s="10">
        <v>307</v>
      </c>
      <c r="Y64" s="60">
        <f t="shared" si="2"/>
        <v>2387</v>
      </c>
      <c r="Z64" s="4" t="s">
        <v>10</v>
      </c>
      <c r="AA64" s="11">
        <f t="shared" si="9"/>
        <v>411.27171428571427</v>
      </c>
      <c r="AB64" s="11">
        <f t="shared" si="3"/>
        <v>644.44285714285718</v>
      </c>
      <c r="AC64" s="11">
        <f t="shared" si="4"/>
        <v>544.8471428571429</v>
      </c>
      <c r="AD64" s="11">
        <f t="shared" si="10"/>
        <v>472.20085714285716</v>
      </c>
      <c r="AE64" s="11">
        <f t="shared" si="5"/>
        <v>364.40314285714288</v>
      </c>
      <c r="AF64" s="11">
        <f t="shared" si="6"/>
        <v>359.71628571428573</v>
      </c>
      <c r="AG64" s="12">
        <f t="shared" si="7"/>
        <v>2796.8820000000001</v>
      </c>
      <c r="AH64" s="13"/>
      <c r="AI64" s="13"/>
    </row>
    <row r="65" spans="1:35" x14ac:dyDescent="0.3">
      <c r="A65" s="6">
        <v>40893</v>
      </c>
      <c r="B65" s="6" t="s">
        <v>99</v>
      </c>
      <c r="C65" s="6" t="s">
        <v>30</v>
      </c>
      <c r="D65" s="6" t="s">
        <v>90</v>
      </c>
      <c r="E65" s="6">
        <v>8</v>
      </c>
      <c r="F65" s="7">
        <v>96.546474358974365</v>
      </c>
      <c r="G65" s="6">
        <v>3.6</v>
      </c>
      <c r="H65" s="8">
        <f t="shared" si="8"/>
        <v>2214.7829999999999</v>
      </c>
      <c r="I65" s="9">
        <v>1.4417142857142857</v>
      </c>
      <c r="J65" s="9">
        <v>1.2428571428571429</v>
      </c>
      <c r="K65" s="3" t="s">
        <v>10</v>
      </c>
      <c r="L65" s="10">
        <v>0</v>
      </c>
      <c r="M65" s="10">
        <v>0</v>
      </c>
      <c r="N65" s="10">
        <v>527.47199999999998</v>
      </c>
      <c r="O65" s="10">
        <v>334.66500000000002</v>
      </c>
      <c r="P65" s="10">
        <v>602.39700000000005</v>
      </c>
      <c r="Q65" s="10">
        <v>738.26099999999997</v>
      </c>
      <c r="R65" s="3" t="s">
        <v>10</v>
      </c>
      <c r="S65" s="10">
        <v>459</v>
      </c>
      <c r="T65" s="10">
        <v>489</v>
      </c>
      <c r="U65" s="10">
        <v>306</v>
      </c>
      <c r="V65" s="10">
        <v>459</v>
      </c>
      <c r="W65" s="10">
        <v>491</v>
      </c>
      <c r="X65" s="10">
        <v>619</v>
      </c>
      <c r="Y65" s="60">
        <f t="shared" si="2"/>
        <v>2823</v>
      </c>
      <c r="Z65" s="4" t="s">
        <v>10</v>
      </c>
      <c r="AA65" s="11">
        <f t="shared" si="9"/>
        <v>570.47142857142853</v>
      </c>
      <c r="AB65" s="11">
        <f t="shared" si="3"/>
        <v>607.75714285714287</v>
      </c>
      <c r="AC65" s="11">
        <f t="shared" si="4"/>
        <v>380.31428571428575</v>
      </c>
      <c r="AD65" s="11">
        <f t="shared" si="10"/>
        <v>570.47142857142853</v>
      </c>
      <c r="AE65" s="11">
        <f t="shared" si="5"/>
        <v>610.24285714285713</v>
      </c>
      <c r="AF65" s="11">
        <f t="shared" si="6"/>
        <v>769.32857142857142</v>
      </c>
      <c r="AG65" s="12">
        <f t="shared" si="7"/>
        <v>3508.5857142857139</v>
      </c>
      <c r="AH65" s="13"/>
      <c r="AI65" s="13"/>
    </row>
    <row r="66" spans="1:35" x14ac:dyDescent="0.3">
      <c r="A66" s="6">
        <v>40521</v>
      </c>
      <c r="B66" s="6" t="s">
        <v>100</v>
      </c>
      <c r="C66" s="6" t="s">
        <v>30</v>
      </c>
      <c r="D66" s="6" t="s">
        <v>90</v>
      </c>
      <c r="E66" s="6">
        <v>8</v>
      </c>
      <c r="F66" s="7">
        <v>96.546474358974365</v>
      </c>
      <c r="G66" s="6">
        <v>3.6</v>
      </c>
      <c r="H66" s="8">
        <f t="shared" si="8"/>
        <v>1498.5</v>
      </c>
      <c r="I66" s="9">
        <v>1.3459314285714283</v>
      </c>
      <c r="J66" s="9">
        <v>1.1602857142857144</v>
      </c>
      <c r="K66" s="3" t="s">
        <v>10</v>
      </c>
      <c r="L66" s="10">
        <v>257.74200000000002</v>
      </c>
      <c r="M66" s="10">
        <v>496.50299999999999</v>
      </c>
      <c r="N66" s="10">
        <v>330.66899999999998</v>
      </c>
      <c r="O66" s="10">
        <v>411.58800000000002</v>
      </c>
      <c r="P66" s="10">
        <v>25</v>
      </c>
      <c r="Q66" s="10">
        <v>499.5</v>
      </c>
      <c r="R66" s="3" t="s">
        <v>10</v>
      </c>
      <c r="S66" s="10">
        <v>401</v>
      </c>
      <c r="T66" s="10">
        <v>563</v>
      </c>
      <c r="U66" s="10">
        <v>440</v>
      </c>
      <c r="V66" s="10">
        <v>471</v>
      </c>
      <c r="W66" s="10">
        <v>632</v>
      </c>
      <c r="X66" s="10">
        <v>554</v>
      </c>
      <c r="Y66" s="60">
        <f t="shared" si="2"/>
        <v>3061</v>
      </c>
      <c r="Z66" s="4" t="s">
        <v>10</v>
      </c>
      <c r="AA66" s="11">
        <f t="shared" si="9"/>
        <v>465.27457142857145</v>
      </c>
      <c r="AB66" s="11">
        <f t="shared" si="3"/>
        <v>653.24085714285718</v>
      </c>
      <c r="AC66" s="11">
        <f t="shared" si="4"/>
        <v>510.52571428571434</v>
      </c>
      <c r="AD66" s="11">
        <f t="shared" si="10"/>
        <v>546.49457142857148</v>
      </c>
      <c r="AE66" s="11">
        <f t="shared" si="5"/>
        <v>733.30057142857152</v>
      </c>
      <c r="AF66" s="11">
        <f t="shared" si="6"/>
        <v>642.79828571428573</v>
      </c>
      <c r="AG66" s="12">
        <f t="shared" si="7"/>
        <v>3551.6345714285712</v>
      </c>
      <c r="AH66" s="13"/>
      <c r="AI66" s="13"/>
    </row>
    <row r="67" spans="1:35" x14ac:dyDescent="0.3">
      <c r="A67" s="6">
        <v>47670</v>
      </c>
      <c r="B67" s="6" t="s">
        <v>101</v>
      </c>
      <c r="C67" s="6" t="s">
        <v>73</v>
      </c>
      <c r="D67" s="6" t="s">
        <v>62</v>
      </c>
      <c r="E67" s="6">
        <v>7</v>
      </c>
      <c r="F67" s="7">
        <v>93.333333333333329</v>
      </c>
      <c r="G67" s="6">
        <v>1.9</v>
      </c>
      <c r="H67" s="8">
        <f t="shared" si="8"/>
        <v>1258.74</v>
      </c>
      <c r="I67" s="9">
        <v>1.2693714285714284</v>
      </c>
      <c r="J67" s="9">
        <v>1.0942857142857143</v>
      </c>
      <c r="K67" s="3" t="s">
        <v>10</v>
      </c>
      <c r="L67" s="10">
        <v>238.761</v>
      </c>
      <c r="M67" s="10">
        <v>323.67599999999999</v>
      </c>
      <c r="N67" s="10">
        <v>227.77199999999999</v>
      </c>
      <c r="O67" s="10">
        <v>419.58</v>
      </c>
      <c r="P67" s="10">
        <v>343.65600000000001</v>
      </c>
      <c r="Q67" s="10">
        <v>340.65899999999999</v>
      </c>
      <c r="R67" s="3" t="s">
        <v>10</v>
      </c>
      <c r="S67" s="10">
        <v>554</v>
      </c>
      <c r="T67" s="10">
        <v>471</v>
      </c>
      <c r="U67" s="10">
        <v>464</v>
      </c>
      <c r="V67" s="10">
        <v>468</v>
      </c>
      <c r="W67" s="10">
        <v>342</v>
      </c>
      <c r="X67" s="10">
        <v>464</v>
      </c>
      <c r="Y67" s="60">
        <f t="shared" si="2"/>
        <v>2763</v>
      </c>
      <c r="Z67" s="4" t="s">
        <v>10</v>
      </c>
      <c r="AA67" s="11">
        <f t="shared" si="9"/>
        <v>606.23428571428576</v>
      </c>
      <c r="AB67" s="11">
        <f t="shared" si="3"/>
        <v>515.40857142857146</v>
      </c>
      <c r="AC67" s="11">
        <f t="shared" si="4"/>
        <v>507.74857142857144</v>
      </c>
      <c r="AD67" s="11">
        <f t="shared" si="10"/>
        <v>512.12571428571425</v>
      </c>
      <c r="AE67" s="11">
        <f t="shared" si="5"/>
        <v>374.24571428571431</v>
      </c>
      <c r="AF67" s="11">
        <f t="shared" si="6"/>
        <v>507.74857142857144</v>
      </c>
      <c r="AG67" s="12">
        <f t="shared" si="7"/>
        <v>3023.5114285714285</v>
      </c>
      <c r="AH67" s="13"/>
      <c r="AI67" s="13"/>
    </row>
    <row r="68" spans="1:35" x14ac:dyDescent="0.3">
      <c r="A68" s="6">
        <v>40493</v>
      </c>
      <c r="B68" s="6" t="s">
        <v>102</v>
      </c>
      <c r="C68" s="6" t="s">
        <v>30</v>
      </c>
      <c r="D68" s="6" t="s">
        <v>90</v>
      </c>
      <c r="E68" s="6">
        <v>8</v>
      </c>
      <c r="F68" s="7">
        <v>96.546474358974365</v>
      </c>
      <c r="G68" s="6">
        <v>3.6</v>
      </c>
      <c r="H68" s="8">
        <f t="shared" si="8"/>
        <v>2310.6869999999999</v>
      </c>
      <c r="I68" s="9">
        <v>1.3598514285714285</v>
      </c>
      <c r="J68" s="9">
        <v>1.1722857142857144</v>
      </c>
      <c r="K68" s="3" t="s">
        <v>10</v>
      </c>
      <c r="L68" s="10">
        <v>0</v>
      </c>
      <c r="M68" s="10">
        <v>92</v>
      </c>
      <c r="N68" s="10">
        <v>627.37199999999996</v>
      </c>
      <c r="O68" s="10">
        <v>770.22900000000004</v>
      </c>
      <c r="P68" s="10">
        <v>193</v>
      </c>
      <c r="Q68" s="10">
        <v>162</v>
      </c>
      <c r="R68" s="3" t="s">
        <v>10</v>
      </c>
      <c r="S68" s="10">
        <v>267</v>
      </c>
      <c r="T68" s="10">
        <v>449</v>
      </c>
      <c r="U68" s="10">
        <v>385</v>
      </c>
      <c r="V68" s="10">
        <v>529</v>
      </c>
      <c r="W68" s="10">
        <v>419</v>
      </c>
      <c r="X68" s="10">
        <v>279</v>
      </c>
      <c r="Y68" s="60">
        <f t="shared" si="2"/>
        <v>2328</v>
      </c>
      <c r="Z68" s="4" t="s">
        <v>10</v>
      </c>
      <c r="AA68" s="11">
        <f t="shared" si="9"/>
        <v>313.00028571428572</v>
      </c>
      <c r="AB68" s="11">
        <f t="shared" si="3"/>
        <v>526.35628571428572</v>
      </c>
      <c r="AC68" s="11">
        <f t="shared" si="4"/>
        <v>451.33000000000004</v>
      </c>
      <c r="AD68" s="11">
        <f t="shared" si="10"/>
        <v>620.13914285714293</v>
      </c>
      <c r="AE68" s="11">
        <f t="shared" si="5"/>
        <v>491.18771428571432</v>
      </c>
      <c r="AF68" s="11">
        <f t="shared" si="6"/>
        <v>327.06771428571432</v>
      </c>
      <c r="AG68" s="12">
        <f t="shared" si="7"/>
        <v>2729.0811428571428</v>
      </c>
      <c r="AH68" s="13"/>
      <c r="AI68" s="13"/>
    </row>
    <row r="69" spans="1:35" x14ac:dyDescent="0.3">
      <c r="A69" s="6">
        <v>40985</v>
      </c>
      <c r="B69" s="6" t="s">
        <v>103</v>
      </c>
      <c r="C69" s="6" t="s">
        <v>30</v>
      </c>
      <c r="D69" s="6" t="s">
        <v>90</v>
      </c>
      <c r="E69" s="6">
        <v>8</v>
      </c>
      <c r="F69" s="7">
        <v>96.546474358974365</v>
      </c>
      <c r="G69" s="6">
        <v>3.6</v>
      </c>
      <c r="H69" s="8">
        <f t="shared" si="8"/>
        <v>1486.5120000000002</v>
      </c>
      <c r="I69" s="9">
        <v>1.2564457142857142</v>
      </c>
      <c r="J69" s="9">
        <v>1.0831428571428572</v>
      </c>
      <c r="K69" s="3" t="s">
        <v>10</v>
      </c>
      <c r="L69" s="10">
        <v>343.65600000000001</v>
      </c>
      <c r="M69" s="10">
        <v>126</v>
      </c>
      <c r="N69" s="10">
        <v>279.72000000000003</v>
      </c>
      <c r="O69" s="10">
        <v>15</v>
      </c>
      <c r="P69" s="10">
        <v>471.52800000000002</v>
      </c>
      <c r="Q69" s="10">
        <v>495.50400000000002</v>
      </c>
      <c r="R69" s="3" t="s">
        <v>10</v>
      </c>
      <c r="S69" s="10">
        <v>486</v>
      </c>
      <c r="T69" s="10">
        <v>290</v>
      </c>
      <c r="U69" s="10">
        <v>542</v>
      </c>
      <c r="V69" s="10">
        <v>345</v>
      </c>
      <c r="W69" s="10">
        <v>315</v>
      </c>
      <c r="X69" s="10">
        <v>286</v>
      </c>
      <c r="Y69" s="60">
        <f t="shared" ref="Y69:Y132" si="11">SUM(S69:X69)</f>
        <v>2264</v>
      </c>
      <c r="Z69" s="4" t="s">
        <v>10</v>
      </c>
      <c r="AA69" s="11">
        <f t="shared" ref="AA69:AA132" si="12">S69*J69</f>
        <v>526.40742857142857</v>
      </c>
      <c r="AB69" s="11">
        <f t="shared" ref="AB69:AB132" si="13">T69*J69</f>
        <v>314.11142857142858</v>
      </c>
      <c r="AC69" s="11">
        <f t="shared" ref="AC69:AC132" si="14">U69*J69</f>
        <v>587.06342857142863</v>
      </c>
      <c r="AD69" s="11">
        <f t="shared" ref="AD69:AD132" si="15">V69*J69</f>
        <v>373.68428571428575</v>
      </c>
      <c r="AE69" s="11">
        <f t="shared" ref="AE69:AE132" si="16">W69*J69</f>
        <v>341.19</v>
      </c>
      <c r="AF69" s="11">
        <f t="shared" ref="AF69:AF132" si="17">X69*J69</f>
        <v>309.77885714285713</v>
      </c>
      <c r="AG69" s="12">
        <f t="shared" ref="AG69:AG132" si="18">SUM(AA69:AF69)</f>
        <v>2452.2354285714287</v>
      </c>
      <c r="AH69" s="13"/>
      <c r="AI69" s="13"/>
    </row>
    <row r="70" spans="1:35" x14ac:dyDescent="0.3">
      <c r="A70" s="6">
        <v>41060</v>
      </c>
      <c r="B70" s="6" t="s">
        <v>104</v>
      </c>
      <c r="C70" s="6" t="s">
        <v>30</v>
      </c>
      <c r="D70" s="6" t="s">
        <v>90</v>
      </c>
      <c r="E70" s="6">
        <v>8</v>
      </c>
      <c r="F70" s="7">
        <v>96.546474358974365</v>
      </c>
      <c r="G70" s="6">
        <v>3.6</v>
      </c>
      <c r="H70" s="8">
        <f t="shared" ref="H70:H133" si="19">MAX(L70:Q70)*3</f>
        <v>2844.1530000000002</v>
      </c>
      <c r="I70" s="9">
        <v>1.2236342857142855</v>
      </c>
      <c r="J70" s="9">
        <v>1.0548571428571429</v>
      </c>
      <c r="K70" s="3" t="s">
        <v>10</v>
      </c>
      <c r="L70" s="10">
        <v>113</v>
      </c>
      <c r="M70" s="10">
        <v>948.05100000000004</v>
      </c>
      <c r="N70" s="10">
        <v>348.65100000000001</v>
      </c>
      <c r="O70" s="10">
        <v>4</v>
      </c>
      <c r="P70" s="10">
        <v>51</v>
      </c>
      <c r="Q70" s="10">
        <v>0</v>
      </c>
      <c r="R70" s="3" t="s">
        <v>10</v>
      </c>
      <c r="S70" s="10">
        <v>337</v>
      </c>
      <c r="T70" s="10">
        <v>268</v>
      </c>
      <c r="U70" s="10">
        <v>399</v>
      </c>
      <c r="V70" s="10">
        <v>210</v>
      </c>
      <c r="W70" s="10">
        <v>326</v>
      </c>
      <c r="X70" s="10">
        <v>366</v>
      </c>
      <c r="Y70" s="60">
        <f t="shared" si="11"/>
        <v>1906</v>
      </c>
      <c r="Z70" s="4" t="s">
        <v>10</v>
      </c>
      <c r="AA70" s="11">
        <f t="shared" si="12"/>
        <v>355.48685714285716</v>
      </c>
      <c r="AB70" s="11">
        <f t="shared" si="13"/>
        <v>282.70171428571433</v>
      </c>
      <c r="AC70" s="11">
        <f t="shared" si="14"/>
        <v>420.88800000000003</v>
      </c>
      <c r="AD70" s="11">
        <f t="shared" si="15"/>
        <v>221.52</v>
      </c>
      <c r="AE70" s="11">
        <f t="shared" si="16"/>
        <v>343.88342857142862</v>
      </c>
      <c r="AF70" s="11">
        <f t="shared" si="17"/>
        <v>386.07771428571431</v>
      </c>
      <c r="AG70" s="12">
        <f t="shared" si="18"/>
        <v>2010.5577142857146</v>
      </c>
      <c r="AH70" s="13"/>
      <c r="AI70" s="13"/>
    </row>
    <row r="71" spans="1:35" x14ac:dyDescent="0.3">
      <c r="A71" s="6">
        <v>41207</v>
      </c>
      <c r="B71" s="6" t="s">
        <v>105</v>
      </c>
      <c r="C71" s="6" t="s">
        <v>30</v>
      </c>
      <c r="D71" s="6" t="s">
        <v>90</v>
      </c>
      <c r="E71" s="6">
        <v>8</v>
      </c>
      <c r="F71" s="7">
        <v>96.546474358974365</v>
      </c>
      <c r="G71" s="6">
        <v>3.6</v>
      </c>
      <c r="H71" s="8">
        <f t="shared" si="19"/>
        <v>3461.5349999999999</v>
      </c>
      <c r="I71" s="9">
        <v>1.4950742857142856</v>
      </c>
      <c r="J71" s="9">
        <v>1.2888571428571429</v>
      </c>
      <c r="K71" s="3" t="s">
        <v>10</v>
      </c>
      <c r="L71" s="10">
        <v>0</v>
      </c>
      <c r="M71" s="10">
        <v>0</v>
      </c>
      <c r="N71" s="10">
        <v>1153.845</v>
      </c>
      <c r="O71" s="10">
        <v>225.774</v>
      </c>
      <c r="P71" s="10">
        <v>3</v>
      </c>
      <c r="Q71" s="10">
        <v>0</v>
      </c>
      <c r="R71" s="3" t="s">
        <v>10</v>
      </c>
      <c r="S71" s="10">
        <v>303</v>
      </c>
      <c r="T71" s="10">
        <v>392</v>
      </c>
      <c r="U71" s="10">
        <v>418</v>
      </c>
      <c r="V71" s="10">
        <v>307</v>
      </c>
      <c r="W71" s="10">
        <v>228</v>
      </c>
      <c r="X71" s="10">
        <v>300</v>
      </c>
      <c r="Y71" s="60">
        <f t="shared" si="11"/>
        <v>1948</v>
      </c>
      <c r="Z71" s="4" t="s">
        <v>10</v>
      </c>
      <c r="AA71" s="11">
        <f t="shared" si="12"/>
        <v>390.52371428571433</v>
      </c>
      <c r="AB71" s="11">
        <f t="shared" si="13"/>
        <v>505.23200000000003</v>
      </c>
      <c r="AC71" s="11">
        <f t="shared" si="14"/>
        <v>538.74228571428569</v>
      </c>
      <c r="AD71" s="11">
        <f t="shared" si="15"/>
        <v>395.67914285714289</v>
      </c>
      <c r="AE71" s="11">
        <f t="shared" si="16"/>
        <v>293.85942857142857</v>
      </c>
      <c r="AF71" s="11">
        <f t="shared" si="17"/>
        <v>386.6571428571429</v>
      </c>
      <c r="AG71" s="12">
        <f t="shared" si="18"/>
        <v>2510.6937142857141</v>
      </c>
      <c r="AH71" s="13"/>
      <c r="AI71" s="13"/>
    </row>
    <row r="72" spans="1:35" x14ac:dyDescent="0.3">
      <c r="A72" s="6">
        <v>40471</v>
      </c>
      <c r="B72" s="6" t="s">
        <v>106</v>
      </c>
      <c r="C72" s="6" t="s">
        <v>30</v>
      </c>
      <c r="D72" s="6" t="s">
        <v>90</v>
      </c>
      <c r="E72" s="6">
        <v>8</v>
      </c>
      <c r="F72" s="7">
        <v>96.546474358974365</v>
      </c>
      <c r="G72" s="6">
        <v>3.6</v>
      </c>
      <c r="H72" s="8">
        <f t="shared" si="19"/>
        <v>1210.788</v>
      </c>
      <c r="I72" s="9">
        <v>1.476182857142857</v>
      </c>
      <c r="J72" s="9">
        <v>1.2725714285714285</v>
      </c>
      <c r="K72" s="3" t="s">
        <v>10</v>
      </c>
      <c r="L72" s="10">
        <v>173</v>
      </c>
      <c r="M72" s="10">
        <v>403.596</v>
      </c>
      <c r="N72" s="10">
        <v>246.75299999999999</v>
      </c>
      <c r="O72" s="10">
        <v>270.72899999999998</v>
      </c>
      <c r="P72" s="10">
        <v>7</v>
      </c>
      <c r="Q72" s="10">
        <v>223.77600000000001</v>
      </c>
      <c r="R72" s="3" t="s">
        <v>10</v>
      </c>
      <c r="S72" s="10">
        <v>192</v>
      </c>
      <c r="T72" s="10">
        <v>397</v>
      </c>
      <c r="U72" s="10">
        <v>226</v>
      </c>
      <c r="V72" s="10">
        <v>307</v>
      </c>
      <c r="W72" s="10">
        <v>317</v>
      </c>
      <c r="X72" s="10">
        <v>258</v>
      </c>
      <c r="Y72" s="60">
        <f t="shared" si="11"/>
        <v>1697</v>
      </c>
      <c r="Z72" s="4" t="s">
        <v>10</v>
      </c>
      <c r="AA72" s="11">
        <f t="shared" si="12"/>
        <v>244.33371428571428</v>
      </c>
      <c r="AB72" s="11">
        <f t="shared" si="13"/>
        <v>505.21085714285709</v>
      </c>
      <c r="AC72" s="11">
        <f t="shared" si="14"/>
        <v>287.60114285714286</v>
      </c>
      <c r="AD72" s="11">
        <f t="shared" si="15"/>
        <v>390.67942857142856</v>
      </c>
      <c r="AE72" s="11">
        <f t="shared" si="16"/>
        <v>403.40514285714283</v>
      </c>
      <c r="AF72" s="11">
        <f t="shared" si="17"/>
        <v>328.32342857142856</v>
      </c>
      <c r="AG72" s="12">
        <f t="shared" si="18"/>
        <v>2159.5537142857142</v>
      </c>
      <c r="AH72" s="13"/>
      <c r="AI72" s="13"/>
    </row>
    <row r="73" spans="1:35" x14ac:dyDescent="0.3">
      <c r="A73" s="6">
        <v>40272</v>
      </c>
      <c r="B73" s="6" t="s">
        <v>107</v>
      </c>
      <c r="C73" s="6" t="s">
        <v>30</v>
      </c>
      <c r="D73" s="6" t="s">
        <v>90</v>
      </c>
      <c r="E73" s="6">
        <v>8</v>
      </c>
      <c r="F73" s="7">
        <v>96.546474358974365</v>
      </c>
      <c r="G73" s="6">
        <v>3.6</v>
      </c>
      <c r="H73" s="8">
        <f t="shared" si="19"/>
        <v>920.07899999999995</v>
      </c>
      <c r="I73" s="9">
        <v>1.3426171428571427</v>
      </c>
      <c r="J73" s="9">
        <v>1.1574285714285715</v>
      </c>
      <c r="K73" s="3" t="s">
        <v>10</v>
      </c>
      <c r="L73" s="10">
        <v>193</v>
      </c>
      <c r="M73" s="10">
        <v>164</v>
      </c>
      <c r="N73" s="10">
        <v>198</v>
      </c>
      <c r="O73" s="10">
        <v>297.702</v>
      </c>
      <c r="P73" s="10">
        <v>100</v>
      </c>
      <c r="Q73" s="10">
        <v>306.69299999999998</v>
      </c>
      <c r="R73" s="3" t="s">
        <v>10</v>
      </c>
      <c r="S73" s="10">
        <v>176</v>
      </c>
      <c r="T73" s="10">
        <v>264</v>
      </c>
      <c r="U73" s="10">
        <v>376</v>
      </c>
      <c r="V73" s="10">
        <v>379</v>
      </c>
      <c r="W73" s="10">
        <v>307</v>
      </c>
      <c r="X73" s="10">
        <v>356</v>
      </c>
      <c r="Y73" s="60">
        <f t="shared" si="11"/>
        <v>1858</v>
      </c>
      <c r="Z73" s="4" t="s">
        <v>10</v>
      </c>
      <c r="AA73" s="11">
        <f t="shared" si="12"/>
        <v>203.70742857142858</v>
      </c>
      <c r="AB73" s="11">
        <f t="shared" si="13"/>
        <v>305.56114285714284</v>
      </c>
      <c r="AC73" s="11">
        <f t="shared" si="14"/>
        <v>435.1931428571429</v>
      </c>
      <c r="AD73" s="11">
        <f t="shared" si="15"/>
        <v>438.66542857142861</v>
      </c>
      <c r="AE73" s="11">
        <f t="shared" si="16"/>
        <v>355.33057142857143</v>
      </c>
      <c r="AF73" s="11">
        <f t="shared" si="17"/>
        <v>412.04457142857143</v>
      </c>
      <c r="AG73" s="12">
        <f t="shared" si="18"/>
        <v>2150.5022857142858</v>
      </c>
      <c r="AH73" s="13"/>
      <c r="AI73" s="13"/>
    </row>
    <row r="74" spans="1:35" x14ac:dyDescent="0.3">
      <c r="A74" s="6">
        <v>41020</v>
      </c>
      <c r="B74" s="6" t="s">
        <v>108</v>
      </c>
      <c r="C74" s="6" t="s">
        <v>30</v>
      </c>
      <c r="D74" s="6" t="s">
        <v>90</v>
      </c>
      <c r="E74" s="6">
        <v>8</v>
      </c>
      <c r="F74" s="7">
        <v>96.546474358974365</v>
      </c>
      <c r="G74" s="6">
        <v>3.6</v>
      </c>
      <c r="H74" s="8">
        <f t="shared" si="19"/>
        <v>1015.9829999999999</v>
      </c>
      <c r="I74" s="9">
        <v>1.3134514285714285</v>
      </c>
      <c r="J74" s="9">
        <v>1.1322857142857143</v>
      </c>
      <c r="K74" s="3" t="s">
        <v>10</v>
      </c>
      <c r="L74" s="10">
        <v>338.661</v>
      </c>
      <c r="M74" s="10">
        <v>260.73899999999998</v>
      </c>
      <c r="N74" s="10">
        <v>302.697</v>
      </c>
      <c r="O74" s="10">
        <v>107</v>
      </c>
      <c r="P74" s="10">
        <v>48</v>
      </c>
      <c r="Q74" s="10">
        <v>127</v>
      </c>
      <c r="R74" s="3" t="s">
        <v>10</v>
      </c>
      <c r="S74" s="10">
        <v>314</v>
      </c>
      <c r="T74" s="10">
        <v>174</v>
      </c>
      <c r="U74" s="10">
        <v>191</v>
      </c>
      <c r="V74" s="10">
        <v>356</v>
      </c>
      <c r="W74" s="10">
        <v>362</v>
      </c>
      <c r="X74" s="10">
        <v>259</v>
      </c>
      <c r="Y74" s="60">
        <f t="shared" si="11"/>
        <v>1656</v>
      </c>
      <c r="Z74" s="4" t="s">
        <v>10</v>
      </c>
      <c r="AA74" s="11">
        <f t="shared" si="12"/>
        <v>355.53771428571429</v>
      </c>
      <c r="AB74" s="11">
        <f t="shared" si="13"/>
        <v>197.01771428571431</v>
      </c>
      <c r="AC74" s="11">
        <f t="shared" si="14"/>
        <v>216.26657142857144</v>
      </c>
      <c r="AD74" s="11">
        <f t="shared" si="15"/>
        <v>403.09371428571433</v>
      </c>
      <c r="AE74" s="11">
        <f t="shared" si="16"/>
        <v>409.88742857142859</v>
      </c>
      <c r="AF74" s="11">
        <f t="shared" si="17"/>
        <v>293.262</v>
      </c>
      <c r="AG74" s="12">
        <f t="shared" si="18"/>
        <v>1875.065142857143</v>
      </c>
      <c r="AH74" s="13"/>
      <c r="AI74" s="13"/>
    </row>
    <row r="75" spans="1:35" x14ac:dyDescent="0.3">
      <c r="A75" s="6">
        <v>41230</v>
      </c>
      <c r="B75" s="6" t="s">
        <v>109</v>
      </c>
      <c r="C75" s="6" t="s">
        <v>30</v>
      </c>
      <c r="D75" s="6" t="s">
        <v>90</v>
      </c>
      <c r="E75" s="6">
        <v>8</v>
      </c>
      <c r="F75" s="7">
        <v>96.546474358974365</v>
      </c>
      <c r="G75" s="6">
        <v>3.6</v>
      </c>
      <c r="H75" s="8">
        <f t="shared" si="19"/>
        <v>1960.038</v>
      </c>
      <c r="I75" s="9">
        <v>1.4612685714285714</v>
      </c>
      <c r="J75" s="9">
        <v>1.2597142857142858</v>
      </c>
      <c r="K75" s="3" t="s">
        <v>10</v>
      </c>
      <c r="L75" s="10">
        <v>0</v>
      </c>
      <c r="M75" s="10">
        <v>0</v>
      </c>
      <c r="N75" s="10">
        <v>0</v>
      </c>
      <c r="O75" s="10">
        <v>599.4</v>
      </c>
      <c r="P75" s="10">
        <v>653.346</v>
      </c>
      <c r="Q75" s="10">
        <v>529.47</v>
      </c>
      <c r="R75" s="3" t="s">
        <v>10</v>
      </c>
      <c r="S75" s="10">
        <v>448</v>
      </c>
      <c r="T75" s="10">
        <v>522</v>
      </c>
      <c r="U75" s="10">
        <v>290</v>
      </c>
      <c r="V75" s="10">
        <v>553</v>
      </c>
      <c r="W75" s="10">
        <v>458</v>
      </c>
      <c r="X75" s="10">
        <v>362</v>
      </c>
      <c r="Y75" s="60">
        <f t="shared" si="11"/>
        <v>2633</v>
      </c>
      <c r="Z75" s="4" t="s">
        <v>10</v>
      </c>
      <c r="AA75" s="11">
        <f t="shared" si="12"/>
        <v>564.35200000000009</v>
      </c>
      <c r="AB75" s="11">
        <f t="shared" si="13"/>
        <v>657.57085714285722</v>
      </c>
      <c r="AC75" s="11">
        <f t="shared" si="14"/>
        <v>365.31714285714287</v>
      </c>
      <c r="AD75" s="11">
        <f t="shared" si="15"/>
        <v>696.62200000000007</v>
      </c>
      <c r="AE75" s="11">
        <f t="shared" si="16"/>
        <v>576.94914285714287</v>
      </c>
      <c r="AF75" s="11">
        <f t="shared" si="17"/>
        <v>456.01657142857147</v>
      </c>
      <c r="AG75" s="12">
        <f t="shared" si="18"/>
        <v>3316.8277142857141</v>
      </c>
      <c r="AH75" s="13"/>
      <c r="AI75" s="13"/>
    </row>
    <row r="76" spans="1:35" x14ac:dyDescent="0.3">
      <c r="A76" s="6">
        <v>41200</v>
      </c>
      <c r="B76" s="6" t="s">
        <v>110</v>
      </c>
      <c r="C76" s="6" t="s">
        <v>30</v>
      </c>
      <c r="D76" s="6" t="s">
        <v>90</v>
      </c>
      <c r="E76" s="6">
        <v>8</v>
      </c>
      <c r="F76" s="7">
        <v>96.546474358974365</v>
      </c>
      <c r="G76" s="6">
        <v>3.6</v>
      </c>
      <c r="H76" s="8">
        <f t="shared" si="19"/>
        <v>1744.2539999999999</v>
      </c>
      <c r="I76" s="9">
        <v>1.4175199999999999</v>
      </c>
      <c r="J76" s="9">
        <v>1.222</v>
      </c>
      <c r="K76" s="3" t="s">
        <v>10</v>
      </c>
      <c r="L76" s="10">
        <v>0</v>
      </c>
      <c r="M76" s="10">
        <v>0</v>
      </c>
      <c r="N76" s="10">
        <v>0</v>
      </c>
      <c r="O76" s="10">
        <v>581.41800000000001</v>
      </c>
      <c r="P76" s="10">
        <v>195</v>
      </c>
      <c r="Q76" s="10">
        <v>239.76</v>
      </c>
      <c r="R76" s="3" t="s">
        <v>10</v>
      </c>
      <c r="S76" s="10">
        <v>145</v>
      </c>
      <c r="T76" s="10">
        <v>136</v>
      </c>
      <c r="U76" s="10">
        <v>279</v>
      </c>
      <c r="V76" s="10">
        <v>170</v>
      </c>
      <c r="W76" s="10">
        <v>270</v>
      </c>
      <c r="X76" s="10">
        <v>214</v>
      </c>
      <c r="Y76" s="60">
        <f t="shared" si="11"/>
        <v>1214</v>
      </c>
      <c r="Z76" s="4" t="s">
        <v>10</v>
      </c>
      <c r="AA76" s="11">
        <f t="shared" si="12"/>
        <v>177.19</v>
      </c>
      <c r="AB76" s="11">
        <f t="shared" si="13"/>
        <v>166.19200000000001</v>
      </c>
      <c r="AC76" s="11">
        <f t="shared" si="14"/>
        <v>340.93799999999999</v>
      </c>
      <c r="AD76" s="11">
        <f t="shared" si="15"/>
        <v>207.74</v>
      </c>
      <c r="AE76" s="11">
        <f t="shared" si="16"/>
        <v>329.94</v>
      </c>
      <c r="AF76" s="11">
        <f t="shared" si="17"/>
        <v>261.50799999999998</v>
      </c>
      <c r="AG76" s="12">
        <f t="shared" si="18"/>
        <v>1483.508</v>
      </c>
      <c r="AH76" s="13"/>
      <c r="AI76" s="13"/>
    </row>
    <row r="77" spans="1:35" x14ac:dyDescent="0.3">
      <c r="A77" s="6">
        <v>40221</v>
      </c>
      <c r="B77" s="6" t="s">
        <v>111</v>
      </c>
      <c r="C77" s="6" t="s">
        <v>30</v>
      </c>
      <c r="D77" s="6" t="s">
        <v>90</v>
      </c>
      <c r="E77" s="6">
        <v>8</v>
      </c>
      <c r="F77" s="7">
        <v>96.546474358974365</v>
      </c>
      <c r="G77" s="6">
        <v>3.6</v>
      </c>
      <c r="H77" s="8">
        <f t="shared" si="19"/>
        <v>845.154</v>
      </c>
      <c r="I77" s="9">
        <v>1.2511428571428571</v>
      </c>
      <c r="J77" s="9">
        <v>1.0785714285714285</v>
      </c>
      <c r="K77" s="3" t="s">
        <v>10</v>
      </c>
      <c r="L77" s="10">
        <v>105</v>
      </c>
      <c r="M77" s="10">
        <v>281.71800000000002</v>
      </c>
      <c r="N77" s="10">
        <v>56</v>
      </c>
      <c r="O77" s="10">
        <v>205.79400000000001</v>
      </c>
      <c r="P77" s="10">
        <v>18</v>
      </c>
      <c r="Q77" s="10">
        <v>267.73200000000003</v>
      </c>
      <c r="R77" s="3" t="s">
        <v>10</v>
      </c>
      <c r="S77" s="10">
        <v>213</v>
      </c>
      <c r="T77" s="10">
        <v>132</v>
      </c>
      <c r="U77" s="10">
        <v>184</v>
      </c>
      <c r="V77" s="10">
        <v>212</v>
      </c>
      <c r="W77" s="10">
        <v>230</v>
      </c>
      <c r="X77" s="10">
        <v>125</v>
      </c>
      <c r="Y77" s="60">
        <f t="shared" si="11"/>
        <v>1096</v>
      </c>
      <c r="Z77" s="4" t="s">
        <v>10</v>
      </c>
      <c r="AA77" s="11">
        <f t="shared" si="12"/>
        <v>229.73571428571427</v>
      </c>
      <c r="AB77" s="11">
        <f t="shared" si="13"/>
        <v>142.37142857142857</v>
      </c>
      <c r="AC77" s="11">
        <f t="shared" si="14"/>
        <v>198.45714285714286</v>
      </c>
      <c r="AD77" s="11">
        <f t="shared" si="15"/>
        <v>228.65714285714284</v>
      </c>
      <c r="AE77" s="11">
        <f t="shared" si="16"/>
        <v>248.07142857142856</v>
      </c>
      <c r="AF77" s="11">
        <f t="shared" si="17"/>
        <v>134.82142857142856</v>
      </c>
      <c r="AG77" s="12">
        <f t="shared" si="18"/>
        <v>1182.1142857142854</v>
      </c>
      <c r="AH77" s="13"/>
      <c r="AI77" s="13"/>
    </row>
    <row r="78" spans="1:35" x14ac:dyDescent="0.3">
      <c r="A78" s="6">
        <v>42062</v>
      </c>
      <c r="B78" s="6" t="s">
        <v>112</v>
      </c>
      <c r="C78" s="6" t="s">
        <v>30</v>
      </c>
      <c r="D78" s="6" t="s">
        <v>90</v>
      </c>
      <c r="E78" s="6">
        <v>8</v>
      </c>
      <c r="F78" s="7">
        <v>96.546474358974365</v>
      </c>
      <c r="G78" s="6">
        <v>3.6</v>
      </c>
      <c r="H78" s="8">
        <f t="shared" si="19"/>
        <v>812.1869999999999</v>
      </c>
      <c r="I78" s="9">
        <v>1.2358971428571426</v>
      </c>
      <c r="J78" s="9">
        <v>1.0654285714285714</v>
      </c>
      <c r="K78" s="3" t="s">
        <v>10</v>
      </c>
      <c r="L78" s="10">
        <v>132</v>
      </c>
      <c r="M78" s="10">
        <v>173</v>
      </c>
      <c r="N78" s="10">
        <v>270.72899999999998</v>
      </c>
      <c r="O78" s="10">
        <v>105</v>
      </c>
      <c r="P78" s="10">
        <v>4</v>
      </c>
      <c r="Q78" s="10">
        <v>155</v>
      </c>
      <c r="R78" s="3" t="s">
        <v>10</v>
      </c>
      <c r="S78" s="10">
        <v>115</v>
      </c>
      <c r="T78" s="10">
        <v>199</v>
      </c>
      <c r="U78" s="10">
        <v>242</v>
      </c>
      <c r="V78" s="10">
        <v>229</v>
      </c>
      <c r="W78" s="10">
        <v>181</v>
      </c>
      <c r="X78" s="10">
        <v>132</v>
      </c>
      <c r="Y78" s="60">
        <f t="shared" si="11"/>
        <v>1098</v>
      </c>
      <c r="Z78" s="4" t="s">
        <v>10</v>
      </c>
      <c r="AA78" s="11">
        <f t="shared" si="12"/>
        <v>122.52428571428571</v>
      </c>
      <c r="AB78" s="11">
        <f t="shared" si="13"/>
        <v>212.02028571428571</v>
      </c>
      <c r="AC78" s="11">
        <f t="shared" si="14"/>
        <v>257.83371428571428</v>
      </c>
      <c r="AD78" s="11">
        <f t="shared" si="15"/>
        <v>243.98314285714284</v>
      </c>
      <c r="AE78" s="11">
        <f t="shared" si="16"/>
        <v>192.84257142857143</v>
      </c>
      <c r="AF78" s="11">
        <f t="shared" si="17"/>
        <v>140.63657142857141</v>
      </c>
      <c r="AG78" s="12">
        <f t="shared" si="18"/>
        <v>1169.8405714285716</v>
      </c>
      <c r="AH78" s="13"/>
      <c r="AI78" s="13"/>
    </row>
    <row r="79" spans="1:35" x14ac:dyDescent="0.3">
      <c r="A79" s="6">
        <v>47660</v>
      </c>
      <c r="B79" s="6" t="s">
        <v>113</v>
      </c>
      <c r="C79" s="6" t="s">
        <v>73</v>
      </c>
      <c r="D79" s="6" t="s">
        <v>62</v>
      </c>
      <c r="E79" s="6">
        <v>7</v>
      </c>
      <c r="F79" s="7">
        <v>93.333333333333329</v>
      </c>
      <c r="G79" s="6">
        <v>1.9</v>
      </c>
      <c r="H79" s="8">
        <f t="shared" si="19"/>
        <v>914.08500000000004</v>
      </c>
      <c r="I79" s="9">
        <v>1.2813028571428571</v>
      </c>
      <c r="J79" s="9">
        <v>1.1045714285714285</v>
      </c>
      <c r="K79" s="3" t="s">
        <v>10</v>
      </c>
      <c r="L79" s="10">
        <v>74</v>
      </c>
      <c r="M79" s="10">
        <v>148</v>
      </c>
      <c r="N79" s="10">
        <v>118</v>
      </c>
      <c r="O79" s="10">
        <v>28</v>
      </c>
      <c r="P79" s="10">
        <v>304.69499999999999</v>
      </c>
      <c r="Q79" s="10">
        <v>155</v>
      </c>
      <c r="R79" s="3" t="s">
        <v>10</v>
      </c>
      <c r="S79" s="10">
        <v>151</v>
      </c>
      <c r="T79" s="10">
        <v>233</v>
      </c>
      <c r="U79" s="10">
        <v>225</v>
      </c>
      <c r="V79" s="10">
        <v>241</v>
      </c>
      <c r="W79" s="10">
        <v>151</v>
      </c>
      <c r="X79" s="10">
        <v>166</v>
      </c>
      <c r="Y79" s="60">
        <f t="shared" si="11"/>
        <v>1167</v>
      </c>
      <c r="Z79" s="4" t="s">
        <v>10</v>
      </c>
      <c r="AA79" s="11">
        <f t="shared" si="12"/>
        <v>166.79028571428572</v>
      </c>
      <c r="AB79" s="11">
        <f t="shared" si="13"/>
        <v>257.36514285714287</v>
      </c>
      <c r="AC79" s="11">
        <f t="shared" si="14"/>
        <v>248.52857142857141</v>
      </c>
      <c r="AD79" s="11">
        <f t="shared" si="15"/>
        <v>266.20171428571427</v>
      </c>
      <c r="AE79" s="11">
        <f t="shared" si="16"/>
        <v>166.79028571428572</v>
      </c>
      <c r="AF79" s="11">
        <f t="shared" si="17"/>
        <v>183.35885714285715</v>
      </c>
      <c r="AG79" s="12">
        <f t="shared" si="18"/>
        <v>1289.0348571428572</v>
      </c>
      <c r="AH79" s="13"/>
      <c r="AI79" s="13"/>
    </row>
    <row r="80" spans="1:35" x14ac:dyDescent="0.3">
      <c r="A80" s="6">
        <v>41022</v>
      </c>
      <c r="B80" s="6" t="s">
        <v>114</v>
      </c>
      <c r="C80" s="6" t="s">
        <v>30</v>
      </c>
      <c r="D80" s="6" t="s">
        <v>90</v>
      </c>
      <c r="E80" s="6">
        <v>8</v>
      </c>
      <c r="F80" s="7">
        <v>96.546474358974365</v>
      </c>
      <c r="G80" s="6">
        <v>3.6</v>
      </c>
      <c r="H80" s="8">
        <f t="shared" si="19"/>
        <v>1039.9590000000001</v>
      </c>
      <c r="I80" s="9">
        <v>1.3572</v>
      </c>
      <c r="J80" s="9">
        <v>1.17</v>
      </c>
      <c r="K80" s="3" t="s">
        <v>10</v>
      </c>
      <c r="L80" s="10">
        <v>0</v>
      </c>
      <c r="M80" s="10">
        <v>0</v>
      </c>
      <c r="N80" s="10">
        <v>48</v>
      </c>
      <c r="O80" s="10">
        <v>346.65300000000002</v>
      </c>
      <c r="P80" s="10">
        <v>253.74600000000001</v>
      </c>
      <c r="Q80" s="10">
        <v>90</v>
      </c>
      <c r="R80" s="3" t="s">
        <v>10</v>
      </c>
      <c r="S80" s="10">
        <v>203</v>
      </c>
      <c r="T80" s="10">
        <v>168</v>
      </c>
      <c r="U80" s="10">
        <v>201</v>
      </c>
      <c r="V80" s="10">
        <v>149</v>
      </c>
      <c r="W80" s="10">
        <v>210</v>
      </c>
      <c r="X80" s="10">
        <v>223</v>
      </c>
      <c r="Y80" s="60">
        <f t="shared" si="11"/>
        <v>1154</v>
      </c>
      <c r="Z80" s="4" t="s">
        <v>10</v>
      </c>
      <c r="AA80" s="11">
        <f t="shared" si="12"/>
        <v>237.51</v>
      </c>
      <c r="AB80" s="11">
        <f t="shared" si="13"/>
        <v>196.56</v>
      </c>
      <c r="AC80" s="11">
        <f t="shared" si="14"/>
        <v>235.17</v>
      </c>
      <c r="AD80" s="11">
        <f t="shared" si="15"/>
        <v>174.32999999999998</v>
      </c>
      <c r="AE80" s="11">
        <f t="shared" si="16"/>
        <v>245.7</v>
      </c>
      <c r="AF80" s="11">
        <f t="shared" si="17"/>
        <v>260.90999999999997</v>
      </c>
      <c r="AG80" s="12">
        <f t="shared" si="18"/>
        <v>1350.1799999999998</v>
      </c>
      <c r="AH80" s="13"/>
      <c r="AI80" s="13"/>
    </row>
    <row r="81" spans="1:35" x14ac:dyDescent="0.3">
      <c r="A81" s="6">
        <v>41310</v>
      </c>
      <c r="B81" s="6" t="s">
        <v>115</v>
      </c>
      <c r="C81" s="6" t="s">
        <v>30</v>
      </c>
      <c r="D81" s="6" t="s">
        <v>90</v>
      </c>
      <c r="E81" s="6">
        <v>8</v>
      </c>
      <c r="F81" s="7">
        <v>96.546474358974365</v>
      </c>
      <c r="G81" s="6">
        <v>3.6</v>
      </c>
      <c r="H81" s="8">
        <f t="shared" si="19"/>
        <v>1294.704</v>
      </c>
      <c r="I81" s="9">
        <v>1.2527999999999997</v>
      </c>
      <c r="J81" s="9">
        <v>1.08</v>
      </c>
      <c r="K81" s="3" t="s">
        <v>10</v>
      </c>
      <c r="L81" s="10">
        <v>0</v>
      </c>
      <c r="M81" s="10">
        <v>268.73099999999999</v>
      </c>
      <c r="N81" s="10">
        <v>430.56900000000002</v>
      </c>
      <c r="O81" s="10">
        <v>0</v>
      </c>
      <c r="P81" s="10">
        <v>431.56799999999998</v>
      </c>
      <c r="Q81" s="10">
        <v>0</v>
      </c>
      <c r="R81" s="3" t="s">
        <v>10</v>
      </c>
      <c r="S81" s="10">
        <v>350</v>
      </c>
      <c r="T81" s="10">
        <v>269</v>
      </c>
      <c r="U81" s="10">
        <v>337</v>
      </c>
      <c r="V81" s="10">
        <v>349</v>
      </c>
      <c r="W81" s="10">
        <v>240</v>
      </c>
      <c r="X81" s="10">
        <v>247</v>
      </c>
      <c r="Y81" s="60">
        <f t="shared" si="11"/>
        <v>1792</v>
      </c>
      <c r="Z81" s="4" t="s">
        <v>10</v>
      </c>
      <c r="AA81" s="11">
        <f t="shared" si="12"/>
        <v>378</v>
      </c>
      <c r="AB81" s="11">
        <f t="shared" si="13"/>
        <v>290.52000000000004</v>
      </c>
      <c r="AC81" s="11">
        <f t="shared" si="14"/>
        <v>363.96000000000004</v>
      </c>
      <c r="AD81" s="11">
        <f t="shared" si="15"/>
        <v>376.92</v>
      </c>
      <c r="AE81" s="11">
        <f t="shared" si="16"/>
        <v>259.20000000000005</v>
      </c>
      <c r="AF81" s="11">
        <f t="shared" si="17"/>
        <v>266.76</v>
      </c>
      <c r="AG81" s="12">
        <f t="shared" si="18"/>
        <v>1935.3600000000001</v>
      </c>
      <c r="AH81" s="13"/>
      <c r="AI81" s="13"/>
    </row>
    <row r="82" spans="1:35" x14ac:dyDescent="0.3">
      <c r="A82" s="6">
        <v>47330</v>
      </c>
      <c r="B82" s="6" t="s">
        <v>116</v>
      </c>
      <c r="C82" s="6" t="s">
        <v>73</v>
      </c>
      <c r="D82" s="6" t="s">
        <v>62</v>
      </c>
      <c r="E82" s="6">
        <v>7</v>
      </c>
      <c r="F82" s="7">
        <v>93.333333333333329</v>
      </c>
      <c r="G82" s="6">
        <v>1.9</v>
      </c>
      <c r="H82" s="8">
        <f t="shared" si="19"/>
        <v>662.33699999999999</v>
      </c>
      <c r="I82" s="9">
        <v>1.4861257142857143</v>
      </c>
      <c r="J82" s="9">
        <v>1.2811428571428571</v>
      </c>
      <c r="K82" s="3" t="s">
        <v>10</v>
      </c>
      <c r="L82" s="10">
        <v>62</v>
      </c>
      <c r="M82" s="10">
        <v>2</v>
      </c>
      <c r="N82" s="10">
        <v>220.779</v>
      </c>
      <c r="O82" s="10">
        <v>2</v>
      </c>
      <c r="P82" s="10">
        <v>203.79599999999999</v>
      </c>
      <c r="Q82" s="10">
        <v>102</v>
      </c>
      <c r="R82" s="3" t="s">
        <v>10</v>
      </c>
      <c r="S82" s="10">
        <v>108</v>
      </c>
      <c r="T82" s="10">
        <v>164</v>
      </c>
      <c r="U82" s="10">
        <v>172</v>
      </c>
      <c r="V82" s="10">
        <v>136</v>
      </c>
      <c r="W82" s="10">
        <v>182</v>
      </c>
      <c r="X82" s="10">
        <v>180</v>
      </c>
      <c r="Y82" s="60">
        <f t="shared" si="11"/>
        <v>942</v>
      </c>
      <c r="Z82" s="4" t="s">
        <v>10</v>
      </c>
      <c r="AA82" s="11">
        <f t="shared" si="12"/>
        <v>138.36342857142859</v>
      </c>
      <c r="AB82" s="11">
        <f t="shared" si="13"/>
        <v>210.10742857142856</v>
      </c>
      <c r="AC82" s="11">
        <f t="shared" si="14"/>
        <v>220.35657142857144</v>
      </c>
      <c r="AD82" s="11">
        <f t="shared" si="15"/>
        <v>174.23542857142857</v>
      </c>
      <c r="AE82" s="11">
        <f t="shared" si="16"/>
        <v>233.16800000000001</v>
      </c>
      <c r="AF82" s="11">
        <f t="shared" si="17"/>
        <v>230.60571428571427</v>
      </c>
      <c r="AG82" s="12">
        <f t="shared" si="18"/>
        <v>1206.8365714285715</v>
      </c>
      <c r="AH82" s="13"/>
      <c r="AI82" s="13"/>
    </row>
    <row r="83" spans="1:35" x14ac:dyDescent="0.3">
      <c r="A83" s="6">
        <v>45840</v>
      </c>
      <c r="B83" s="6" t="s">
        <v>117</v>
      </c>
      <c r="C83" s="6" t="s">
        <v>30</v>
      </c>
      <c r="D83" s="6" t="s">
        <v>90</v>
      </c>
      <c r="E83" s="6">
        <v>8</v>
      </c>
      <c r="F83" s="7">
        <v>96.546474358974365</v>
      </c>
      <c r="G83" s="6">
        <v>3.6</v>
      </c>
      <c r="H83" s="8">
        <f t="shared" si="19"/>
        <v>839.16000000000008</v>
      </c>
      <c r="I83" s="9">
        <v>1.4526514285714285</v>
      </c>
      <c r="J83" s="9">
        <v>1.2522857142857142</v>
      </c>
      <c r="K83" s="3" t="s">
        <v>10</v>
      </c>
      <c r="L83" s="10">
        <v>0</v>
      </c>
      <c r="M83" s="10">
        <v>0</v>
      </c>
      <c r="N83" s="10">
        <v>0</v>
      </c>
      <c r="O83" s="10">
        <v>239.76</v>
      </c>
      <c r="P83" s="10">
        <v>279.72000000000003</v>
      </c>
      <c r="Q83" s="10">
        <v>70</v>
      </c>
      <c r="R83" s="3" t="s">
        <v>10</v>
      </c>
      <c r="S83" s="10">
        <v>79</v>
      </c>
      <c r="T83" s="10">
        <v>135</v>
      </c>
      <c r="U83" s="10">
        <v>89</v>
      </c>
      <c r="V83" s="10">
        <v>141</v>
      </c>
      <c r="W83" s="10">
        <v>114</v>
      </c>
      <c r="X83" s="10">
        <v>177</v>
      </c>
      <c r="Y83" s="60">
        <f t="shared" si="11"/>
        <v>735</v>
      </c>
      <c r="Z83" s="4" t="s">
        <v>10</v>
      </c>
      <c r="AA83" s="11">
        <f t="shared" si="12"/>
        <v>98.930571428571426</v>
      </c>
      <c r="AB83" s="11">
        <f t="shared" si="13"/>
        <v>169.05857142857141</v>
      </c>
      <c r="AC83" s="11">
        <f t="shared" si="14"/>
        <v>111.45342857142856</v>
      </c>
      <c r="AD83" s="11">
        <f t="shared" si="15"/>
        <v>176.5722857142857</v>
      </c>
      <c r="AE83" s="11">
        <f t="shared" si="16"/>
        <v>142.76057142857141</v>
      </c>
      <c r="AF83" s="11">
        <f t="shared" si="17"/>
        <v>221.65457142857142</v>
      </c>
      <c r="AG83" s="12">
        <f t="shared" si="18"/>
        <v>920.43</v>
      </c>
      <c r="AH83" s="13"/>
      <c r="AI83" s="13"/>
    </row>
    <row r="84" spans="1:35" x14ac:dyDescent="0.3">
      <c r="A84" s="6">
        <v>47570</v>
      </c>
      <c r="B84" s="6" t="s">
        <v>118</v>
      </c>
      <c r="C84" s="6" t="s">
        <v>73</v>
      </c>
      <c r="D84" s="6" t="s">
        <v>62</v>
      </c>
      <c r="E84" s="6">
        <v>7</v>
      </c>
      <c r="F84" s="7">
        <v>93.333333333333329</v>
      </c>
      <c r="G84" s="6">
        <v>1.9</v>
      </c>
      <c r="H84" s="8">
        <f t="shared" si="19"/>
        <v>363</v>
      </c>
      <c r="I84" s="9">
        <v>1.2660571428571428</v>
      </c>
      <c r="J84" s="9">
        <v>1.0914285714285714</v>
      </c>
      <c r="K84" s="3" t="s">
        <v>10</v>
      </c>
      <c r="L84" s="10">
        <v>65</v>
      </c>
      <c r="M84" s="10">
        <v>36</v>
      </c>
      <c r="N84" s="10">
        <v>66</v>
      </c>
      <c r="O84" s="10">
        <v>121</v>
      </c>
      <c r="P84" s="10">
        <v>93</v>
      </c>
      <c r="Q84" s="10">
        <v>86</v>
      </c>
      <c r="R84" s="3" t="s">
        <v>10</v>
      </c>
      <c r="S84" s="10">
        <v>71</v>
      </c>
      <c r="T84" s="10">
        <v>80</v>
      </c>
      <c r="U84" s="10">
        <v>145</v>
      </c>
      <c r="V84" s="10">
        <v>139</v>
      </c>
      <c r="W84" s="10">
        <v>80</v>
      </c>
      <c r="X84" s="10">
        <v>100</v>
      </c>
      <c r="Y84" s="60">
        <f t="shared" si="11"/>
        <v>615</v>
      </c>
      <c r="Z84" s="4" t="s">
        <v>10</v>
      </c>
      <c r="AA84" s="11">
        <f t="shared" si="12"/>
        <v>77.491428571428571</v>
      </c>
      <c r="AB84" s="11">
        <f t="shared" si="13"/>
        <v>87.314285714285717</v>
      </c>
      <c r="AC84" s="11">
        <f t="shared" si="14"/>
        <v>158.25714285714287</v>
      </c>
      <c r="AD84" s="11">
        <f t="shared" si="15"/>
        <v>151.70857142857142</v>
      </c>
      <c r="AE84" s="11">
        <f t="shared" si="16"/>
        <v>87.314285714285717</v>
      </c>
      <c r="AF84" s="11">
        <f t="shared" si="17"/>
        <v>109.14285714285714</v>
      </c>
      <c r="AG84" s="12">
        <f t="shared" si="18"/>
        <v>671.2285714285714</v>
      </c>
      <c r="AH84" s="13"/>
      <c r="AI84" s="13"/>
    </row>
    <row r="85" spans="1:35" x14ac:dyDescent="0.3">
      <c r="A85" s="6">
        <v>40936</v>
      </c>
      <c r="B85" s="6" t="s">
        <v>119</v>
      </c>
      <c r="C85" s="6" t="s">
        <v>30</v>
      </c>
      <c r="D85" s="6" t="s">
        <v>90</v>
      </c>
      <c r="E85" s="6">
        <v>8</v>
      </c>
      <c r="F85" s="7">
        <v>96.546474358974365</v>
      </c>
      <c r="G85" s="6">
        <v>3.6</v>
      </c>
      <c r="H85" s="8">
        <f t="shared" si="19"/>
        <v>534</v>
      </c>
      <c r="I85" s="9">
        <v>1.2869371428571428</v>
      </c>
      <c r="J85" s="9">
        <v>1.1094285714285714</v>
      </c>
      <c r="K85" s="3" t="s">
        <v>10</v>
      </c>
      <c r="L85" s="10">
        <v>126</v>
      </c>
      <c r="M85" s="10">
        <v>178</v>
      </c>
      <c r="N85" s="10">
        <v>8</v>
      </c>
      <c r="O85" s="10">
        <v>117</v>
      </c>
      <c r="P85" s="10">
        <v>1</v>
      </c>
      <c r="Q85" s="10">
        <v>0</v>
      </c>
      <c r="R85" s="3" t="s">
        <v>10</v>
      </c>
      <c r="S85" s="10">
        <v>131</v>
      </c>
      <c r="T85" s="10">
        <v>87</v>
      </c>
      <c r="U85" s="10">
        <v>110</v>
      </c>
      <c r="V85" s="10">
        <v>66</v>
      </c>
      <c r="W85" s="10">
        <v>96</v>
      </c>
      <c r="X85" s="10">
        <v>109</v>
      </c>
      <c r="Y85" s="60">
        <f t="shared" si="11"/>
        <v>599</v>
      </c>
      <c r="Z85" s="4" t="s">
        <v>10</v>
      </c>
      <c r="AA85" s="11">
        <f t="shared" si="12"/>
        <v>145.33514285714287</v>
      </c>
      <c r="AB85" s="11">
        <f t="shared" si="13"/>
        <v>96.52028571428572</v>
      </c>
      <c r="AC85" s="11">
        <f t="shared" si="14"/>
        <v>122.03714285714285</v>
      </c>
      <c r="AD85" s="11">
        <f t="shared" si="15"/>
        <v>73.222285714285718</v>
      </c>
      <c r="AE85" s="11">
        <f t="shared" si="16"/>
        <v>106.50514285714286</v>
      </c>
      <c r="AF85" s="11">
        <f t="shared" si="17"/>
        <v>120.92771428571429</v>
      </c>
      <c r="AG85" s="12">
        <f t="shared" si="18"/>
        <v>664.54771428571428</v>
      </c>
      <c r="AH85" s="13"/>
      <c r="AI85" s="13"/>
    </row>
    <row r="86" spans="1:35" x14ac:dyDescent="0.3">
      <c r="A86" s="6">
        <v>40011</v>
      </c>
      <c r="B86" s="6" t="s">
        <v>120</v>
      </c>
      <c r="C86" s="6" t="s">
        <v>30</v>
      </c>
      <c r="D86" s="6" t="s">
        <v>90</v>
      </c>
      <c r="E86" s="6">
        <v>8</v>
      </c>
      <c r="F86" s="7">
        <v>96.546474358974365</v>
      </c>
      <c r="G86" s="6">
        <v>3.6</v>
      </c>
      <c r="H86" s="8">
        <f t="shared" si="19"/>
        <v>486</v>
      </c>
      <c r="I86" s="9">
        <v>1.3340000000000001</v>
      </c>
      <c r="J86" s="9">
        <v>1.1499999999999999</v>
      </c>
      <c r="K86" s="3" t="s">
        <v>10</v>
      </c>
      <c r="L86" s="10">
        <v>35</v>
      </c>
      <c r="M86" s="10">
        <v>117</v>
      </c>
      <c r="N86" s="10">
        <v>24</v>
      </c>
      <c r="O86" s="10">
        <v>162</v>
      </c>
      <c r="P86" s="10">
        <v>2</v>
      </c>
      <c r="Q86" s="10">
        <v>86</v>
      </c>
      <c r="R86" s="3" t="s">
        <v>10</v>
      </c>
      <c r="S86" s="10">
        <v>120</v>
      </c>
      <c r="T86" s="10">
        <v>73</v>
      </c>
      <c r="U86" s="10">
        <v>99</v>
      </c>
      <c r="V86" s="10">
        <v>115</v>
      </c>
      <c r="W86" s="10">
        <v>111</v>
      </c>
      <c r="X86" s="10">
        <v>129</v>
      </c>
      <c r="Y86" s="60">
        <f t="shared" si="11"/>
        <v>647</v>
      </c>
      <c r="Z86" s="4" t="s">
        <v>10</v>
      </c>
      <c r="AA86" s="11">
        <f t="shared" si="12"/>
        <v>138</v>
      </c>
      <c r="AB86" s="11">
        <f t="shared" si="13"/>
        <v>83.949999999999989</v>
      </c>
      <c r="AC86" s="11">
        <f t="shared" si="14"/>
        <v>113.85</v>
      </c>
      <c r="AD86" s="11">
        <f t="shared" si="15"/>
        <v>132.25</v>
      </c>
      <c r="AE86" s="11">
        <f t="shared" si="16"/>
        <v>127.64999999999999</v>
      </c>
      <c r="AF86" s="11">
        <f t="shared" si="17"/>
        <v>148.35</v>
      </c>
      <c r="AG86" s="12">
        <f t="shared" si="18"/>
        <v>744.05</v>
      </c>
      <c r="AH86" s="13"/>
      <c r="AI86" s="13"/>
    </row>
    <row r="87" spans="1:35" x14ac:dyDescent="0.3">
      <c r="A87" s="6">
        <v>44130</v>
      </c>
      <c r="B87" s="6" t="s">
        <v>121</v>
      </c>
      <c r="C87" s="6" t="s">
        <v>30</v>
      </c>
      <c r="D87" s="6" t="s">
        <v>90</v>
      </c>
      <c r="E87" s="6">
        <v>8</v>
      </c>
      <c r="F87" s="7">
        <v>96.546474358974365</v>
      </c>
      <c r="G87" s="6">
        <v>3.6</v>
      </c>
      <c r="H87" s="8">
        <f t="shared" si="19"/>
        <v>635.36400000000003</v>
      </c>
      <c r="I87" s="9">
        <v>1.3903428571428571</v>
      </c>
      <c r="J87" s="9">
        <v>1.1985714285714286</v>
      </c>
      <c r="K87" s="3" t="s">
        <v>10</v>
      </c>
      <c r="L87" s="10">
        <v>129</v>
      </c>
      <c r="M87" s="10">
        <v>0</v>
      </c>
      <c r="N87" s="10">
        <v>0</v>
      </c>
      <c r="O87" s="10">
        <v>0</v>
      </c>
      <c r="P87" s="10">
        <v>211.78800000000001</v>
      </c>
      <c r="Q87" s="10">
        <v>204.79499999999999</v>
      </c>
      <c r="R87" s="3" t="s">
        <v>10</v>
      </c>
      <c r="S87" s="10">
        <v>140</v>
      </c>
      <c r="T87" s="10">
        <v>101</v>
      </c>
      <c r="U87" s="10">
        <v>86</v>
      </c>
      <c r="V87" s="10">
        <v>94</v>
      </c>
      <c r="W87" s="10">
        <v>73</v>
      </c>
      <c r="X87" s="10">
        <v>89</v>
      </c>
      <c r="Y87" s="60">
        <f t="shared" si="11"/>
        <v>583</v>
      </c>
      <c r="Z87" s="4" t="s">
        <v>10</v>
      </c>
      <c r="AA87" s="11">
        <f t="shared" si="12"/>
        <v>167.8</v>
      </c>
      <c r="AB87" s="11">
        <f t="shared" si="13"/>
        <v>121.05571428571429</v>
      </c>
      <c r="AC87" s="11">
        <f t="shared" si="14"/>
        <v>103.07714285714286</v>
      </c>
      <c r="AD87" s="11">
        <f t="shared" si="15"/>
        <v>112.66571428571429</v>
      </c>
      <c r="AE87" s="11">
        <f t="shared" si="16"/>
        <v>87.495714285714286</v>
      </c>
      <c r="AF87" s="11">
        <f t="shared" si="17"/>
        <v>106.67285714285715</v>
      </c>
      <c r="AG87" s="12">
        <f t="shared" si="18"/>
        <v>698.76714285714286</v>
      </c>
      <c r="AH87" s="13"/>
      <c r="AI87" s="13"/>
    </row>
    <row r="88" spans="1:35" x14ac:dyDescent="0.3">
      <c r="A88" s="6">
        <v>40012</v>
      </c>
      <c r="B88" s="6" t="s">
        <v>122</v>
      </c>
      <c r="C88" s="6" t="s">
        <v>30</v>
      </c>
      <c r="D88" s="6" t="s">
        <v>90</v>
      </c>
      <c r="E88" s="6">
        <v>8</v>
      </c>
      <c r="F88" s="7">
        <v>96.546474358974365</v>
      </c>
      <c r="G88" s="6">
        <v>3.6</v>
      </c>
      <c r="H88" s="8">
        <f t="shared" si="19"/>
        <v>390</v>
      </c>
      <c r="I88" s="9">
        <v>1.3243885714285712</v>
      </c>
      <c r="J88" s="9">
        <v>1.1417142857142857</v>
      </c>
      <c r="K88" s="3" t="s">
        <v>10</v>
      </c>
      <c r="L88" s="10">
        <v>64</v>
      </c>
      <c r="M88" s="10">
        <v>130</v>
      </c>
      <c r="N88" s="10">
        <v>53</v>
      </c>
      <c r="O88" s="10">
        <v>6</v>
      </c>
      <c r="P88" s="10">
        <v>15</v>
      </c>
      <c r="Q88" s="10">
        <v>0</v>
      </c>
      <c r="R88" s="3" t="s">
        <v>10</v>
      </c>
      <c r="S88" s="10">
        <v>77</v>
      </c>
      <c r="T88" s="10">
        <v>78</v>
      </c>
      <c r="U88" s="10">
        <v>44</v>
      </c>
      <c r="V88" s="10">
        <v>46</v>
      </c>
      <c r="W88" s="10">
        <v>40</v>
      </c>
      <c r="X88" s="10">
        <v>70</v>
      </c>
      <c r="Y88" s="60">
        <f t="shared" si="11"/>
        <v>355</v>
      </c>
      <c r="Z88" s="4" t="s">
        <v>10</v>
      </c>
      <c r="AA88" s="11">
        <f t="shared" si="12"/>
        <v>87.911999999999992</v>
      </c>
      <c r="AB88" s="11">
        <f t="shared" si="13"/>
        <v>89.053714285714278</v>
      </c>
      <c r="AC88" s="11">
        <f t="shared" si="14"/>
        <v>50.235428571428571</v>
      </c>
      <c r="AD88" s="11">
        <f t="shared" si="15"/>
        <v>52.518857142857144</v>
      </c>
      <c r="AE88" s="11">
        <f t="shared" si="16"/>
        <v>45.668571428571425</v>
      </c>
      <c r="AF88" s="11">
        <f t="shared" si="17"/>
        <v>79.92</v>
      </c>
      <c r="AG88" s="12">
        <f t="shared" si="18"/>
        <v>405.3085714285715</v>
      </c>
      <c r="AH88" s="13"/>
      <c r="AI88" s="13"/>
    </row>
    <row r="89" spans="1:35" x14ac:dyDescent="0.3">
      <c r="A89" s="6">
        <v>40984</v>
      </c>
      <c r="B89" s="6" t="s">
        <v>123</v>
      </c>
      <c r="C89" s="6" t="s">
        <v>30</v>
      </c>
      <c r="D89" s="6" t="s">
        <v>90</v>
      </c>
      <c r="E89" s="6">
        <v>8</v>
      </c>
      <c r="F89" s="7">
        <v>96.546474358974365</v>
      </c>
      <c r="G89" s="6">
        <v>3.6</v>
      </c>
      <c r="H89" s="8">
        <f t="shared" si="19"/>
        <v>246</v>
      </c>
      <c r="I89" s="9">
        <v>1.3969714285714285</v>
      </c>
      <c r="J89" s="9">
        <v>1.2042857142857142</v>
      </c>
      <c r="K89" s="3" t="s">
        <v>10</v>
      </c>
      <c r="L89" s="10">
        <v>51</v>
      </c>
      <c r="M89" s="10">
        <v>77</v>
      </c>
      <c r="N89" s="10">
        <v>24</v>
      </c>
      <c r="O89" s="10">
        <v>82</v>
      </c>
      <c r="P89" s="10">
        <v>0</v>
      </c>
      <c r="Q89" s="10">
        <v>0</v>
      </c>
      <c r="R89" s="3" t="s">
        <v>10</v>
      </c>
      <c r="S89" s="10">
        <v>46</v>
      </c>
      <c r="T89" s="10">
        <v>64</v>
      </c>
      <c r="U89" s="10">
        <v>48</v>
      </c>
      <c r="V89" s="10">
        <v>61</v>
      </c>
      <c r="W89" s="10">
        <v>71</v>
      </c>
      <c r="X89" s="10">
        <v>59</v>
      </c>
      <c r="Y89" s="60">
        <f t="shared" si="11"/>
        <v>349</v>
      </c>
      <c r="Z89" s="4" t="s">
        <v>10</v>
      </c>
      <c r="AA89" s="11">
        <f t="shared" si="12"/>
        <v>55.397142857142853</v>
      </c>
      <c r="AB89" s="11">
        <f t="shared" si="13"/>
        <v>77.074285714285708</v>
      </c>
      <c r="AC89" s="11">
        <f t="shared" si="14"/>
        <v>57.805714285714281</v>
      </c>
      <c r="AD89" s="11">
        <f t="shared" si="15"/>
        <v>73.46142857142857</v>
      </c>
      <c r="AE89" s="11">
        <f t="shared" si="16"/>
        <v>85.5042857142857</v>
      </c>
      <c r="AF89" s="11">
        <f t="shared" si="17"/>
        <v>71.052857142857135</v>
      </c>
      <c r="AG89" s="12">
        <f t="shared" si="18"/>
        <v>420.29571428571421</v>
      </c>
      <c r="AH89" s="13"/>
      <c r="AI89" s="13"/>
    </row>
    <row r="90" spans="1:35" x14ac:dyDescent="0.3">
      <c r="A90" s="6">
        <v>42011</v>
      </c>
      <c r="B90" s="6" t="s">
        <v>124</v>
      </c>
      <c r="C90" s="6" t="s">
        <v>30</v>
      </c>
      <c r="D90" s="6" t="s">
        <v>90</v>
      </c>
      <c r="E90" s="6">
        <v>8</v>
      </c>
      <c r="F90" s="7">
        <v>96.546474358974365</v>
      </c>
      <c r="G90" s="6">
        <v>3.6</v>
      </c>
      <c r="H90" s="8">
        <f t="shared" si="19"/>
        <v>201</v>
      </c>
      <c r="I90" s="9">
        <v>1.2740114285714286</v>
      </c>
      <c r="J90" s="9">
        <v>1.0982857142857143</v>
      </c>
      <c r="K90" s="3" t="s">
        <v>10</v>
      </c>
      <c r="L90" s="10">
        <v>39</v>
      </c>
      <c r="M90" s="10">
        <v>31</v>
      </c>
      <c r="N90" s="10">
        <v>28</v>
      </c>
      <c r="O90" s="10">
        <v>32</v>
      </c>
      <c r="P90" s="10">
        <v>4</v>
      </c>
      <c r="Q90" s="10">
        <v>67</v>
      </c>
      <c r="R90" s="3" t="s">
        <v>10</v>
      </c>
      <c r="S90" s="10">
        <v>57</v>
      </c>
      <c r="T90" s="10">
        <v>60</v>
      </c>
      <c r="U90" s="10">
        <v>49</v>
      </c>
      <c r="V90" s="10">
        <v>63</v>
      </c>
      <c r="W90" s="10">
        <v>36</v>
      </c>
      <c r="X90" s="10">
        <v>54</v>
      </c>
      <c r="Y90" s="60">
        <f t="shared" si="11"/>
        <v>319</v>
      </c>
      <c r="Z90" s="4" t="s">
        <v>10</v>
      </c>
      <c r="AA90" s="11">
        <f t="shared" si="12"/>
        <v>62.602285714285713</v>
      </c>
      <c r="AB90" s="11">
        <f t="shared" si="13"/>
        <v>65.897142857142853</v>
      </c>
      <c r="AC90" s="11">
        <f t="shared" si="14"/>
        <v>53.816000000000003</v>
      </c>
      <c r="AD90" s="11">
        <f t="shared" si="15"/>
        <v>69.192000000000007</v>
      </c>
      <c r="AE90" s="11">
        <f t="shared" si="16"/>
        <v>39.538285714285713</v>
      </c>
      <c r="AF90" s="11">
        <f t="shared" si="17"/>
        <v>59.307428571428574</v>
      </c>
      <c r="AG90" s="12">
        <f t="shared" si="18"/>
        <v>350.35314285714287</v>
      </c>
      <c r="AH90" s="13"/>
      <c r="AI90" s="13"/>
    </row>
    <row r="91" spans="1:35" x14ac:dyDescent="0.3">
      <c r="A91" s="6">
        <v>40993</v>
      </c>
      <c r="B91" s="6" t="s">
        <v>125</v>
      </c>
      <c r="C91" s="6" t="s">
        <v>30</v>
      </c>
      <c r="D91" s="6" t="s">
        <v>90</v>
      </c>
      <c r="E91" s="6">
        <v>8</v>
      </c>
      <c r="F91" s="7">
        <v>96.546474358974365</v>
      </c>
      <c r="G91" s="6">
        <v>3.6</v>
      </c>
      <c r="H91" s="8">
        <f t="shared" si="19"/>
        <v>489</v>
      </c>
      <c r="I91" s="9">
        <v>1.3731085714285716</v>
      </c>
      <c r="J91" s="9">
        <v>1.1837142857142857</v>
      </c>
      <c r="K91" s="3" t="s">
        <v>10</v>
      </c>
      <c r="L91" s="10">
        <v>21</v>
      </c>
      <c r="M91" s="10">
        <v>163</v>
      </c>
      <c r="N91" s="10">
        <v>0</v>
      </c>
      <c r="O91" s="10">
        <v>0</v>
      </c>
      <c r="P91" s="10">
        <v>67</v>
      </c>
      <c r="Q91" s="10">
        <v>0</v>
      </c>
      <c r="R91" s="3" t="s">
        <v>10</v>
      </c>
      <c r="S91" s="10">
        <v>67</v>
      </c>
      <c r="T91" s="10">
        <v>66</v>
      </c>
      <c r="U91" s="10">
        <v>62</v>
      </c>
      <c r="V91" s="10">
        <v>75</v>
      </c>
      <c r="W91" s="10">
        <v>51</v>
      </c>
      <c r="X91" s="10">
        <v>68</v>
      </c>
      <c r="Y91" s="60">
        <f t="shared" si="11"/>
        <v>389</v>
      </c>
      <c r="Z91" s="4" t="s">
        <v>10</v>
      </c>
      <c r="AA91" s="11">
        <f t="shared" si="12"/>
        <v>79.30885714285715</v>
      </c>
      <c r="AB91" s="11">
        <f t="shared" si="13"/>
        <v>78.125142857142862</v>
      </c>
      <c r="AC91" s="11">
        <f t="shared" si="14"/>
        <v>73.39028571428571</v>
      </c>
      <c r="AD91" s="11">
        <f t="shared" si="15"/>
        <v>88.778571428571425</v>
      </c>
      <c r="AE91" s="11">
        <f t="shared" si="16"/>
        <v>60.369428571428571</v>
      </c>
      <c r="AF91" s="11">
        <f t="shared" si="17"/>
        <v>80.492571428571424</v>
      </c>
      <c r="AG91" s="12">
        <f t="shared" si="18"/>
        <v>460.46485714285711</v>
      </c>
      <c r="AH91" s="13"/>
      <c r="AI91" s="13"/>
    </row>
    <row r="92" spans="1:35" x14ac:dyDescent="0.3">
      <c r="A92" s="6">
        <v>40375</v>
      </c>
      <c r="B92" s="6" t="s">
        <v>126</v>
      </c>
      <c r="C92" s="6" t="s">
        <v>30</v>
      </c>
      <c r="D92" s="6" t="s">
        <v>90</v>
      </c>
      <c r="E92" s="6">
        <v>8</v>
      </c>
      <c r="F92" s="7">
        <v>96.546474358974365</v>
      </c>
      <c r="G92" s="6">
        <v>3.6</v>
      </c>
      <c r="H92" s="8">
        <f t="shared" si="19"/>
        <v>441</v>
      </c>
      <c r="I92" s="9">
        <v>1.3111314285714286</v>
      </c>
      <c r="J92" s="9">
        <v>1.1302857142857143</v>
      </c>
      <c r="K92" s="3" t="s">
        <v>10</v>
      </c>
      <c r="L92" s="10">
        <v>34</v>
      </c>
      <c r="M92" s="10">
        <v>147</v>
      </c>
      <c r="N92" s="10">
        <v>0</v>
      </c>
      <c r="O92" s="10">
        <v>0</v>
      </c>
      <c r="P92" s="10">
        <v>42</v>
      </c>
      <c r="Q92" s="10">
        <v>0</v>
      </c>
      <c r="R92" s="3" t="s">
        <v>10</v>
      </c>
      <c r="S92" s="10">
        <v>57</v>
      </c>
      <c r="T92" s="10">
        <v>61</v>
      </c>
      <c r="U92" s="10">
        <v>67</v>
      </c>
      <c r="V92" s="10">
        <v>63</v>
      </c>
      <c r="W92" s="10">
        <v>45</v>
      </c>
      <c r="X92" s="10">
        <v>69</v>
      </c>
      <c r="Y92" s="60">
        <f t="shared" si="11"/>
        <v>362</v>
      </c>
      <c r="Z92" s="4" t="s">
        <v>10</v>
      </c>
      <c r="AA92" s="11">
        <f t="shared" si="12"/>
        <v>64.426285714285711</v>
      </c>
      <c r="AB92" s="11">
        <f t="shared" si="13"/>
        <v>68.947428571428574</v>
      </c>
      <c r="AC92" s="11">
        <f t="shared" si="14"/>
        <v>75.729142857142861</v>
      </c>
      <c r="AD92" s="11">
        <f t="shared" si="15"/>
        <v>71.207999999999998</v>
      </c>
      <c r="AE92" s="11">
        <f t="shared" si="16"/>
        <v>50.862857142857145</v>
      </c>
      <c r="AF92" s="11">
        <f t="shared" si="17"/>
        <v>77.989714285714285</v>
      </c>
      <c r="AG92" s="12">
        <f t="shared" si="18"/>
        <v>409.16342857142854</v>
      </c>
      <c r="AH92" s="13"/>
      <c r="AI92" s="13"/>
    </row>
    <row r="93" spans="1:35" x14ac:dyDescent="0.3">
      <c r="A93" s="6">
        <v>40472</v>
      </c>
      <c r="B93" s="6" t="s">
        <v>127</v>
      </c>
      <c r="C93" s="6" t="s">
        <v>30</v>
      </c>
      <c r="D93" s="6" t="s">
        <v>90</v>
      </c>
      <c r="E93" s="6">
        <v>8</v>
      </c>
      <c r="F93" s="7">
        <v>96.546474358974365</v>
      </c>
      <c r="G93" s="6">
        <v>3.6</v>
      </c>
      <c r="H93" s="8">
        <f t="shared" si="19"/>
        <v>495</v>
      </c>
      <c r="I93" s="9">
        <v>1.3847085714285714</v>
      </c>
      <c r="J93" s="9">
        <v>1.1937142857142857</v>
      </c>
      <c r="K93" s="3" t="s">
        <v>10</v>
      </c>
      <c r="L93" s="10">
        <v>165</v>
      </c>
      <c r="M93" s="10">
        <v>6</v>
      </c>
      <c r="N93" s="10">
        <v>1</v>
      </c>
      <c r="O93" s="10">
        <v>4</v>
      </c>
      <c r="P93" s="10">
        <v>19</v>
      </c>
      <c r="Q93" s="10">
        <v>0</v>
      </c>
      <c r="R93" s="3" t="s">
        <v>10</v>
      </c>
      <c r="S93" s="10">
        <v>60</v>
      </c>
      <c r="T93" s="10">
        <v>55</v>
      </c>
      <c r="U93" s="10">
        <v>37</v>
      </c>
      <c r="V93" s="10">
        <v>58</v>
      </c>
      <c r="W93" s="10">
        <v>34</v>
      </c>
      <c r="X93" s="10">
        <v>50</v>
      </c>
      <c r="Y93" s="60">
        <f t="shared" si="11"/>
        <v>294</v>
      </c>
      <c r="Z93" s="4" t="s">
        <v>10</v>
      </c>
      <c r="AA93" s="11">
        <f t="shared" si="12"/>
        <v>71.622857142857143</v>
      </c>
      <c r="AB93" s="11">
        <f t="shared" si="13"/>
        <v>65.65428571428572</v>
      </c>
      <c r="AC93" s="11">
        <f t="shared" si="14"/>
        <v>44.167428571428573</v>
      </c>
      <c r="AD93" s="11">
        <f t="shared" si="15"/>
        <v>69.235428571428571</v>
      </c>
      <c r="AE93" s="11">
        <f t="shared" si="16"/>
        <v>40.586285714285715</v>
      </c>
      <c r="AF93" s="11">
        <f t="shared" si="17"/>
        <v>59.685714285714283</v>
      </c>
      <c r="AG93" s="12">
        <f t="shared" si="18"/>
        <v>350.952</v>
      </c>
      <c r="AH93" s="13"/>
      <c r="AI93" s="13"/>
    </row>
    <row r="94" spans="1:35" x14ac:dyDescent="0.3">
      <c r="A94" s="6">
        <v>47780</v>
      </c>
      <c r="B94" s="6" t="s">
        <v>128</v>
      </c>
      <c r="C94" s="6" t="s">
        <v>73</v>
      </c>
      <c r="D94" s="6" t="s">
        <v>62</v>
      </c>
      <c r="E94" s="6">
        <v>7</v>
      </c>
      <c r="F94" s="7">
        <v>93.333333333333329</v>
      </c>
      <c r="G94" s="6">
        <v>1.9</v>
      </c>
      <c r="H94" s="8">
        <f t="shared" si="19"/>
        <v>216</v>
      </c>
      <c r="I94" s="9">
        <v>1.2915771428571428</v>
      </c>
      <c r="J94" s="9">
        <v>1.1134285714285714</v>
      </c>
      <c r="K94" s="3" t="s">
        <v>10</v>
      </c>
      <c r="L94" s="10">
        <v>48</v>
      </c>
      <c r="M94" s="10">
        <v>24</v>
      </c>
      <c r="N94" s="10">
        <v>24</v>
      </c>
      <c r="O94" s="10">
        <v>4</v>
      </c>
      <c r="P94" s="10">
        <v>0</v>
      </c>
      <c r="Q94" s="10">
        <v>72</v>
      </c>
      <c r="R94" s="3" t="s">
        <v>10</v>
      </c>
      <c r="S94" s="10">
        <v>29</v>
      </c>
      <c r="T94" s="10">
        <v>43</v>
      </c>
      <c r="U94" s="10">
        <v>24</v>
      </c>
      <c r="V94" s="10">
        <v>51</v>
      </c>
      <c r="W94" s="10">
        <v>53</v>
      </c>
      <c r="X94" s="10">
        <v>49</v>
      </c>
      <c r="Y94" s="60">
        <f t="shared" si="11"/>
        <v>249</v>
      </c>
      <c r="Z94" s="4" t="s">
        <v>10</v>
      </c>
      <c r="AA94" s="11">
        <f t="shared" si="12"/>
        <v>32.289428571428573</v>
      </c>
      <c r="AB94" s="11">
        <f t="shared" si="13"/>
        <v>47.877428571428574</v>
      </c>
      <c r="AC94" s="11">
        <f t="shared" si="14"/>
        <v>26.722285714285714</v>
      </c>
      <c r="AD94" s="11">
        <f t="shared" si="15"/>
        <v>56.784857142857142</v>
      </c>
      <c r="AE94" s="11">
        <f t="shared" si="16"/>
        <v>59.011714285714284</v>
      </c>
      <c r="AF94" s="11">
        <f t="shared" si="17"/>
        <v>54.558</v>
      </c>
      <c r="AG94" s="12">
        <f t="shared" si="18"/>
        <v>277.2437142857143</v>
      </c>
      <c r="AH94" s="13"/>
      <c r="AI94" s="13"/>
    </row>
    <row r="95" spans="1:35" x14ac:dyDescent="0.3">
      <c r="A95" s="6">
        <v>43270</v>
      </c>
      <c r="B95" s="6" t="s">
        <v>129</v>
      </c>
      <c r="C95" s="6" t="s">
        <v>34</v>
      </c>
      <c r="D95" s="6" t="s">
        <v>35</v>
      </c>
      <c r="E95" s="6">
        <v>10</v>
      </c>
      <c r="F95" s="7">
        <v>94.135802469135797</v>
      </c>
      <c r="G95" s="6">
        <v>0.7</v>
      </c>
      <c r="H95" s="8">
        <f t="shared" si="19"/>
        <v>237</v>
      </c>
      <c r="I95" s="9">
        <v>1.3432799999999998</v>
      </c>
      <c r="J95" s="9">
        <v>1.1579999999999999</v>
      </c>
      <c r="K95" s="3" t="s">
        <v>10</v>
      </c>
      <c r="L95" s="10">
        <v>79</v>
      </c>
      <c r="M95" s="10">
        <v>14</v>
      </c>
      <c r="N95" s="10">
        <v>4</v>
      </c>
      <c r="O95" s="10">
        <v>20</v>
      </c>
      <c r="P95" s="10">
        <v>11</v>
      </c>
      <c r="Q95" s="10">
        <v>11</v>
      </c>
      <c r="R95" s="3" t="s">
        <v>10</v>
      </c>
      <c r="S95" s="10">
        <v>29</v>
      </c>
      <c r="T95" s="10">
        <v>33</v>
      </c>
      <c r="U95" s="10">
        <v>34</v>
      </c>
      <c r="V95" s="10">
        <v>43</v>
      </c>
      <c r="W95" s="10">
        <v>33</v>
      </c>
      <c r="X95" s="10">
        <v>38</v>
      </c>
      <c r="Y95" s="60">
        <f t="shared" si="11"/>
        <v>210</v>
      </c>
      <c r="Z95" s="4" t="s">
        <v>10</v>
      </c>
      <c r="AA95" s="11">
        <f t="shared" si="12"/>
        <v>33.582000000000001</v>
      </c>
      <c r="AB95" s="11">
        <f t="shared" si="13"/>
        <v>38.213999999999999</v>
      </c>
      <c r="AC95" s="11">
        <f t="shared" si="14"/>
        <v>39.372</v>
      </c>
      <c r="AD95" s="11">
        <f t="shared" si="15"/>
        <v>49.793999999999997</v>
      </c>
      <c r="AE95" s="11">
        <f t="shared" si="16"/>
        <v>38.213999999999999</v>
      </c>
      <c r="AF95" s="11">
        <f t="shared" si="17"/>
        <v>44.003999999999998</v>
      </c>
      <c r="AG95" s="12">
        <f t="shared" si="18"/>
        <v>243.17999999999998</v>
      </c>
      <c r="AH95" s="13"/>
      <c r="AI95" s="13"/>
    </row>
    <row r="96" spans="1:35" x14ac:dyDescent="0.3">
      <c r="A96" s="6">
        <v>44180</v>
      </c>
      <c r="B96" s="14" t="s">
        <v>130</v>
      </c>
      <c r="C96" s="6" t="s">
        <v>30</v>
      </c>
      <c r="D96" s="6" t="s">
        <v>90</v>
      </c>
      <c r="E96" s="6">
        <v>8</v>
      </c>
      <c r="F96" s="7">
        <v>96.546474358974365</v>
      </c>
      <c r="G96" s="6">
        <v>3.6</v>
      </c>
      <c r="H96" s="8">
        <f t="shared" si="19"/>
        <v>689.31000000000006</v>
      </c>
      <c r="I96" s="9">
        <v>1.3684685714285714</v>
      </c>
      <c r="J96" s="9">
        <v>1.1797142857142857</v>
      </c>
      <c r="K96" s="3" t="s">
        <v>10</v>
      </c>
      <c r="L96" s="10">
        <v>229.77</v>
      </c>
      <c r="M96" s="10">
        <v>0</v>
      </c>
      <c r="N96" s="10">
        <v>0</v>
      </c>
      <c r="O96" s="10">
        <v>0</v>
      </c>
      <c r="P96" s="10">
        <v>0</v>
      </c>
      <c r="Q96" s="10">
        <v>125</v>
      </c>
      <c r="R96" s="3" t="s">
        <v>10</v>
      </c>
      <c r="S96" s="10">
        <v>106</v>
      </c>
      <c r="T96" s="10">
        <v>81</v>
      </c>
      <c r="U96" s="10">
        <v>87</v>
      </c>
      <c r="V96" s="10">
        <v>52</v>
      </c>
      <c r="W96" s="10">
        <v>82</v>
      </c>
      <c r="X96" s="10">
        <v>56</v>
      </c>
      <c r="Y96" s="60">
        <f t="shared" si="11"/>
        <v>464</v>
      </c>
      <c r="Z96" s="4" t="s">
        <v>10</v>
      </c>
      <c r="AA96" s="11">
        <f t="shared" si="12"/>
        <v>125.04971428571429</v>
      </c>
      <c r="AB96" s="11">
        <f t="shared" si="13"/>
        <v>95.55685714285714</v>
      </c>
      <c r="AC96" s="11">
        <f t="shared" si="14"/>
        <v>102.63514285714285</v>
      </c>
      <c r="AD96" s="11">
        <f t="shared" si="15"/>
        <v>61.345142857142861</v>
      </c>
      <c r="AE96" s="11">
        <f t="shared" si="16"/>
        <v>96.736571428571423</v>
      </c>
      <c r="AF96" s="11">
        <f t="shared" si="17"/>
        <v>66.063999999999993</v>
      </c>
      <c r="AG96" s="12">
        <f t="shared" si="18"/>
        <v>547.38742857142859</v>
      </c>
      <c r="AH96" s="13"/>
      <c r="AI96" s="13"/>
    </row>
    <row r="97" spans="1:35" x14ac:dyDescent="0.3">
      <c r="A97" s="6">
        <v>45120</v>
      </c>
      <c r="B97" s="6" t="s">
        <v>131</v>
      </c>
      <c r="C97" s="6" t="s">
        <v>30</v>
      </c>
      <c r="D97" s="6" t="s">
        <v>90</v>
      </c>
      <c r="E97" s="6">
        <v>8</v>
      </c>
      <c r="F97" s="7">
        <v>96.546474358974365</v>
      </c>
      <c r="G97" s="6">
        <v>3.6</v>
      </c>
      <c r="H97" s="8">
        <f t="shared" si="19"/>
        <v>300</v>
      </c>
      <c r="I97" s="9">
        <v>1.4480114285714285</v>
      </c>
      <c r="J97" s="9">
        <v>1.2482857142857142</v>
      </c>
      <c r="K97" s="3" t="s">
        <v>10</v>
      </c>
      <c r="L97" s="10">
        <v>0</v>
      </c>
      <c r="M97" s="10">
        <v>0</v>
      </c>
      <c r="N97" s="10">
        <v>3</v>
      </c>
      <c r="O97" s="10">
        <v>0</v>
      </c>
      <c r="P97" s="10">
        <v>67</v>
      </c>
      <c r="Q97" s="10">
        <v>100</v>
      </c>
      <c r="R97" s="3" t="s">
        <v>10</v>
      </c>
      <c r="S97" s="10">
        <v>36</v>
      </c>
      <c r="T97" s="10">
        <v>23</v>
      </c>
      <c r="U97" s="10">
        <v>45</v>
      </c>
      <c r="V97" s="10">
        <v>35</v>
      </c>
      <c r="W97" s="10">
        <v>34</v>
      </c>
      <c r="X97" s="10">
        <v>40</v>
      </c>
      <c r="Y97" s="60">
        <f t="shared" si="11"/>
        <v>213</v>
      </c>
      <c r="Z97" s="4" t="s">
        <v>10</v>
      </c>
      <c r="AA97" s="11">
        <f t="shared" si="12"/>
        <v>44.938285714285712</v>
      </c>
      <c r="AB97" s="11">
        <f t="shared" si="13"/>
        <v>28.710571428571427</v>
      </c>
      <c r="AC97" s="11">
        <f t="shared" si="14"/>
        <v>56.17285714285714</v>
      </c>
      <c r="AD97" s="11">
        <f t="shared" si="15"/>
        <v>43.69</v>
      </c>
      <c r="AE97" s="11">
        <f t="shared" si="16"/>
        <v>42.441714285714284</v>
      </c>
      <c r="AF97" s="11">
        <f t="shared" si="17"/>
        <v>49.931428571428569</v>
      </c>
      <c r="AG97" s="12">
        <f t="shared" si="18"/>
        <v>265.88485714285713</v>
      </c>
      <c r="AH97" s="13"/>
      <c r="AI97" s="13"/>
    </row>
    <row r="98" spans="1:35" x14ac:dyDescent="0.3">
      <c r="A98" s="6">
        <v>40372</v>
      </c>
      <c r="B98" s="6" t="s">
        <v>132</v>
      </c>
      <c r="C98" s="6" t="s">
        <v>30</v>
      </c>
      <c r="D98" s="6" t="s">
        <v>90</v>
      </c>
      <c r="E98" s="6">
        <v>8</v>
      </c>
      <c r="F98" s="7">
        <v>96.546474358974365</v>
      </c>
      <c r="G98" s="6">
        <v>3.6</v>
      </c>
      <c r="H98" s="8">
        <f t="shared" si="19"/>
        <v>216</v>
      </c>
      <c r="I98" s="9">
        <v>1.508</v>
      </c>
      <c r="J98" s="9">
        <v>1.3</v>
      </c>
      <c r="K98" s="3" t="s">
        <v>10</v>
      </c>
      <c r="L98" s="10">
        <v>21</v>
      </c>
      <c r="M98" s="10">
        <v>0</v>
      </c>
      <c r="N98" s="10">
        <v>72</v>
      </c>
      <c r="O98" s="10">
        <v>0</v>
      </c>
      <c r="P98" s="10">
        <v>0</v>
      </c>
      <c r="Q98" s="10">
        <v>0</v>
      </c>
      <c r="R98" s="3" t="s">
        <v>10</v>
      </c>
      <c r="S98" s="10">
        <v>16</v>
      </c>
      <c r="T98" s="10">
        <v>24</v>
      </c>
      <c r="U98" s="10">
        <v>21</v>
      </c>
      <c r="V98" s="10">
        <v>27</v>
      </c>
      <c r="W98" s="10">
        <v>23</v>
      </c>
      <c r="X98" s="10">
        <v>29</v>
      </c>
      <c r="Y98" s="60">
        <f t="shared" si="11"/>
        <v>140</v>
      </c>
      <c r="Z98" s="4" t="s">
        <v>10</v>
      </c>
      <c r="AA98" s="11">
        <f t="shared" si="12"/>
        <v>20.8</v>
      </c>
      <c r="AB98" s="11">
        <f t="shared" si="13"/>
        <v>31.200000000000003</v>
      </c>
      <c r="AC98" s="11">
        <f t="shared" si="14"/>
        <v>27.3</v>
      </c>
      <c r="AD98" s="11">
        <f t="shared" si="15"/>
        <v>35.1</v>
      </c>
      <c r="AE98" s="11">
        <f t="shared" si="16"/>
        <v>29.900000000000002</v>
      </c>
      <c r="AF98" s="11">
        <f t="shared" si="17"/>
        <v>37.700000000000003</v>
      </c>
      <c r="AG98" s="12">
        <f t="shared" si="18"/>
        <v>182</v>
      </c>
      <c r="AH98" s="13"/>
      <c r="AI98" s="13"/>
    </row>
    <row r="99" spans="1:35" x14ac:dyDescent="0.3">
      <c r="A99" s="6">
        <v>47360</v>
      </c>
      <c r="B99" s="6" t="s">
        <v>133</v>
      </c>
      <c r="C99" s="6" t="s">
        <v>73</v>
      </c>
      <c r="D99" s="6" t="s">
        <v>62</v>
      </c>
      <c r="E99" s="6">
        <v>7</v>
      </c>
      <c r="F99" s="7">
        <v>93.333333333333329</v>
      </c>
      <c r="G99" s="6">
        <v>1.9</v>
      </c>
      <c r="H99" s="8">
        <f t="shared" si="19"/>
        <v>270</v>
      </c>
      <c r="I99" s="9">
        <v>1.4443657142857143</v>
      </c>
      <c r="J99" s="9">
        <v>1.2451428571428571</v>
      </c>
      <c r="K99" s="3" t="s">
        <v>10</v>
      </c>
      <c r="L99" s="10">
        <v>0</v>
      </c>
      <c r="M99" s="10">
        <v>0</v>
      </c>
      <c r="N99" s="10">
        <v>90</v>
      </c>
      <c r="O99" s="10">
        <v>5</v>
      </c>
      <c r="P99" s="10">
        <v>89</v>
      </c>
      <c r="Q99" s="10">
        <v>6</v>
      </c>
      <c r="R99" s="3" t="s">
        <v>10</v>
      </c>
      <c r="S99" s="10">
        <v>52</v>
      </c>
      <c r="T99" s="10">
        <v>34</v>
      </c>
      <c r="U99" s="10">
        <v>52</v>
      </c>
      <c r="V99" s="10">
        <v>45</v>
      </c>
      <c r="W99" s="10">
        <v>52</v>
      </c>
      <c r="X99" s="10">
        <v>49</v>
      </c>
      <c r="Y99" s="60">
        <f t="shared" si="11"/>
        <v>284</v>
      </c>
      <c r="Z99" s="4" t="s">
        <v>10</v>
      </c>
      <c r="AA99" s="11">
        <f t="shared" si="12"/>
        <v>64.747428571428571</v>
      </c>
      <c r="AB99" s="11">
        <f t="shared" si="13"/>
        <v>42.334857142857139</v>
      </c>
      <c r="AC99" s="11">
        <f t="shared" si="14"/>
        <v>64.747428571428571</v>
      </c>
      <c r="AD99" s="11">
        <f t="shared" si="15"/>
        <v>56.03142857142857</v>
      </c>
      <c r="AE99" s="11">
        <f t="shared" si="16"/>
        <v>64.747428571428571</v>
      </c>
      <c r="AF99" s="11">
        <f t="shared" si="17"/>
        <v>61.012</v>
      </c>
      <c r="AG99" s="12">
        <f t="shared" si="18"/>
        <v>353.6205714285714</v>
      </c>
      <c r="AH99" s="13"/>
      <c r="AI99" s="13"/>
    </row>
    <row r="100" spans="1:35" x14ac:dyDescent="0.3">
      <c r="A100" s="6">
        <v>47730</v>
      </c>
      <c r="B100" s="6" t="s">
        <v>134</v>
      </c>
      <c r="C100" s="6" t="s">
        <v>73</v>
      </c>
      <c r="D100" s="6" t="s">
        <v>62</v>
      </c>
      <c r="E100" s="6">
        <v>7</v>
      </c>
      <c r="F100" s="7">
        <v>93.333333333333329</v>
      </c>
      <c r="G100" s="6">
        <v>1.9</v>
      </c>
      <c r="H100" s="8">
        <f t="shared" si="19"/>
        <v>132</v>
      </c>
      <c r="I100" s="9">
        <v>1.3823885714285713</v>
      </c>
      <c r="J100" s="9">
        <v>1.1917142857142857</v>
      </c>
      <c r="K100" s="3" t="s">
        <v>10</v>
      </c>
      <c r="L100" s="10">
        <v>0</v>
      </c>
      <c r="M100" s="10">
        <v>7</v>
      </c>
      <c r="N100" s="10">
        <v>0</v>
      </c>
      <c r="O100" s="10">
        <v>44</v>
      </c>
      <c r="P100" s="10">
        <v>8</v>
      </c>
      <c r="Q100" s="10">
        <v>0</v>
      </c>
      <c r="R100" s="3" t="s">
        <v>10</v>
      </c>
      <c r="S100" s="10">
        <v>15</v>
      </c>
      <c r="T100" s="10">
        <v>8</v>
      </c>
      <c r="U100" s="10">
        <v>18</v>
      </c>
      <c r="V100" s="10">
        <v>18</v>
      </c>
      <c r="W100" s="10">
        <v>16</v>
      </c>
      <c r="X100" s="10">
        <v>15</v>
      </c>
      <c r="Y100" s="60">
        <f t="shared" si="11"/>
        <v>90</v>
      </c>
      <c r="Z100" s="4" t="s">
        <v>10</v>
      </c>
      <c r="AA100" s="11">
        <f t="shared" si="12"/>
        <v>17.875714285714285</v>
      </c>
      <c r="AB100" s="11">
        <f t="shared" si="13"/>
        <v>9.5337142857142858</v>
      </c>
      <c r="AC100" s="11">
        <f t="shared" si="14"/>
        <v>21.450857142857142</v>
      </c>
      <c r="AD100" s="11">
        <f t="shared" si="15"/>
        <v>21.450857142857142</v>
      </c>
      <c r="AE100" s="11">
        <f t="shared" si="16"/>
        <v>19.067428571428572</v>
      </c>
      <c r="AF100" s="11">
        <f t="shared" si="17"/>
        <v>17.875714285714285</v>
      </c>
      <c r="AG100" s="12">
        <f t="shared" si="18"/>
        <v>107.25428571428571</v>
      </c>
      <c r="AH100" s="13"/>
      <c r="AI100" s="13"/>
    </row>
    <row r="101" spans="1:35" x14ac:dyDescent="0.3">
      <c r="A101" s="6">
        <v>40224</v>
      </c>
      <c r="B101" s="6" t="s">
        <v>135</v>
      </c>
      <c r="C101" s="6" t="s">
        <v>30</v>
      </c>
      <c r="D101" s="6" t="s">
        <v>90</v>
      </c>
      <c r="E101" s="6">
        <v>8</v>
      </c>
      <c r="F101" s="7">
        <v>96.546474358974365</v>
      </c>
      <c r="G101" s="6">
        <v>3.6</v>
      </c>
      <c r="H101" s="8">
        <f t="shared" si="19"/>
        <v>105</v>
      </c>
      <c r="I101" s="9">
        <v>1.2690399999999997</v>
      </c>
      <c r="J101" s="9">
        <v>1.0940000000000001</v>
      </c>
      <c r="K101" s="3" t="s">
        <v>10</v>
      </c>
      <c r="L101" s="10">
        <v>10</v>
      </c>
      <c r="M101" s="10">
        <v>35</v>
      </c>
      <c r="N101" s="10">
        <v>0</v>
      </c>
      <c r="O101" s="10">
        <v>2</v>
      </c>
      <c r="P101" s="10">
        <v>24</v>
      </c>
      <c r="Q101" s="10">
        <v>0</v>
      </c>
      <c r="R101" s="3" t="s">
        <v>10</v>
      </c>
      <c r="S101" s="10">
        <v>17</v>
      </c>
      <c r="T101" s="10">
        <v>18</v>
      </c>
      <c r="U101" s="10">
        <v>10</v>
      </c>
      <c r="V101" s="10">
        <v>19</v>
      </c>
      <c r="W101" s="10">
        <v>18</v>
      </c>
      <c r="X101" s="10">
        <v>11</v>
      </c>
      <c r="Y101" s="60">
        <f t="shared" si="11"/>
        <v>93</v>
      </c>
      <c r="Z101" s="4" t="s">
        <v>10</v>
      </c>
      <c r="AA101" s="11">
        <f t="shared" si="12"/>
        <v>18.598000000000003</v>
      </c>
      <c r="AB101" s="11">
        <f t="shared" si="13"/>
        <v>19.692</v>
      </c>
      <c r="AC101" s="11">
        <f t="shared" si="14"/>
        <v>10.940000000000001</v>
      </c>
      <c r="AD101" s="11">
        <f t="shared" si="15"/>
        <v>20.786000000000001</v>
      </c>
      <c r="AE101" s="11">
        <f t="shared" si="16"/>
        <v>19.692</v>
      </c>
      <c r="AF101" s="11">
        <f t="shared" si="17"/>
        <v>12.034000000000001</v>
      </c>
      <c r="AG101" s="12">
        <f t="shared" si="18"/>
        <v>101.742</v>
      </c>
      <c r="AH101" s="13"/>
      <c r="AI101" s="13"/>
    </row>
    <row r="102" spans="1:35" x14ac:dyDescent="0.3">
      <c r="A102" s="6">
        <v>41062</v>
      </c>
      <c r="B102" s="6" t="s">
        <v>136</v>
      </c>
      <c r="C102" s="6" t="s">
        <v>30</v>
      </c>
      <c r="D102" s="6" t="s">
        <v>90</v>
      </c>
      <c r="E102" s="6">
        <v>8</v>
      </c>
      <c r="F102" s="7">
        <v>96.546474358974365</v>
      </c>
      <c r="G102" s="6">
        <v>3.6</v>
      </c>
      <c r="H102" s="8">
        <f t="shared" si="19"/>
        <v>105</v>
      </c>
      <c r="I102" s="9">
        <v>1.4476799999999999</v>
      </c>
      <c r="J102" s="9">
        <v>1.248</v>
      </c>
      <c r="K102" s="3" t="s">
        <v>10</v>
      </c>
      <c r="L102" s="10">
        <v>0</v>
      </c>
      <c r="M102" s="10">
        <v>0</v>
      </c>
      <c r="N102" s="10">
        <v>0</v>
      </c>
      <c r="O102" s="10">
        <v>35</v>
      </c>
      <c r="P102" s="10">
        <v>12</v>
      </c>
      <c r="Q102" s="10">
        <v>0</v>
      </c>
      <c r="R102" s="3" t="s">
        <v>10</v>
      </c>
      <c r="S102" s="10">
        <v>10</v>
      </c>
      <c r="T102" s="10">
        <v>8</v>
      </c>
      <c r="U102" s="10">
        <v>14</v>
      </c>
      <c r="V102" s="10">
        <v>14</v>
      </c>
      <c r="W102" s="10">
        <v>10</v>
      </c>
      <c r="X102" s="10">
        <v>8</v>
      </c>
      <c r="Y102" s="60">
        <f t="shared" si="11"/>
        <v>64</v>
      </c>
      <c r="Z102" s="4" t="s">
        <v>10</v>
      </c>
      <c r="AA102" s="11">
        <f t="shared" si="12"/>
        <v>12.48</v>
      </c>
      <c r="AB102" s="11">
        <f t="shared" si="13"/>
        <v>9.984</v>
      </c>
      <c r="AC102" s="11">
        <f t="shared" si="14"/>
        <v>17.472000000000001</v>
      </c>
      <c r="AD102" s="11">
        <f t="shared" si="15"/>
        <v>17.472000000000001</v>
      </c>
      <c r="AE102" s="11">
        <f t="shared" si="16"/>
        <v>12.48</v>
      </c>
      <c r="AF102" s="11">
        <f t="shared" si="17"/>
        <v>9.984</v>
      </c>
      <c r="AG102" s="12">
        <f t="shared" si="18"/>
        <v>79.872</v>
      </c>
      <c r="AH102" s="13"/>
      <c r="AI102" s="13"/>
    </row>
    <row r="103" spans="1:35" x14ac:dyDescent="0.3">
      <c r="A103" s="6">
        <v>40464</v>
      </c>
      <c r="B103" s="6" t="s">
        <v>137</v>
      </c>
      <c r="C103" s="6" t="s">
        <v>30</v>
      </c>
      <c r="D103" s="6" t="s">
        <v>90</v>
      </c>
      <c r="E103" s="6">
        <v>8</v>
      </c>
      <c r="F103" s="7">
        <v>96.546474358974365</v>
      </c>
      <c r="G103" s="6">
        <v>3.6</v>
      </c>
      <c r="H103" s="8">
        <f t="shared" si="19"/>
        <v>96</v>
      </c>
      <c r="I103" s="9">
        <v>1.3976342857142856</v>
      </c>
      <c r="J103" s="9">
        <v>1.2048571428571428</v>
      </c>
      <c r="K103" s="3" t="s">
        <v>10</v>
      </c>
      <c r="L103" s="10">
        <v>32</v>
      </c>
      <c r="M103" s="10">
        <v>1</v>
      </c>
      <c r="N103" s="10">
        <v>0</v>
      </c>
      <c r="O103" s="10">
        <v>0</v>
      </c>
      <c r="P103" s="10">
        <v>16</v>
      </c>
      <c r="Q103" s="10">
        <v>3</v>
      </c>
      <c r="R103" s="3" t="s">
        <v>10</v>
      </c>
      <c r="S103" s="10">
        <v>11</v>
      </c>
      <c r="T103" s="10">
        <v>7</v>
      </c>
      <c r="U103" s="10">
        <v>15</v>
      </c>
      <c r="V103" s="10">
        <v>13</v>
      </c>
      <c r="W103" s="10">
        <v>9</v>
      </c>
      <c r="X103" s="10">
        <v>13</v>
      </c>
      <c r="Y103" s="60">
        <f t="shared" si="11"/>
        <v>68</v>
      </c>
      <c r="Z103" s="4" t="s">
        <v>10</v>
      </c>
      <c r="AA103" s="11">
        <f t="shared" si="12"/>
        <v>13.253428571428572</v>
      </c>
      <c r="AB103" s="11">
        <f t="shared" si="13"/>
        <v>8.4339999999999993</v>
      </c>
      <c r="AC103" s="11">
        <f t="shared" si="14"/>
        <v>18.072857142857142</v>
      </c>
      <c r="AD103" s="11">
        <f t="shared" si="15"/>
        <v>15.663142857142857</v>
      </c>
      <c r="AE103" s="11">
        <f t="shared" si="16"/>
        <v>10.843714285714286</v>
      </c>
      <c r="AF103" s="11">
        <f t="shared" si="17"/>
        <v>15.663142857142857</v>
      </c>
      <c r="AG103" s="12">
        <f t="shared" si="18"/>
        <v>81.930285714285716</v>
      </c>
      <c r="AH103" s="13"/>
      <c r="AI103" s="13"/>
    </row>
    <row r="104" spans="1:35" x14ac:dyDescent="0.3">
      <c r="A104" s="6">
        <v>47700</v>
      </c>
      <c r="B104" s="6" t="s">
        <v>138</v>
      </c>
      <c r="C104" s="6" t="s">
        <v>73</v>
      </c>
      <c r="D104" s="6" t="s">
        <v>62</v>
      </c>
      <c r="E104" s="6">
        <v>7</v>
      </c>
      <c r="F104" s="7">
        <v>93.333333333333329</v>
      </c>
      <c r="G104" s="6">
        <v>1.9</v>
      </c>
      <c r="H104" s="8">
        <f t="shared" si="19"/>
        <v>156</v>
      </c>
      <c r="I104" s="9">
        <v>1.2312571428571428</v>
      </c>
      <c r="J104" s="9">
        <v>1.0614285714285714</v>
      </c>
      <c r="K104" s="3" t="s">
        <v>10</v>
      </c>
      <c r="L104" s="10">
        <v>0</v>
      </c>
      <c r="M104" s="10">
        <v>30</v>
      </c>
      <c r="N104" s="10">
        <v>0</v>
      </c>
      <c r="O104" s="10">
        <v>0</v>
      </c>
      <c r="P104" s="10">
        <v>52</v>
      </c>
      <c r="Q104" s="10">
        <v>0</v>
      </c>
      <c r="R104" s="3" t="s">
        <v>10</v>
      </c>
      <c r="S104" s="10">
        <v>13</v>
      </c>
      <c r="T104" s="10">
        <v>21</v>
      </c>
      <c r="U104" s="10">
        <v>18</v>
      </c>
      <c r="V104" s="10">
        <v>12</v>
      </c>
      <c r="W104" s="10">
        <v>25</v>
      </c>
      <c r="X104" s="10">
        <v>13</v>
      </c>
      <c r="Y104" s="60">
        <f t="shared" si="11"/>
        <v>102</v>
      </c>
      <c r="Z104" s="4" t="s">
        <v>10</v>
      </c>
      <c r="AA104" s="11">
        <f t="shared" si="12"/>
        <v>13.798571428571428</v>
      </c>
      <c r="AB104" s="11">
        <f t="shared" si="13"/>
        <v>22.29</v>
      </c>
      <c r="AC104" s="11">
        <f t="shared" si="14"/>
        <v>19.105714285714285</v>
      </c>
      <c r="AD104" s="11">
        <f t="shared" si="15"/>
        <v>12.737142857142857</v>
      </c>
      <c r="AE104" s="11">
        <f t="shared" si="16"/>
        <v>26.535714285714285</v>
      </c>
      <c r="AF104" s="11">
        <f t="shared" si="17"/>
        <v>13.798571428571428</v>
      </c>
      <c r="AG104" s="12">
        <f t="shared" si="18"/>
        <v>108.26571428571427</v>
      </c>
      <c r="AH104" s="13"/>
      <c r="AI104" s="13"/>
    </row>
    <row r="105" spans="1:35" x14ac:dyDescent="0.3">
      <c r="A105" s="6">
        <v>42061</v>
      </c>
      <c r="B105" s="6" t="s">
        <v>139</v>
      </c>
      <c r="C105" s="6" t="s">
        <v>30</v>
      </c>
      <c r="D105" s="6" t="s">
        <v>90</v>
      </c>
      <c r="E105" s="6">
        <v>8</v>
      </c>
      <c r="F105" s="7">
        <v>96.546474358974365</v>
      </c>
      <c r="G105" s="6">
        <v>3.6</v>
      </c>
      <c r="H105" s="8">
        <f t="shared" si="19"/>
        <v>246</v>
      </c>
      <c r="I105" s="9">
        <v>1.2673828571428571</v>
      </c>
      <c r="J105" s="9">
        <v>1.0925714285714285</v>
      </c>
      <c r="K105" s="3" t="s">
        <v>10</v>
      </c>
      <c r="L105" s="10">
        <v>15</v>
      </c>
      <c r="M105" s="10">
        <v>0</v>
      </c>
      <c r="N105" s="10">
        <v>0</v>
      </c>
      <c r="O105" s="10">
        <v>0</v>
      </c>
      <c r="P105" s="10">
        <v>82</v>
      </c>
      <c r="Q105" s="10">
        <v>0</v>
      </c>
      <c r="R105" s="3" t="s">
        <v>10</v>
      </c>
      <c r="S105" s="10">
        <v>13</v>
      </c>
      <c r="T105" s="10">
        <v>14</v>
      </c>
      <c r="U105" s="10">
        <v>15</v>
      </c>
      <c r="V105" s="10">
        <v>26</v>
      </c>
      <c r="W105" s="10">
        <v>16</v>
      </c>
      <c r="X105" s="10">
        <v>25</v>
      </c>
      <c r="Y105" s="60">
        <f t="shared" si="11"/>
        <v>109</v>
      </c>
      <c r="Z105" s="4" t="s">
        <v>10</v>
      </c>
      <c r="AA105" s="11">
        <f t="shared" si="12"/>
        <v>14.203428571428571</v>
      </c>
      <c r="AB105" s="11">
        <f t="shared" si="13"/>
        <v>15.295999999999999</v>
      </c>
      <c r="AC105" s="11">
        <f t="shared" si="14"/>
        <v>16.388571428571428</v>
      </c>
      <c r="AD105" s="11">
        <f t="shared" si="15"/>
        <v>28.406857142857142</v>
      </c>
      <c r="AE105" s="11">
        <f t="shared" si="16"/>
        <v>17.481142857142856</v>
      </c>
      <c r="AF105" s="11">
        <f t="shared" si="17"/>
        <v>27.314285714285713</v>
      </c>
      <c r="AG105" s="12">
        <f t="shared" si="18"/>
        <v>119.09028571428571</v>
      </c>
      <c r="AH105" s="13"/>
      <c r="AI105" s="13"/>
    </row>
    <row r="106" spans="1:35" x14ac:dyDescent="0.3">
      <c r="A106" s="6">
        <v>40982</v>
      </c>
      <c r="B106" s="6" t="s">
        <v>140</v>
      </c>
      <c r="C106" s="6" t="s">
        <v>30</v>
      </c>
      <c r="D106" s="6" t="s">
        <v>90</v>
      </c>
      <c r="E106" s="6">
        <v>8</v>
      </c>
      <c r="F106" s="7">
        <v>96.546474358974365</v>
      </c>
      <c r="G106" s="6">
        <v>3.6</v>
      </c>
      <c r="H106" s="8">
        <f t="shared" si="19"/>
        <v>18</v>
      </c>
      <c r="I106" s="9">
        <v>1.4340914285714286</v>
      </c>
      <c r="J106" s="9">
        <v>1.2362857142857142</v>
      </c>
      <c r="K106" s="3" t="s">
        <v>10</v>
      </c>
      <c r="L106" s="10">
        <v>6</v>
      </c>
      <c r="M106" s="10">
        <v>0</v>
      </c>
      <c r="N106" s="10">
        <v>1</v>
      </c>
      <c r="O106" s="10">
        <v>5</v>
      </c>
      <c r="P106" s="10">
        <v>1</v>
      </c>
      <c r="Q106" s="10">
        <v>0</v>
      </c>
      <c r="R106" s="3" t="s">
        <v>10</v>
      </c>
      <c r="S106" s="10">
        <v>3</v>
      </c>
      <c r="T106" s="10">
        <v>4</v>
      </c>
      <c r="U106" s="10">
        <v>3</v>
      </c>
      <c r="V106" s="10">
        <v>4</v>
      </c>
      <c r="W106" s="10">
        <v>2</v>
      </c>
      <c r="X106" s="10">
        <v>4</v>
      </c>
      <c r="Y106" s="60">
        <f t="shared" si="11"/>
        <v>20</v>
      </c>
      <c r="Z106" s="4" t="s">
        <v>10</v>
      </c>
      <c r="AA106" s="11">
        <f t="shared" si="12"/>
        <v>3.7088571428571426</v>
      </c>
      <c r="AB106" s="11">
        <f t="shared" si="13"/>
        <v>4.9451428571428568</v>
      </c>
      <c r="AC106" s="11">
        <f t="shared" si="14"/>
        <v>3.7088571428571426</v>
      </c>
      <c r="AD106" s="11">
        <f t="shared" si="15"/>
        <v>4.9451428571428568</v>
      </c>
      <c r="AE106" s="11">
        <f t="shared" si="16"/>
        <v>2.4725714285714284</v>
      </c>
      <c r="AF106" s="11">
        <f t="shared" si="17"/>
        <v>4.9451428571428568</v>
      </c>
      <c r="AG106" s="12">
        <f t="shared" si="18"/>
        <v>24.725714285714282</v>
      </c>
      <c r="AH106" s="13"/>
      <c r="AI106" s="13"/>
    </row>
    <row r="107" spans="1:35" x14ac:dyDescent="0.3">
      <c r="A107" s="6">
        <v>42030</v>
      </c>
      <c r="B107" s="6" t="s">
        <v>141</v>
      </c>
      <c r="C107" s="6" t="s">
        <v>30</v>
      </c>
      <c r="D107" s="6" t="s">
        <v>90</v>
      </c>
      <c r="E107" s="6">
        <v>8</v>
      </c>
      <c r="F107" s="7">
        <v>96.546474358974365</v>
      </c>
      <c r="G107" s="6">
        <v>3.6</v>
      </c>
      <c r="H107" s="8">
        <f t="shared" si="19"/>
        <v>72</v>
      </c>
      <c r="I107" s="9">
        <v>1.2859428571428568</v>
      </c>
      <c r="J107" s="9">
        <v>1.1085714285714285</v>
      </c>
      <c r="K107" s="3" t="s">
        <v>10</v>
      </c>
      <c r="L107" s="10">
        <v>0</v>
      </c>
      <c r="M107" s="10">
        <v>10</v>
      </c>
      <c r="N107" s="10">
        <v>0</v>
      </c>
      <c r="O107" s="10">
        <v>0</v>
      </c>
      <c r="P107" s="10">
        <v>24</v>
      </c>
      <c r="Q107" s="10">
        <v>0</v>
      </c>
      <c r="R107" s="3" t="s">
        <v>10</v>
      </c>
      <c r="S107" s="10">
        <v>8</v>
      </c>
      <c r="T107" s="10">
        <v>9</v>
      </c>
      <c r="U107" s="10">
        <v>9</v>
      </c>
      <c r="V107" s="10">
        <v>10</v>
      </c>
      <c r="W107" s="10">
        <v>5</v>
      </c>
      <c r="X107" s="10">
        <v>7</v>
      </c>
      <c r="Y107" s="60">
        <f t="shared" si="11"/>
        <v>48</v>
      </c>
      <c r="Z107" s="4" t="s">
        <v>10</v>
      </c>
      <c r="AA107" s="11">
        <f t="shared" si="12"/>
        <v>8.8685714285714283</v>
      </c>
      <c r="AB107" s="11">
        <f t="shared" si="13"/>
        <v>9.9771428571428569</v>
      </c>
      <c r="AC107" s="11">
        <f t="shared" si="14"/>
        <v>9.9771428571428569</v>
      </c>
      <c r="AD107" s="11">
        <f t="shared" si="15"/>
        <v>11.085714285714285</v>
      </c>
      <c r="AE107" s="11">
        <f t="shared" si="16"/>
        <v>5.5428571428571427</v>
      </c>
      <c r="AF107" s="11">
        <f t="shared" si="17"/>
        <v>7.76</v>
      </c>
      <c r="AG107" s="12">
        <f t="shared" si="18"/>
        <v>53.211428571428577</v>
      </c>
      <c r="AH107" s="13"/>
      <c r="AI107" s="13"/>
    </row>
    <row r="108" spans="1:35" x14ac:dyDescent="0.3">
      <c r="A108" s="6">
        <v>43720</v>
      </c>
      <c r="B108" s="6" t="s">
        <v>142</v>
      </c>
      <c r="C108" s="6" t="s">
        <v>34</v>
      </c>
      <c r="D108" s="6" t="s">
        <v>35</v>
      </c>
      <c r="E108" s="6">
        <v>10</v>
      </c>
      <c r="F108" s="7">
        <v>94.135802469135797</v>
      </c>
      <c r="G108" s="6">
        <v>0.7</v>
      </c>
      <c r="H108" s="8">
        <f t="shared" si="19"/>
        <v>183</v>
      </c>
      <c r="I108" s="9">
        <v>1.425142857142857</v>
      </c>
      <c r="J108" s="9">
        <v>1.2285714285714286</v>
      </c>
      <c r="K108" s="3" t="s">
        <v>10</v>
      </c>
      <c r="L108" s="10">
        <v>2</v>
      </c>
      <c r="M108" s="10">
        <v>1</v>
      </c>
      <c r="N108" s="10">
        <v>1</v>
      </c>
      <c r="O108" s="10">
        <v>3</v>
      </c>
      <c r="P108" s="10">
        <v>61</v>
      </c>
      <c r="Q108" s="10">
        <v>0</v>
      </c>
      <c r="R108" s="3" t="s">
        <v>10</v>
      </c>
      <c r="S108" s="10">
        <v>21</v>
      </c>
      <c r="T108" s="10">
        <v>21</v>
      </c>
      <c r="U108" s="10">
        <v>20</v>
      </c>
      <c r="V108" s="10">
        <v>17</v>
      </c>
      <c r="W108" s="10">
        <v>15</v>
      </c>
      <c r="X108" s="10">
        <v>21</v>
      </c>
      <c r="Y108" s="60">
        <f t="shared" si="11"/>
        <v>115</v>
      </c>
      <c r="Z108" s="4" t="s">
        <v>10</v>
      </c>
      <c r="AA108" s="11">
        <f t="shared" si="12"/>
        <v>25.8</v>
      </c>
      <c r="AB108" s="11">
        <f t="shared" si="13"/>
        <v>25.8</v>
      </c>
      <c r="AC108" s="11">
        <f t="shared" si="14"/>
        <v>24.571428571428573</v>
      </c>
      <c r="AD108" s="11">
        <f t="shared" si="15"/>
        <v>20.885714285714286</v>
      </c>
      <c r="AE108" s="11">
        <f t="shared" si="16"/>
        <v>18.428571428571431</v>
      </c>
      <c r="AF108" s="11">
        <f t="shared" si="17"/>
        <v>25.8</v>
      </c>
      <c r="AG108" s="12">
        <f t="shared" si="18"/>
        <v>141.28571428571431</v>
      </c>
      <c r="AH108" s="13"/>
      <c r="AI108" s="13"/>
    </row>
    <row r="109" spans="1:35" x14ac:dyDescent="0.3">
      <c r="A109" s="6">
        <v>40013</v>
      </c>
      <c r="B109" s="14" t="s">
        <v>41</v>
      </c>
      <c r="C109" s="6" t="s">
        <v>34</v>
      </c>
      <c r="D109" s="6" t="s">
        <v>35</v>
      </c>
      <c r="E109" s="6">
        <v>10</v>
      </c>
      <c r="F109" s="7">
        <v>94.135802469135797</v>
      </c>
      <c r="G109" s="6">
        <v>0.7</v>
      </c>
      <c r="H109" s="8">
        <f t="shared" si="19"/>
        <v>18</v>
      </c>
      <c r="I109" s="9">
        <v>1.2259542857142858</v>
      </c>
      <c r="J109" s="9">
        <v>1.0568571428571429</v>
      </c>
      <c r="K109" s="3" t="s">
        <v>10</v>
      </c>
      <c r="L109" s="10">
        <v>0</v>
      </c>
      <c r="M109" s="10">
        <v>0</v>
      </c>
      <c r="N109" s="10">
        <v>3</v>
      </c>
      <c r="O109" s="10">
        <v>0</v>
      </c>
      <c r="P109" s="10">
        <v>6</v>
      </c>
      <c r="Q109" s="10">
        <v>5</v>
      </c>
      <c r="R109" s="3" t="s">
        <v>10</v>
      </c>
      <c r="S109" s="10">
        <v>3</v>
      </c>
      <c r="T109" s="10">
        <v>3</v>
      </c>
      <c r="U109" s="10">
        <v>3</v>
      </c>
      <c r="V109" s="10">
        <v>3</v>
      </c>
      <c r="W109" s="10">
        <v>3</v>
      </c>
      <c r="X109" s="10">
        <v>2</v>
      </c>
      <c r="Y109" s="60">
        <f t="shared" si="11"/>
        <v>17</v>
      </c>
      <c r="Z109" s="4" t="s">
        <v>10</v>
      </c>
      <c r="AA109" s="11">
        <f t="shared" si="12"/>
        <v>3.1705714285714288</v>
      </c>
      <c r="AB109" s="11">
        <f t="shared" si="13"/>
        <v>3.1705714285714288</v>
      </c>
      <c r="AC109" s="11">
        <f t="shared" si="14"/>
        <v>3.1705714285714288</v>
      </c>
      <c r="AD109" s="11">
        <f t="shared" si="15"/>
        <v>3.1705714285714288</v>
      </c>
      <c r="AE109" s="11">
        <f t="shared" si="16"/>
        <v>3.1705714285714288</v>
      </c>
      <c r="AF109" s="11">
        <f t="shared" si="17"/>
        <v>2.1137142857142859</v>
      </c>
      <c r="AG109" s="12">
        <f t="shared" si="18"/>
        <v>17.966571428571427</v>
      </c>
      <c r="AH109" s="13"/>
      <c r="AI109" s="13"/>
    </row>
    <row r="110" spans="1:35" x14ac:dyDescent="0.3">
      <c r="A110" s="6">
        <v>43710</v>
      </c>
      <c r="B110" s="6" t="s">
        <v>143</v>
      </c>
      <c r="C110" s="6" t="s">
        <v>34</v>
      </c>
      <c r="D110" s="6" t="s">
        <v>35</v>
      </c>
      <c r="E110" s="6">
        <v>10</v>
      </c>
      <c r="F110" s="7">
        <v>94.135802469135797</v>
      </c>
      <c r="G110" s="6">
        <v>0.7</v>
      </c>
      <c r="H110" s="8">
        <f t="shared" si="19"/>
        <v>24</v>
      </c>
      <c r="I110" s="9">
        <v>1.506342857142857</v>
      </c>
      <c r="J110" s="9">
        <v>1.2985714285714285</v>
      </c>
      <c r="K110" s="3" t="s">
        <v>10</v>
      </c>
      <c r="L110" s="10">
        <v>0</v>
      </c>
      <c r="M110" s="10">
        <v>0</v>
      </c>
      <c r="N110" s="10">
        <v>3</v>
      </c>
      <c r="O110" s="10">
        <v>0</v>
      </c>
      <c r="P110" s="10">
        <v>8</v>
      </c>
      <c r="Q110" s="10">
        <v>0</v>
      </c>
      <c r="R110" s="3" t="s">
        <v>10</v>
      </c>
      <c r="S110" s="10">
        <v>3</v>
      </c>
      <c r="T110" s="10">
        <v>2</v>
      </c>
      <c r="U110" s="10">
        <v>2</v>
      </c>
      <c r="V110" s="10">
        <v>2</v>
      </c>
      <c r="W110" s="10">
        <v>3</v>
      </c>
      <c r="X110" s="10">
        <v>3</v>
      </c>
      <c r="Y110" s="60">
        <f t="shared" si="11"/>
        <v>15</v>
      </c>
      <c r="Z110" s="4" t="s">
        <v>10</v>
      </c>
      <c r="AA110" s="11">
        <f t="shared" si="12"/>
        <v>3.8957142857142855</v>
      </c>
      <c r="AB110" s="11">
        <f t="shared" si="13"/>
        <v>2.597142857142857</v>
      </c>
      <c r="AC110" s="11">
        <f t="shared" si="14"/>
        <v>2.597142857142857</v>
      </c>
      <c r="AD110" s="11">
        <f t="shared" si="15"/>
        <v>2.597142857142857</v>
      </c>
      <c r="AE110" s="11">
        <f t="shared" si="16"/>
        <v>3.8957142857142855</v>
      </c>
      <c r="AF110" s="11">
        <f t="shared" si="17"/>
        <v>3.8957142857142855</v>
      </c>
      <c r="AG110" s="12">
        <f t="shared" si="18"/>
        <v>19.478571428571428</v>
      </c>
      <c r="AH110" s="13"/>
      <c r="AI110" s="13"/>
    </row>
    <row r="111" spans="1:35" x14ac:dyDescent="0.3">
      <c r="A111" s="6">
        <v>40523</v>
      </c>
      <c r="B111" s="6" t="s">
        <v>144</v>
      </c>
      <c r="C111" s="6" t="s">
        <v>30</v>
      </c>
      <c r="D111" s="6" t="s">
        <v>90</v>
      </c>
      <c r="E111" s="6">
        <v>8</v>
      </c>
      <c r="F111" s="7">
        <v>96.546474358974365</v>
      </c>
      <c r="G111" s="6">
        <v>3.6</v>
      </c>
      <c r="H111" s="8">
        <f t="shared" si="19"/>
        <v>162</v>
      </c>
      <c r="I111" s="9">
        <v>1.4632571428571428</v>
      </c>
      <c r="J111" s="9">
        <v>1.2614285714285713</v>
      </c>
      <c r="K111" s="3" t="s">
        <v>10</v>
      </c>
      <c r="L111" s="10">
        <v>3</v>
      </c>
      <c r="M111" s="10">
        <v>0</v>
      </c>
      <c r="N111" s="10">
        <v>0</v>
      </c>
      <c r="O111" s="10">
        <v>0</v>
      </c>
      <c r="P111" s="10">
        <v>54</v>
      </c>
      <c r="Q111" s="10">
        <v>0</v>
      </c>
      <c r="R111" s="3" t="s">
        <v>10</v>
      </c>
      <c r="S111" s="10">
        <v>18</v>
      </c>
      <c r="T111" s="10">
        <v>8</v>
      </c>
      <c r="U111" s="10">
        <v>14</v>
      </c>
      <c r="V111" s="10">
        <v>17</v>
      </c>
      <c r="W111" s="10">
        <v>16</v>
      </c>
      <c r="X111" s="10">
        <v>15</v>
      </c>
      <c r="Y111" s="60">
        <f t="shared" si="11"/>
        <v>88</v>
      </c>
      <c r="Z111" s="4" t="s">
        <v>10</v>
      </c>
      <c r="AA111" s="11">
        <f t="shared" si="12"/>
        <v>22.705714285714283</v>
      </c>
      <c r="AB111" s="11">
        <f t="shared" si="13"/>
        <v>10.091428571428571</v>
      </c>
      <c r="AC111" s="11">
        <f t="shared" si="14"/>
        <v>17.66</v>
      </c>
      <c r="AD111" s="11">
        <f t="shared" si="15"/>
        <v>21.444285714285712</v>
      </c>
      <c r="AE111" s="11">
        <f t="shared" si="16"/>
        <v>20.182857142857141</v>
      </c>
      <c r="AF111" s="11">
        <f t="shared" si="17"/>
        <v>18.921428571428571</v>
      </c>
      <c r="AG111" s="12">
        <f t="shared" si="18"/>
        <v>111.00571428571428</v>
      </c>
      <c r="AH111" s="13"/>
      <c r="AI111" s="13"/>
    </row>
    <row r="112" spans="1:35" x14ac:dyDescent="0.3">
      <c r="A112" s="6">
        <v>40520</v>
      </c>
      <c r="B112" s="6" t="s">
        <v>145</v>
      </c>
      <c r="C112" s="6" t="s">
        <v>30</v>
      </c>
      <c r="D112" s="6" t="s">
        <v>90</v>
      </c>
      <c r="E112" s="6">
        <v>8</v>
      </c>
      <c r="F112" s="7">
        <v>96.546474358974365</v>
      </c>
      <c r="G112" s="6">
        <v>3.6</v>
      </c>
      <c r="H112" s="8">
        <f t="shared" si="19"/>
        <v>21692.286</v>
      </c>
      <c r="I112" s="9">
        <v>1.4383999999999999</v>
      </c>
      <c r="J112" s="9">
        <v>1.24</v>
      </c>
      <c r="K112" s="3" t="s">
        <v>10</v>
      </c>
      <c r="L112" s="10">
        <v>6958.0349999999999</v>
      </c>
      <c r="M112" s="10">
        <v>7220.7719999999999</v>
      </c>
      <c r="N112" s="10">
        <v>6516.4769999999999</v>
      </c>
      <c r="O112" s="10">
        <v>5718.2759999999998</v>
      </c>
      <c r="P112" s="10">
        <v>7230.7619999999997</v>
      </c>
      <c r="Q112" s="10">
        <v>5083.9110000000001</v>
      </c>
      <c r="R112" s="3" t="s">
        <v>10</v>
      </c>
      <c r="S112" s="10">
        <v>6022</v>
      </c>
      <c r="T112" s="10">
        <v>5426</v>
      </c>
      <c r="U112" s="10">
        <v>6780</v>
      </c>
      <c r="V112" s="10">
        <v>7659</v>
      </c>
      <c r="W112" s="10">
        <v>11611</v>
      </c>
      <c r="X112" s="10">
        <v>8262</v>
      </c>
      <c r="Y112" s="60">
        <f t="shared" si="11"/>
        <v>45760</v>
      </c>
      <c r="Z112" s="4" t="s">
        <v>10</v>
      </c>
      <c r="AA112" s="11">
        <f t="shared" si="12"/>
        <v>7467.28</v>
      </c>
      <c r="AB112" s="11">
        <f t="shared" si="13"/>
        <v>6728.24</v>
      </c>
      <c r="AC112" s="11">
        <f t="shared" si="14"/>
        <v>8407.2000000000007</v>
      </c>
      <c r="AD112" s="11">
        <f t="shared" si="15"/>
        <v>9497.16</v>
      </c>
      <c r="AE112" s="11">
        <f t="shared" si="16"/>
        <v>14397.64</v>
      </c>
      <c r="AF112" s="11">
        <f t="shared" si="17"/>
        <v>10244.879999999999</v>
      </c>
      <c r="AG112" s="12">
        <f t="shared" si="18"/>
        <v>56742.400000000001</v>
      </c>
      <c r="AH112" s="13"/>
      <c r="AI112" s="13"/>
    </row>
    <row r="113" spans="1:35" x14ac:dyDescent="0.3">
      <c r="A113" s="6">
        <v>41320</v>
      </c>
      <c r="B113" s="6" t="s">
        <v>146</v>
      </c>
      <c r="C113" s="6" t="s">
        <v>30</v>
      </c>
      <c r="D113" s="6" t="s">
        <v>90</v>
      </c>
      <c r="E113" s="6">
        <v>8</v>
      </c>
      <c r="F113" s="7">
        <v>96.546474358974365</v>
      </c>
      <c r="G113" s="6">
        <v>3.6</v>
      </c>
      <c r="H113" s="8">
        <f t="shared" si="19"/>
        <v>44913.042000000001</v>
      </c>
      <c r="I113" s="9">
        <v>1.221645714285714</v>
      </c>
      <c r="J113" s="9">
        <v>1.0531428571428572</v>
      </c>
      <c r="K113" s="3" t="s">
        <v>10</v>
      </c>
      <c r="L113" s="10">
        <v>0</v>
      </c>
      <c r="M113" s="10">
        <v>0</v>
      </c>
      <c r="N113" s="10">
        <v>4393.6019999999999</v>
      </c>
      <c r="O113" s="10">
        <v>12939.048000000001</v>
      </c>
      <c r="P113" s="10">
        <v>14971.013999999999</v>
      </c>
      <c r="Q113" s="10">
        <v>56</v>
      </c>
      <c r="R113" s="3" t="s">
        <v>10</v>
      </c>
      <c r="S113" s="10">
        <v>5883</v>
      </c>
      <c r="T113" s="10">
        <v>8887</v>
      </c>
      <c r="U113" s="10">
        <v>7111</v>
      </c>
      <c r="V113" s="10">
        <v>5591</v>
      </c>
      <c r="W113" s="10">
        <v>4696</v>
      </c>
      <c r="X113" s="10">
        <v>5125</v>
      </c>
      <c r="Y113" s="60">
        <f t="shared" si="11"/>
        <v>37293</v>
      </c>
      <c r="Z113" s="4" t="s">
        <v>10</v>
      </c>
      <c r="AA113" s="11">
        <f t="shared" si="12"/>
        <v>6195.6394285714287</v>
      </c>
      <c r="AB113" s="11">
        <f t="shared" si="13"/>
        <v>9359.2805714285714</v>
      </c>
      <c r="AC113" s="11">
        <f t="shared" si="14"/>
        <v>7488.8988571428572</v>
      </c>
      <c r="AD113" s="11">
        <f t="shared" si="15"/>
        <v>5888.121714285714</v>
      </c>
      <c r="AE113" s="11">
        <f t="shared" si="16"/>
        <v>4945.5588571428571</v>
      </c>
      <c r="AF113" s="11">
        <f t="shared" si="17"/>
        <v>5397.3571428571431</v>
      </c>
      <c r="AG113" s="12">
        <f t="shared" si="18"/>
        <v>39274.856571428572</v>
      </c>
      <c r="AH113" s="13"/>
      <c r="AI113" s="13"/>
    </row>
    <row r="114" spans="1:35" x14ac:dyDescent="0.3">
      <c r="A114" s="6">
        <v>46370</v>
      </c>
      <c r="B114" s="6" t="s">
        <v>147</v>
      </c>
      <c r="C114" s="6" t="s">
        <v>73</v>
      </c>
      <c r="D114" s="6" t="s">
        <v>62</v>
      </c>
      <c r="E114" s="6">
        <v>7</v>
      </c>
      <c r="F114" s="7">
        <v>93.333333333333329</v>
      </c>
      <c r="G114" s="6">
        <v>1.9</v>
      </c>
      <c r="H114" s="8">
        <f t="shared" si="19"/>
        <v>20037.942000000003</v>
      </c>
      <c r="I114" s="9">
        <v>1.4705485714285715</v>
      </c>
      <c r="J114" s="9">
        <v>1.2677142857142858</v>
      </c>
      <c r="K114" s="3" t="s">
        <v>10</v>
      </c>
      <c r="L114" s="10">
        <v>4313.6819999999998</v>
      </c>
      <c r="M114" s="10">
        <v>4999.9949999999999</v>
      </c>
      <c r="N114" s="10">
        <v>4214.7809999999999</v>
      </c>
      <c r="O114" s="10">
        <v>6679.3140000000003</v>
      </c>
      <c r="P114" s="10">
        <v>5821.1729999999998</v>
      </c>
      <c r="Q114" s="10">
        <v>4996.9979999999996</v>
      </c>
      <c r="R114" s="3" t="s">
        <v>10</v>
      </c>
      <c r="S114" s="10">
        <v>9260</v>
      </c>
      <c r="T114" s="10">
        <v>7258</v>
      </c>
      <c r="U114" s="10">
        <v>5901</v>
      </c>
      <c r="V114" s="10">
        <v>5188</v>
      </c>
      <c r="W114" s="10">
        <v>7950</v>
      </c>
      <c r="X114" s="10">
        <v>7703</v>
      </c>
      <c r="Y114" s="60">
        <f t="shared" si="11"/>
        <v>43260</v>
      </c>
      <c r="Z114" s="4" t="s">
        <v>10</v>
      </c>
      <c r="AA114" s="11">
        <f t="shared" si="12"/>
        <v>11739.034285714286</v>
      </c>
      <c r="AB114" s="11">
        <f t="shared" si="13"/>
        <v>9201.070285714286</v>
      </c>
      <c r="AC114" s="11">
        <f t="shared" si="14"/>
        <v>7480.7820000000002</v>
      </c>
      <c r="AD114" s="11">
        <f t="shared" si="15"/>
        <v>6576.9017142857147</v>
      </c>
      <c r="AE114" s="11">
        <f t="shared" si="16"/>
        <v>10078.328571428572</v>
      </c>
      <c r="AF114" s="11">
        <f t="shared" si="17"/>
        <v>9765.2031428571427</v>
      </c>
      <c r="AG114" s="12">
        <f t="shared" si="18"/>
        <v>54841.32</v>
      </c>
      <c r="AH114" s="13"/>
      <c r="AI114" s="13"/>
    </row>
    <row r="115" spans="1:35" x14ac:dyDescent="0.3">
      <c r="A115" s="6">
        <v>40017</v>
      </c>
      <c r="B115" s="6" t="s">
        <v>148</v>
      </c>
      <c r="C115" s="6" t="s">
        <v>30</v>
      </c>
      <c r="D115" s="6" t="s">
        <v>90</v>
      </c>
      <c r="E115" s="6">
        <v>8</v>
      </c>
      <c r="F115" s="7">
        <v>96.546474358974365</v>
      </c>
      <c r="G115" s="6">
        <v>3.6</v>
      </c>
      <c r="H115" s="8">
        <f t="shared" si="19"/>
        <v>41637.320999999996</v>
      </c>
      <c r="I115" s="9">
        <v>1.2607542857142855</v>
      </c>
      <c r="J115" s="9">
        <v>1.086857142857143</v>
      </c>
      <c r="K115" s="3" t="s">
        <v>10</v>
      </c>
      <c r="L115" s="10">
        <v>4901.0940000000001</v>
      </c>
      <c r="M115" s="10">
        <v>13879.107</v>
      </c>
      <c r="N115" s="10">
        <v>6339.6540000000005</v>
      </c>
      <c r="O115" s="10">
        <v>3651.3449999999998</v>
      </c>
      <c r="P115" s="10">
        <v>1780.2180000000001</v>
      </c>
      <c r="Q115" s="10">
        <v>244.755</v>
      </c>
      <c r="R115" s="3" t="s">
        <v>10</v>
      </c>
      <c r="S115" s="10">
        <v>8229</v>
      </c>
      <c r="T115" s="10">
        <v>8054</v>
      </c>
      <c r="U115" s="10">
        <v>7865</v>
      </c>
      <c r="V115" s="10">
        <v>8511</v>
      </c>
      <c r="W115" s="10">
        <v>8302</v>
      </c>
      <c r="X115" s="10">
        <v>5733</v>
      </c>
      <c r="Y115" s="60">
        <f t="shared" si="11"/>
        <v>46694</v>
      </c>
      <c r="Z115" s="4" t="s">
        <v>10</v>
      </c>
      <c r="AA115" s="11">
        <f t="shared" si="12"/>
        <v>8943.7474285714288</v>
      </c>
      <c r="AB115" s="11">
        <f t="shared" si="13"/>
        <v>8753.5474285714299</v>
      </c>
      <c r="AC115" s="11">
        <f t="shared" si="14"/>
        <v>8548.1314285714288</v>
      </c>
      <c r="AD115" s="11">
        <f t="shared" si="15"/>
        <v>9250.2411428571431</v>
      </c>
      <c r="AE115" s="11">
        <f t="shared" si="16"/>
        <v>9023.0880000000016</v>
      </c>
      <c r="AF115" s="11">
        <f t="shared" si="17"/>
        <v>6230.9520000000002</v>
      </c>
      <c r="AG115" s="12">
        <f t="shared" si="18"/>
        <v>50749.707428571426</v>
      </c>
      <c r="AH115" s="13"/>
      <c r="AI115" s="13"/>
    </row>
    <row r="116" spans="1:35" x14ac:dyDescent="0.3">
      <c r="A116" s="6">
        <v>40503</v>
      </c>
      <c r="B116" s="6" t="s">
        <v>149</v>
      </c>
      <c r="C116" s="6" t="s">
        <v>30</v>
      </c>
      <c r="D116" s="6" t="s">
        <v>90</v>
      </c>
      <c r="E116" s="6">
        <v>8</v>
      </c>
      <c r="F116" s="7">
        <v>96.546474358974365</v>
      </c>
      <c r="G116" s="6">
        <v>3.6</v>
      </c>
      <c r="H116" s="8">
        <f t="shared" si="19"/>
        <v>27</v>
      </c>
      <c r="I116" s="9">
        <v>1.4980571428571428</v>
      </c>
      <c r="J116" s="9">
        <v>1.2914285714285714</v>
      </c>
      <c r="K116" s="3" t="s">
        <v>10</v>
      </c>
      <c r="L116" s="10">
        <v>0</v>
      </c>
      <c r="M116" s="10">
        <v>0</v>
      </c>
      <c r="N116" s="10">
        <v>0</v>
      </c>
      <c r="O116" s="10">
        <v>3</v>
      </c>
      <c r="P116" s="10">
        <v>9</v>
      </c>
      <c r="Q116" s="10">
        <v>0</v>
      </c>
      <c r="R116" s="3" t="s">
        <v>10</v>
      </c>
      <c r="S116" s="10">
        <v>3</v>
      </c>
      <c r="T116" s="10">
        <v>3</v>
      </c>
      <c r="U116" s="10">
        <v>3</v>
      </c>
      <c r="V116" s="10">
        <v>3</v>
      </c>
      <c r="W116" s="10">
        <v>2</v>
      </c>
      <c r="X116" s="10">
        <v>2</v>
      </c>
      <c r="Y116" s="60">
        <f t="shared" si="11"/>
        <v>16</v>
      </c>
      <c r="Z116" s="4" t="s">
        <v>10</v>
      </c>
      <c r="AA116" s="11">
        <f t="shared" si="12"/>
        <v>3.8742857142857141</v>
      </c>
      <c r="AB116" s="11">
        <f t="shared" si="13"/>
        <v>3.8742857142857141</v>
      </c>
      <c r="AC116" s="11">
        <f t="shared" si="14"/>
        <v>3.8742857142857141</v>
      </c>
      <c r="AD116" s="11">
        <f t="shared" si="15"/>
        <v>3.8742857142857141</v>
      </c>
      <c r="AE116" s="11">
        <f t="shared" si="16"/>
        <v>2.5828571428571427</v>
      </c>
      <c r="AF116" s="11">
        <f t="shared" si="17"/>
        <v>2.5828571428571427</v>
      </c>
      <c r="AG116" s="12">
        <f t="shared" si="18"/>
        <v>20.662857142857142</v>
      </c>
      <c r="AH116" s="13"/>
      <c r="AI116" s="13"/>
    </row>
    <row r="117" spans="1:35" x14ac:dyDescent="0.3">
      <c r="A117" s="6">
        <v>45750</v>
      </c>
      <c r="B117" s="6" t="s">
        <v>150</v>
      </c>
      <c r="C117" s="6" t="s">
        <v>30</v>
      </c>
      <c r="D117" s="6" t="s">
        <v>90</v>
      </c>
      <c r="E117" s="6">
        <v>8</v>
      </c>
      <c r="F117" s="7">
        <v>96.546474358974365</v>
      </c>
      <c r="G117" s="6">
        <v>3.6</v>
      </c>
      <c r="H117" s="8">
        <f t="shared" si="19"/>
        <v>96</v>
      </c>
      <c r="I117" s="9">
        <v>1.3303542857142856</v>
      </c>
      <c r="J117" s="9">
        <v>1.1468571428571428</v>
      </c>
      <c r="K117" s="3" t="s">
        <v>10</v>
      </c>
      <c r="L117" s="10">
        <v>0</v>
      </c>
      <c r="M117" s="10">
        <v>0</v>
      </c>
      <c r="N117" s="10">
        <v>2</v>
      </c>
      <c r="O117" s="10">
        <v>1</v>
      </c>
      <c r="P117" s="10">
        <v>32</v>
      </c>
      <c r="Q117" s="10">
        <v>0</v>
      </c>
      <c r="R117" s="3" t="s">
        <v>10</v>
      </c>
      <c r="S117" s="10">
        <v>9</v>
      </c>
      <c r="T117" s="10">
        <v>5</v>
      </c>
      <c r="U117" s="10">
        <v>10</v>
      </c>
      <c r="V117" s="10">
        <v>6</v>
      </c>
      <c r="W117" s="10">
        <v>7</v>
      </c>
      <c r="X117" s="10">
        <v>7</v>
      </c>
      <c r="Y117" s="60">
        <f t="shared" si="11"/>
        <v>44</v>
      </c>
      <c r="Z117" s="4" t="s">
        <v>10</v>
      </c>
      <c r="AA117" s="11">
        <f t="shared" si="12"/>
        <v>10.321714285714286</v>
      </c>
      <c r="AB117" s="11">
        <f t="shared" si="13"/>
        <v>5.734285714285714</v>
      </c>
      <c r="AC117" s="11">
        <f t="shared" si="14"/>
        <v>11.468571428571428</v>
      </c>
      <c r="AD117" s="11">
        <f t="shared" si="15"/>
        <v>6.8811428571428568</v>
      </c>
      <c r="AE117" s="11">
        <f t="shared" si="16"/>
        <v>8.0279999999999987</v>
      </c>
      <c r="AF117" s="11">
        <f t="shared" si="17"/>
        <v>8.0279999999999987</v>
      </c>
      <c r="AG117" s="12">
        <f t="shared" si="18"/>
        <v>50.46171428571428</v>
      </c>
      <c r="AH117" s="13"/>
      <c r="AI117" s="13"/>
    </row>
    <row r="118" spans="1:35" x14ac:dyDescent="0.3">
      <c r="A118" s="6">
        <v>44013</v>
      </c>
      <c r="B118" s="6" t="s">
        <v>151</v>
      </c>
      <c r="C118" s="6" t="s">
        <v>64</v>
      </c>
      <c r="D118" s="6" t="s">
        <v>65</v>
      </c>
      <c r="E118" s="6">
        <v>5</v>
      </c>
      <c r="F118" s="7">
        <v>95.621794871794876</v>
      </c>
      <c r="G118" s="6">
        <v>2.5</v>
      </c>
      <c r="H118" s="8">
        <f t="shared" si="19"/>
        <v>6</v>
      </c>
      <c r="I118" s="9">
        <v>1.3346628571428572</v>
      </c>
      <c r="J118" s="9">
        <v>1.1505714285714286</v>
      </c>
      <c r="K118" s="3" t="s">
        <v>10</v>
      </c>
      <c r="L118" s="10">
        <v>0</v>
      </c>
      <c r="M118" s="10">
        <v>1</v>
      </c>
      <c r="N118" s="10">
        <v>0</v>
      </c>
      <c r="O118" s="10">
        <v>0</v>
      </c>
      <c r="P118" s="10">
        <v>2</v>
      </c>
      <c r="Q118" s="10">
        <v>0</v>
      </c>
      <c r="R118" s="3" t="s">
        <v>10</v>
      </c>
      <c r="S118" s="10">
        <v>1</v>
      </c>
      <c r="T118" s="10">
        <v>1</v>
      </c>
      <c r="U118" s="10">
        <v>1</v>
      </c>
      <c r="V118" s="10">
        <v>1</v>
      </c>
      <c r="W118" s="10">
        <v>1</v>
      </c>
      <c r="X118" s="10">
        <v>1</v>
      </c>
      <c r="Y118" s="60">
        <f t="shared" si="11"/>
        <v>6</v>
      </c>
      <c r="Z118" s="4" t="s">
        <v>10</v>
      </c>
      <c r="AA118" s="11">
        <f t="shared" si="12"/>
        <v>1.1505714285714286</v>
      </c>
      <c r="AB118" s="11">
        <f t="shared" si="13"/>
        <v>1.1505714285714286</v>
      </c>
      <c r="AC118" s="11">
        <f t="shared" si="14"/>
        <v>1.1505714285714286</v>
      </c>
      <c r="AD118" s="11">
        <f t="shared" si="15"/>
        <v>1.1505714285714286</v>
      </c>
      <c r="AE118" s="11">
        <f t="shared" si="16"/>
        <v>1.1505714285714286</v>
      </c>
      <c r="AF118" s="11">
        <f t="shared" si="17"/>
        <v>1.1505714285714286</v>
      </c>
      <c r="AG118" s="12">
        <f t="shared" si="18"/>
        <v>6.903428571428571</v>
      </c>
      <c r="AH118" s="13"/>
      <c r="AI118" s="13"/>
    </row>
    <row r="119" spans="1:35" x14ac:dyDescent="0.3">
      <c r="A119" s="6">
        <v>44010</v>
      </c>
      <c r="B119" s="6" t="s">
        <v>152</v>
      </c>
      <c r="C119" s="6" t="s">
        <v>64</v>
      </c>
      <c r="D119" s="6" t="s">
        <v>65</v>
      </c>
      <c r="E119" s="6">
        <v>5</v>
      </c>
      <c r="F119" s="7">
        <v>95.621794871794876</v>
      </c>
      <c r="G119" s="6">
        <v>2.5</v>
      </c>
      <c r="H119" s="8">
        <f t="shared" si="19"/>
        <v>15</v>
      </c>
      <c r="I119" s="9">
        <v>1.2295999999999998</v>
      </c>
      <c r="J119" s="9">
        <v>1.06</v>
      </c>
      <c r="K119" s="3" t="s">
        <v>10</v>
      </c>
      <c r="L119" s="10">
        <v>2</v>
      </c>
      <c r="M119" s="10">
        <v>1</v>
      </c>
      <c r="N119" s="10">
        <v>0</v>
      </c>
      <c r="O119" s="10">
        <v>0</v>
      </c>
      <c r="P119" s="10">
        <v>5</v>
      </c>
      <c r="Q119" s="10">
        <v>4</v>
      </c>
      <c r="R119" s="3" t="s">
        <v>10</v>
      </c>
      <c r="S119" s="10">
        <v>2</v>
      </c>
      <c r="T119" s="10">
        <v>3</v>
      </c>
      <c r="U119" s="10">
        <v>2</v>
      </c>
      <c r="V119" s="10">
        <v>3</v>
      </c>
      <c r="W119" s="10">
        <v>3</v>
      </c>
      <c r="X119" s="10">
        <v>2</v>
      </c>
      <c r="Y119" s="60">
        <f t="shared" si="11"/>
        <v>15</v>
      </c>
      <c r="Z119" s="4" t="s">
        <v>10</v>
      </c>
      <c r="AA119" s="11">
        <f t="shared" si="12"/>
        <v>2.12</v>
      </c>
      <c r="AB119" s="11">
        <f t="shared" si="13"/>
        <v>3.18</v>
      </c>
      <c r="AC119" s="11">
        <f t="shared" si="14"/>
        <v>2.12</v>
      </c>
      <c r="AD119" s="11">
        <f t="shared" si="15"/>
        <v>3.18</v>
      </c>
      <c r="AE119" s="11">
        <f t="shared" si="16"/>
        <v>3.18</v>
      </c>
      <c r="AF119" s="11">
        <f t="shared" si="17"/>
        <v>2.12</v>
      </c>
      <c r="AG119" s="12">
        <f t="shared" si="18"/>
        <v>15.900000000000002</v>
      </c>
      <c r="AH119" s="13"/>
      <c r="AI119" s="13"/>
    </row>
    <row r="120" spans="1:35" x14ac:dyDescent="0.3">
      <c r="A120" s="6">
        <v>40522</v>
      </c>
      <c r="B120" s="6" t="s">
        <v>153</v>
      </c>
      <c r="C120" s="6" t="s">
        <v>34</v>
      </c>
      <c r="D120" s="6" t="s">
        <v>35</v>
      </c>
      <c r="E120" s="6">
        <v>10</v>
      </c>
      <c r="F120" s="7">
        <v>94.135802469135797</v>
      </c>
      <c r="G120" s="6">
        <v>0.7</v>
      </c>
      <c r="H120" s="8">
        <f t="shared" si="19"/>
        <v>9</v>
      </c>
      <c r="I120" s="9">
        <v>1.3250514285714283</v>
      </c>
      <c r="J120" s="9">
        <v>1.1422857142857143</v>
      </c>
      <c r="K120" s="3" t="s">
        <v>10</v>
      </c>
      <c r="L120" s="10">
        <v>3</v>
      </c>
      <c r="M120" s="10">
        <v>2</v>
      </c>
      <c r="N120" s="10">
        <v>0</v>
      </c>
      <c r="O120" s="10">
        <v>0</v>
      </c>
      <c r="P120" s="10">
        <v>3</v>
      </c>
      <c r="Q120" s="10">
        <v>0</v>
      </c>
      <c r="R120" s="3" t="s">
        <v>10</v>
      </c>
      <c r="S120" s="10">
        <v>2</v>
      </c>
      <c r="T120" s="10">
        <v>2</v>
      </c>
      <c r="U120" s="10">
        <v>2</v>
      </c>
      <c r="V120" s="10">
        <v>2</v>
      </c>
      <c r="W120" s="10">
        <v>2</v>
      </c>
      <c r="X120" s="10">
        <v>2</v>
      </c>
      <c r="Y120" s="60">
        <f t="shared" si="11"/>
        <v>12</v>
      </c>
      <c r="Z120" s="4" t="s">
        <v>10</v>
      </c>
      <c r="AA120" s="11">
        <f t="shared" si="12"/>
        <v>2.2845714285714287</v>
      </c>
      <c r="AB120" s="11">
        <f t="shared" si="13"/>
        <v>2.2845714285714287</v>
      </c>
      <c r="AC120" s="11">
        <f t="shared" si="14"/>
        <v>2.2845714285714287</v>
      </c>
      <c r="AD120" s="11">
        <f t="shared" si="15"/>
        <v>2.2845714285714287</v>
      </c>
      <c r="AE120" s="11">
        <f t="shared" si="16"/>
        <v>2.2845714285714287</v>
      </c>
      <c r="AF120" s="11">
        <f t="shared" si="17"/>
        <v>2.2845714285714287</v>
      </c>
      <c r="AG120" s="12">
        <f t="shared" si="18"/>
        <v>13.707428571428572</v>
      </c>
      <c r="AH120" s="13"/>
      <c r="AI120" s="13"/>
    </row>
    <row r="121" spans="1:35" x14ac:dyDescent="0.3">
      <c r="A121" s="6">
        <v>47320</v>
      </c>
      <c r="B121" s="6" t="s">
        <v>154</v>
      </c>
      <c r="C121" s="6" t="s">
        <v>73</v>
      </c>
      <c r="D121" s="6" t="s">
        <v>62</v>
      </c>
      <c r="E121" s="6">
        <v>7</v>
      </c>
      <c r="F121" s="7">
        <v>93.333333333333329</v>
      </c>
      <c r="G121" s="6">
        <v>1.9</v>
      </c>
      <c r="H121" s="8">
        <f t="shared" si="19"/>
        <v>635.36400000000003</v>
      </c>
      <c r="I121" s="9">
        <v>1.490765714285714</v>
      </c>
      <c r="J121" s="9">
        <v>1.2851428571428571</v>
      </c>
      <c r="K121" s="3" t="s">
        <v>10</v>
      </c>
      <c r="L121" s="10">
        <v>14</v>
      </c>
      <c r="M121" s="10">
        <v>35</v>
      </c>
      <c r="N121" s="10">
        <v>211.78800000000001</v>
      </c>
      <c r="O121" s="10">
        <v>4</v>
      </c>
      <c r="P121" s="10">
        <v>72</v>
      </c>
      <c r="Q121" s="10">
        <v>22</v>
      </c>
      <c r="R121" s="3" t="s">
        <v>10</v>
      </c>
      <c r="S121" s="10">
        <v>65</v>
      </c>
      <c r="T121" s="10">
        <v>69</v>
      </c>
      <c r="U121" s="10">
        <v>113</v>
      </c>
      <c r="V121" s="10">
        <v>107</v>
      </c>
      <c r="W121" s="10">
        <v>75</v>
      </c>
      <c r="X121" s="10">
        <v>98</v>
      </c>
      <c r="Y121" s="60">
        <f t="shared" si="11"/>
        <v>527</v>
      </c>
      <c r="Z121" s="4" t="s">
        <v>10</v>
      </c>
      <c r="AA121" s="11">
        <f t="shared" si="12"/>
        <v>83.534285714285716</v>
      </c>
      <c r="AB121" s="11">
        <f t="shared" si="13"/>
        <v>88.674857142857149</v>
      </c>
      <c r="AC121" s="11">
        <f t="shared" si="14"/>
        <v>145.22114285714287</v>
      </c>
      <c r="AD121" s="11">
        <f t="shared" si="15"/>
        <v>137.51028571428571</v>
      </c>
      <c r="AE121" s="11">
        <f t="shared" si="16"/>
        <v>96.385714285714286</v>
      </c>
      <c r="AF121" s="11">
        <f t="shared" si="17"/>
        <v>125.944</v>
      </c>
      <c r="AG121" s="12">
        <f t="shared" si="18"/>
        <v>677.27028571428571</v>
      </c>
      <c r="AH121" s="13"/>
      <c r="AI121" s="13"/>
    </row>
    <row r="122" spans="1:35" x14ac:dyDescent="0.3">
      <c r="A122" s="6">
        <v>41212</v>
      </c>
      <c r="B122" s="6" t="s">
        <v>155</v>
      </c>
      <c r="C122" s="6" t="s">
        <v>30</v>
      </c>
      <c r="D122" s="6" t="s">
        <v>90</v>
      </c>
      <c r="E122" s="6">
        <v>8</v>
      </c>
      <c r="F122" s="7">
        <v>96.546474358974365</v>
      </c>
      <c r="G122" s="6">
        <v>3.6</v>
      </c>
      <c r="H122" s="8">
        <f t="shared" si="19"/>
        <v>626.37300000000005</v>
      </c>
      <c r="I122" s="9">
        <v>1.371782857142857</v>
      </c>
      <c r="J122" s="9">
        <v>1.1825714285714286</v>
      </c>
      <c r="K122" s="3" t="s">
        <v>10</v>
      </c>
      <c r="L122" s="10">
        <v>1</v>
      </c>
      <c r="M122" s="10">
        <v>9</v>
      </c>
      <c r="N122" s="10">
        <v>0</v>
      </c>
      <c r="O122" s="10">
        <v>0</v>
      </c>
      <c r="P122" s="10">
        <v>140</v>
      </c>
      <c r="Q122" s="10">
        <v>208.791</v>
      </c>
      <c r="R122" s="3" t="s">
        <v>10</v>
      </c>
      <c r="S122" s="10">
        <v>56</v>
      </c>
      <c r="T122" s="10">
        <v>107</v>
      </c>
      <c r="U122" s="10">
        <v>90</v>
      </c>
      <c r="V122" s="10">
        <v>71</v>
      </c>
      <c r="W122" s="10">
        <v>107</v>
      </c>
      <c r="X122" s="10">
        <v>71</v>
      </c>
      <c r="Y122" s="60">
        <f t="shared" si="11"/>
        <v>502</v>
      </c>
      <c r="Z122" s="4" t="s">
        <v>10</v>
      </c>
      <c r="AA122" s="11">
        <f t="shared" si="12"/>
        <v>66.224000000000004</v>
      </c>
      <c r="AB122" s="11">
        <f t="shared" si="13"/>
        <v>126.53514285714286</v>
      </c>
      <c r="AC122" s="11">
        <f t="shared" si="14"/>
        <v>106.43142857142857</v>
      </c>
      <c r="AD122" s="11">
        <f t="shared" si="15"/>
        <v>83.962571428571437</v>
      </c>
      <c r="AE122" s="11">
        <f t="shared" si="16"/>
        <v>126.53514285714286</v>
      </c>
      <c r="AF122" s="11">
        <f t="shared" si="17"/>
        <v>83.962571428571437</v>
      </c>
      <c r="AG122" s="12">
        <f t="shared" si="18"/>
        <v>593.65085714285715</v>
      </c>
      <c r="AH122" s="13"/>
      <c r="AI122" s="13"/>
    </row>
    <row r="123" spans="1:35" x14ac:dyDescent="0.3">
      <c r="A123" s="6">
        <v>41220</v>
      </c>
      <c r="B123" s="6" t="s">
        <v>156</v>
      </c>
      <c r="C123" s="6" t="s">
        <v>30</v>
      </c>
      <c r="D123" s="6" t="s">
        <v>90</v>
      </c>
      <c r="E123" s="6">
        <v>8</v>
      </c>
      <c r="F123" s="7">
        <v>96.546474358974365</v>
      </c>
      <c r="G123" s="6">
        <v>3.6</v>
      </c>
      <c r="H123" s="8">
        <f t="shared" si="19"/>
        <v>222</v>
      </c>
      <c r="I123" s="9">
        <v>1.4354171428571429</v>
      </c>
      <c r="J123" s="9">
        <v>1.2374285714285713</v>
      </c>
      <c r="K123" s="3" t="s">
        <v>10</v>
      </c>
      <c r="L123" s="10">
        <v>51</v>
      </c>
      <c r="M123" s="10">
        <v>42</v>
      </c>
      <c r="N123" s="10">
        <v>74</v>
      </c>
      <c r="O123" s="10">
        <v>72</v>
      </c>
      <c r="P123" s="10">
        <v>39</v>
      </c>
      <c r="Q123" s="10">
        <v>15</v>
      </c>
      <c r="R123" s="3" t="s">
        <v>10</v>
      </c>
      <c r="S123" s="10">
        <v>60</v>
      </c>
      <c r="T123" s="10">
        <v>79</v>
      </c>
      <c r="U123" s="10">
        <v>61</v>
      </c>
      <c r="V123" s="10">
        <v>85</v>
      </c>
      <c r="W123" s="10">
        <v>63</v>
      </c>
      <c r="X123" s="10">
        <v>55</v>
      </c>
      <c r="Y123" s="60">
        <f t="shared" si="11"/>
        <v>403</v>
      </c>
      <c r="Z123" s="4" t="s">
        <v>10</v>
      </c>
      <c r="AA123" s="11">
        <f t="shared" si="12"/>
        <v>74.245714285714286</v>
      </c>
      <c r="AB123" s="11">
        <f t="shared" si="13"/>
        <v>97.756857142857129</v>
      </c>
      <c r="AC123" s="11">
        <f t="shared" si="14"/>
        <v>75.483142857142852</v>
      </c>
      <c r="AD123" s="11">
        <f t="shared" si="15"/>
        <v>105.18142857142857</v>
      </c>
      <c r="AE123" s="11">
        <f t="shared" si="16"/>
        <v>77.957999999999998</v>
      </c>
      <c r="AF123" s="11">
        <f t="shared" si="17"/>
        <v>68.058571428571426</v>
      </c>
      <c r="AG123" s="12">
        <f t="shared" si="18"/>
        <v>498.68371428571425</v>
      </c>
      <c r="AH123" s="13"/>
      <c r="AI123" s="13"/>
    </row>
    <row r="124" spans="1:35" x14ac:dyDescent="0.3">
      <c r="A124" s="6">
        <v>41420</v>
      </c>
      <c r="B124" s="6" t="s">
        <v>157</v>
      </c>
      <c r="C124" s="6" t="s">
        <v>30</v>
      </c>
      <c r="D124" s="6" t="s">
        <v>90</v>
      </c>
      <c r="E124" s="6">
        <v>8</v>
      </c>
      <c r="F124" s="7">
        <v>96.546474358974365</v>
      </c>
      <c r="G124" s="6">
        <v>3.6</v>
      </c>
      <c r="H124" s="8">
        <f t="shared" si="19"/>
        <v>597</v>
      </c>
      <c r="I124" s="9">
        <v>1.5766057142857142</v>
      </c>
      <c r="J124" s="9">
        <v>1.3591428571428572</v>
      </c>
      <c r="K124" s="3" t="s">
        <v>10</v>
      </c>
      <c r="L124" s="10">
        <v>0</v>
      </c>
      <c r="M124" s="10">
        <v>0</v>
      </c>
      <c r="N124" s="10">
        <v>0</v>
      </c>
      <c r="O124" s="10">
        <v>0</v>
      </c>
      <c r="P124" s="10">
        <v>88</v>
      </c>
      <c r="Q124" s="10">
        <v>199</v>
      </c>
      <c r="R124" s="3" t="s">
        <v>10</v>
      </c>
      <c r="S124" s="10">
        <v>45</v>
      </c>
      <c r="T124" s="10">
        <v>79</v>
      </c>
      <c r="U124" s="10">
        <v>70</v>
      </c>
      <c r="V124" s="10">
        <v>58</v>
      </c>
      <c r="W124" s="10">
        <v>52</v>
      </c>
      <c r="X124" s="10">
        <v>49</v>
      </c>
      <c r="Y124" s="60">
        <f t="shared" si="11"/>
        <v>353</v>
      </c>
      <c r="Z124" s="4" t="s">
        <v>10</v>
      </c>
      <c r="AA124" s="11">
        <f t="shared" si="12"/>
        <v>61.161428571428573</v>
      </c>
      <c r="AB124" s="11">
        <f t="shared" si="13"/>
        <v>107.37228571428572</v>
      </c>
      <c r="AC124" s="11">
        <f t="shared" si="14"/>
        <v>95.14</v>
      </c>
      <c r="AD124" s="11">
        <f t="shared" si="15"/>
        <v>78.830285714285722</v>
      </c>
      <c r="AE124" s="11">
        <f t="shared" si="16"/>
        <v>70.675428571428569</v>
      </c>
      <c r="AF124" s="11">
        <f t="shared" si="17"/>
        <v>66.597999999999999</v>
      </c>
      <c r="AG124" s="12">
        <f t="shared" si="18"/>
        <v>479.77742857142863</v>
      </c>
      <c r="AH124" s="13"/>
      <c r="AI124" s="13"/>
    </row>
    <row r="125" spans="1:35" x14ac:dyDescent="0.3">
      <c r="A125" s="6">
        <v>45070</v>
      </c>
      <c r="B125" s="6" t="s">
        <v>158</v>
      </c>
      <c r="C125" s="6" t="s">
        <v>30</v>
      </c>
      <c r="D125" s="6" t="s">
        <v>90</v>
      </c>
      <c r="E125" s="6">
        <v>8</v>
      </c>
      <c r="F125" s="7">
        <v>96.546474358974365</v>
      </c>
      <c r="G125" s="6">
        <v>3.6</v>
      </c>
      <c r="H125" s="8">
        <f t="shared" si="19"/>
        <v>611.38799999999992</v>
      </c>
      <c r="I125" s="9">
        <v>0.82393142857142854</v>
      </c>
      <c r="J125" s="9">
        <v>0.7102857142857143</v>
      </c>
      <c r="K125" s="3" t="s">
        <v>10</v>
      </c>
      <c r="L125" s="10">
        <v>0</v>
      </c>
      <c r="M125" s="10">
        <v>0</v>
      </c>
      <c r="N125" s="10">
        <v>16</v>
      </c>
      <c r="O125" s="10">
        <v>0</v>
      </c>
      <c r="P125" s="10">
        <v>50</v>
      </c>
      <c r="Q125" s="10">
        <v>203.79599999999999</v>
      </c>
      <c r="R125" s="3" t="s">
        <v>10</v>
      </c>
      <c r="S125" s="10">
        <v>41</v>
      </c>
      <c r="T125" s="10">
        <v>72</v>
      </c>
      <c r="U125" s="10">
        <v>37</v>
      </c>
      <c r="V125" s="10">
        <v>73</v>
      </c>
      <c r="W125" s="10">
        <v>54</v>
      </c>
      <c r="X125" s="10">
        <v>68</v>
      </c>
      <c r="Y125" s="60">
        <f t="shared" si="11"/>
        <v>345</v>
      </c>
      <c r="Z125" s="4" t="s">
        <v>10</v>
      </c>
      <c r="AA125" s="11">
        <f t="shared" si="12"/>
        <v>29.121714285714287</v>
      </c>
      <c r="AB125" s="11">
        <f t="shared" si="13"/>
        <v>51.140571428571427</v>
      </c>
      <c r="AC125" s="11">
        <f t="shared" si="14"/>
        <v>26.280571428571427</v>
      </c>
      <c r="AD125" s="11">
        <f t="shared" si="15"/>
        <v>51.850857142857144</v>
      </c>
      <c r="AE125" s="11">
        <f t="shared" si="16"/>
        <v>38.355428571428575</v>
      </c>
      <c r="AF125" s="11">
        <f t="shared" si="17"/>
        <v>48.299428571428571</v>
      </c>
      <c r="AG125" s="12">
        <f t="shared" si="18"/>
        <v>245.04857142857142</v>
      </c>
      <c r="AH125" s="13"/>
      <c r="AI125" s="13"/>
    </row>
    <row r="126" spans="1:35" x14ac:dyDescent="0.3">
      <c r="A126" s="6">
        <v>40465</v>
      </c>
      <c r="B126" s="6" t="s">
        <v>159</v>
      </c>
      <c r="C126" s="6" t="s">
        <v>30</v>
      </c>
      <c r="D126" s="6" t="s">
        <v>160</v>
      </c>
      <c r="E126" s="6">
        <v>10</v>
      </c>
      <c r="F126" s="7">
        <v>96.052083333333329</v>
      </c>
      <c r="G126" s="6">
        <v>0.7</v>
      </c>
      <c r="H126" s="8">
        <f t="shared" si="19"/>
        <v>46051.902000000002</v>
      </c>
      <c r="I126" s="9">
        <v>0.89916571428571423</v>
      </c>
      <c r="J126" s="9">
        <v>0.77514285714285713</v>
      </c>
      <c r="K126" s="3" t="s">
        <v>10</v>
      </c>
      <c r="L126" s="10">
        <v>6007.9859999999999</v>
      </c>
      <c r="M126" s="10">
        <v>15350.634</v>
      </c>
      <c r="N126" s="10">
        <v>3212.7840000000001</v>
      </c>
      <c r="O126" s="10">
        <v>181</v>
      </c>
      <c r="P126" s="10">
        <v>2</v>
      </c>
      <c r="Q126" s="10">
        <v>0</v>
      </c>
      <c r="R126" s="3" t="s">
        <v>10</v>
      </c>
      <c r="S126" s="10">
        <v>4244</v>
      </c>
      <c r="T126" s="10">
        <v>6472</v>
      </c>
      <c r="U126" s="10">
        <v>5875</v>
      </c>
      <c r="V126" s="10">
        <v>6879</v>
      </c>
      <c r="W126" s="10">
        <v>4917</v>
      </c>
      <c r="X126" s="10">
        <v>5001</v>
      </c>
      <c r="Y126" s="60">
        <f t="shared" si="11"/>
        <v>33388</v>
      </c>
      <c r="Z126" s="4" t="s">
        <v>10</v>
      </c>
      <c r="AA126" s="11">
        <f t="shared" si="12"/>
        <v>3289.7062857142855</v>
      </c>
      <c r="AB126" s="11">
        <f t="shared" si="13"/>
        <v>5016.7245714285709</v>
      </c>
      <c r="AC126" s="11">
        <f t="shared" si="14"/>
        <v>4553.9642857142853</v>
      </c>
      <c r="AD126" s="11">
        <f t="shared" si="15"/>
        <v>5332.2077142857142</v>
      </c>
      <c r="AE126" s="11">
        <f t="shared" si="16"/>
        <v>3811.3774285714285</v>
      </c>
      <c r="AF126" s="11">
        <f t="shared" si="17"/>
        <v>3876.4894285714286</v>
      </c>
      <c r="AG126" s="12">
        <f t="shared" si="18"/>
        <v>25880.469714285711</v>
      </c>
      <c r="AH126" s="13"/>
      <c r="AI126" s="13"/>
    </row>
    <row r="127" spans="1:35" x14ac:dyDescent="0.3">
      <c r="A127" s="6">
        <v>40462</v>
      </c>
      <c r="B127" s="6" t="s">
        <v>161</v>
      </c>
      <c r="C127" s="6" t="s">
        <v>30</v>
      </c>
      <c r="D127" s="6" t="s">
        <v>160</v>
      </c>
      <c r="E127" s="6">
        <v>10</v>
      </c>
      <c r="F127" s="7">
        <v>96.052083333333329</v>
      </c>
      <c r="G127" s="6">
        <v>0.7</v>
      </c>
      <c r="H127" s="8">
        <f t="shared" si="19"/>
        <v>45332.622000000003</v>
      </c>
      <c r="I127" s="9">
        <v>0.68340571428571417</v>
      </c>
      <c r="J127" s="9">
        <v>0.58914285714285719</v>
      </c>
      <c r="K127" s="3" t="s">
        <v>10</v>
      </c>
      <c r="L127" s="10">
        <v>15110.874</v>
      </c>
      <c r="M127" s="10">
        <v>8095.8959999999997</v>
      </c>
      <c r="N127" s="10">
        <v>433.56599999999997</v>
      </c>
      <c r="O127" s="10">
        <v>210.78899999999999</v>
      </c>
      <c r="P127" s="10">
        <v>270.72899999999998</v>
      </c>
      <c r="Q127" s="10">
        <v>194</v>
      </c>
      <c r="R127" s="3" t="s">
        <v>10</v>
      </c>
      <c r="S127" s="10">
        <v>7259</v>
      </c>
      <c r="T127" s="10">
        <v>6222</v>
      </c>
      <c r="U127" s="10">
        <v>4701</v>
      </c>
      <c r="V127" s="10">
        <v>7552</v>
      </c>
      <c r="W127" s="10">
        <v>7317</v>
      </c>
      <c r="X127" s="10">
        <v>6408</v>
      </c>
      <c r="Y127" s="60">
        <f t="shared" si="11"/>
        <v>39459</v>
      </c>
      <c r="Z127" s="4" t="s">
        <v>10</v>
      </c>
      <c r="AA127" s="11">
        <f t="shared" si="12"/>
        <v>4276.5880000000006</v>
      </c>
      <c r="AB127" s="11">
        <f t="shared" si="13"/>
        <v>3665.6468571428572</v>
      </c>
      <c r="AC127" s="11">
        <f t="shared" si="14"/>
        <v>2769.5605714285716</v>
      </c>
      <c r="AD127" s="11">
        <f t="shared" si="15"/>
        <v>4449.2068571428572</v>
      </c>
      <c r="AE127" s="11">
        <f t="shared" si="16"/>
        <v>4310.7582857142861</v>
      </c>
      <c r="AF127" s="11">
        <f t="shared" si="17"/>
        <v>3775.2274285714288</v>
      </c>
      <c r="AG127" s="12">
        <f t="shared" si="18"/>
        <v>23246.988000000005</v>
      </c>
      <c r="AH127" s="13"/>
      <c r="AI127" s="13"/>
    </row>
    <row r="128" spans="1:35" x14ac:dyDescent="0.3">
      <c r="A128" s="6">
        <v>44080</v>
      </c>
      <c r="B128" s="6" t="s">
        <v>162</v>
      </c>
      <c r="C128" s="6" t="s">
        <v>34</v>
      </c>
      <c r="D128" s="6" t="s">
        <v>35</v>
      </c>
      <c r="E128" s="6">
        <v>10</v>
      </c>
      <c r="F128" s="7">
        <v>94.135802469135797</v>
      </c>
      <c r="G128" s="6">
        <v>0.7</v>
      </c>
      <c r="H128" s="8">
        <f t="shared" si="19"/>
        <v>18215.766</v>
      </c>
      <c r="I128" s="9">
        <v>1.5043542857142858</v>
      </c>
      <c r="J128" s="9">
        <v>1.2968571428571429</v>
      </c>
      <c r="K128" s="3" t="s">
        <v>10</v>
      </c>
      <c r="L128" s="10">
        <v>796.20299999999997</v>
      </c>
      <c r="M128" s="10">
        <v>1636.3620000000001</v>
      </c>
      <c r="N128" s="10">
        <v>3132.864</v>
      </c>
      <c r="O128" s="10">
        <v>4657.3379999999997</v>
      </c>
      <c r="P128" s="10">
        <v>5739.2550000000001</v>
      </c>
      <c r="Q128" s="10">
        <v>6071.9219999999996</v>
      </c>
      <c r="R128" s="3" t="s">
        <v>10</v>
      </c>
      <c r="S128" s="10">
        <v>4533</v>
      </c>
      <c r="T128" s="10">
        <v>3629</v>
      </c>
      <c r="U128" s="10">
        <v>6214</v>
      </c>
      <c r="V128" s="10">
        <v>6821</v>
      </c>
      <c r="W128" s="10">
        <v>6634</v>
      </c>
      <c r="X128" s="10">
        <v>3438</v>
      </c>
      <c r="Y128" s="60">
        <f t="shared" si="11"/>
        <v>31269</v>
      </c>
      <c r="Z128" s="4" t="s">
        <v>10</v>
      </c>
      <c r="AA128" s="11">
        <f t="shared" si="12"/>
        <v>5878.6534285714288</v>
      </c>
      <c r="AB128" s="11">
        <f t="shared" si="13"/>
        <v>4706.2945714285715</v>
      </c>
      <c r="AC128" s="11">
        <f t="shared" si="14"/>
        <v>8058.6702857142864</v>
      </c>
      <c r="AD128" s="11">
        <f t="shared" si="15"/>
        <v>8845.8625714285718</v>
      </c>
      <c r="AE128" s="11">
        <f t="shared" si="16"/>
        <v>8603.3502857142867</v>
      </c>
      <c r="AF128" s="11">
        <f t="shared" si="17"/>
        <v>4458.5948571428571</v>
      </c>
      <c r="AG128" s="12">
        <f t="shared" si="18"/>
        <v>40551.426000000007</v>
      </c>
      <c r="AH128" s="13"/>
      <c r="AI128" s="13"/>
    </row>
    <row r="129" spans="1:35" x14ac:dyDescent="0.3">
      <c r="A129" s="6">
        <v>40370</v>
      </c>
      <c r="B129" s="6" t="s">
        <v>163</v>
      </c>
      <c r="C129" s="6" t="s">
        <v>30</v>
      </c>
      <c r="D129" s="6" t="s">
        <v>160</v>
      </c>
      <c r="E129" s="6">
        <v>10</v>
      </c>
      <c r="F129" s="7">
        <v>96.052083333333329</v>
      </c>
      <c r="G129" s="6">
        <v>0.7</v>
      </c>
      <c r="H129" s="8">
        <f t="shared" si="19"/>
        <v>12422.564999999999</v>
      </c>
      <c r="I129" s="9">
        <v>1.1517142857142857</v>
      </c>
      <c r="J129" s="9">
        <v>0.99285714285714288</v>
      </c>
      <c r="K129" s="3" t="s">
        <v>10</v>
      </c>
      <c r="L129" s="10">
        <v>3264.732</v>
      </c>
      <c r="M129" s="10">
        <v>3538.4580000000001</v>
      </c>
      <c r="N129" s="10">
        <v>4140.8549999999996</v>
      </c>
      <c r="O129" s="10">
        <v>3851.145</v>
      </c>
      <c r="P129" s="10">
        <v>3237.759</v>
      </c>
      <c r="Q129" s="10">
        <v>3601.395</v>
      </c>
      <c r="R129" s="3" t="s">
        <v>10</v>
      </c>
      <c r="S129" s="10">
        <v>6412</v>
      </c>
      <c r="T129" s="10">
        <v>3117</v>
      </c>
      <c r="U129" s="10">
        <v>3788</v>
      </c>
      <c r="V129" s="10">
        <v>5620</v>
      </c>
      <c r="W129" s="10">
        <v>3703</v>
      </c>
      <c r="X129" s="10">
        <v>6319</v>
      </c>
      <c r="Y129" s="60">
        <f t="shared" si="11"/>
        <v>28959</v>
      </c>
      <c r="Z129" s="4" t="s">
        <v>10</v>
      </c>
      <c r="AA129" s="11">
        <f t="shared" si="12"/>
        <v>6366.2</v>
      </c>
      <c r="AB129" s="11">
        <f t="shared" si="13"/>
        <v>3094.7357142857145</v>
      </c>
      <c r="AC129" s="11">
        <f t="shared" si="14"/>
        <v>3760.9428571428571</v>
      </c>
      <c r="AD129" s="11">
        <f t="shared" si="15"/>
        <v>5579.8571428571431</v>
      </c>
      <c r="AE129" s="11">
        <f t="shared" si="16"/>
        <v>3676.55</v>
      </c>
      <c r="AF129" s="11">
        <f t="shared" si="17"/>
        <v>6273.8642857142859</v>
      </c>
      <c r="AG129" s="12">
        <f t="shared" si="18"/>
        <v>28752.15</v>
      </c>
      <c r="AH129" s="13"/>
      <c r="AI129" s="13"/>
    </row>
    <row r="130" spans="1:35" x14ac:dyDescent="0.3">
      <c r="A130" s="6">
        <v>13300</v>
      </c>
      <c r="B130" s="6" t="s">
        <v>164</v>
      </c>
      <c r="C130" s="6" t="s">
        <v>165</v>
      </c>
      <c r="D130" s="6" t="s">
        <v>166</v>
      </c>
      <c r="E130" s="6">
        <v>10</v>
      </c>
      <c r="F130" s="7">
        <v>97.094696969696969</v>
      </c>
      <c r="G130" s="6">
        <v>0.8</v>
      </c>
      <c r="H130" s="8">
        <f t="shared" si="19"/>
        <v>112677</v>
      </c>
      <c r="I130" s="9">
        <v>0.37617142857142855</v>
      </c>
      <c r="J130" s="9">
        <v>0.32428571428571429</v>
      </c>
      <c r="K130" s="3" t="s">
        <v>10</v>
      </c>
      <c r="L130" s="10">
        <v>37559</v>
      </c>
      <c r="M130" s="10">
        <v>8886</v>
      </c>
      <c r="N130" s="10">
        <v>8742</v>
      </c>
      <c r="O130" s="10">
        <v>5944</v>
      </c>
      <c r="P130" s="10">
        <v>27765</v>
      </c>
      <c r="Q130" s="10">
        <v>13450</v>
      </c>
      <c r="R130" s="3" t="s">
        <v>10</v>
      </c>
      <c r="S130" s="10">
        <v>21347</v>
      </c>
      <c r="T130" s="10">
        <v>16937</v>
      </c>
      <c r="U130" s="10">
        <v>13971</v>
      </c>
      <c r="V130" s="10">
        <v>14367</v>
      </c>
      <c r="W130" s="10">
        <v>18395</v>
      </c>
      <c r="X130" s="10">
        <v>31718</v>
      </c>
      <c r="Y130" s="60">
        <f t="shared" si="11"/>
        <v>116735</v>
      </c>
      <c r="Z130" s="4" t="s">
        <v>10</v>
      </c>
      <c r="AA130" s="11">
        <f t="shared" si="12"/>
        <v>6922.5271428571432</v>
      </c>
      <c r="AB130" s="11">
        <f t="shared" si="13"/>
        <v>5492.4271428571428</v>
      </c>
      <c r="AC130" s="11">
        <f t="shared" si="14"/>
        <v>4530.5957142857142</v>
      </c>
      <c r="AD130" s="11">
        <f t="shared" si="15"/>
        <v>4659.0128571428568</v>
      </c>
      <c r="AE130" s="11">
        <f t="shared" si="16"/>
        <v>5965.2357142857145</v>
      </c>
      <c r="AF130" s="11">
        <f t="shared" si="17"/>
        <v>10285.694285714286</v>
      </c>
      <c r="AG130" s="12">
        <f t="shared" si="18"/>
        <v>37855.492857142861</v>
      </c>
      <c r="AH130" s="13"/>
      <c r="AI130" s="13"/>
    </row>
    <row r="131" spans="1:35" x14ac:dyDescent="0.3">
      <c r="A131" s="6">
        <v>15240</v>
      </c>
      <c r="B131" s="6" t="s">
        <v>167</v>
      </c>
      <c r="C131" s="6" t="s">
        <v>165</v>
      </c>
      <c r="D131" s="6" t="s">
        <v>168</v>
      </c>
      <c r="E131" s="6">
        <v>20</v>
      </c>
      <c r="F131" s="7">
        <v>93.775000000000006</v>
      </c>
      <c r="G131" s="6">
        <v>2.9</v>
      </c>
      <c r="H131" s="8">
        <f t="shared" si="19"/>
        <v>20700</v>
      </c>
      <c r="I131" s="9">
        <v>0.56077714285714275</v>
      </c>
      <c r="J131" s="9">
        <v>0.48342857142857143</v>
      </c>
      <c r="K131" s="3" t="s">
        <v>10</v>
      </c>
      <c r="L131" s="10">
        <v>5739</v>
      </c>
      <c r="M131" s="10">
        <v>6236</v>
      </c>
      <c r="N131" s="10">
        <v>4783</v>
      </c>
      <c r="O131" s="10">
        <v>6900</v>
      </c>
      <c r="P131" s="10">
        <v>4425</v>
      </c>
      <c r="Q131" s="10">
        <v>6118</v>
      </c>
      <c r="R131" s="3" t="s">
        <v>10</v>
      </c>
      <c r="S131" s="10">
        <v>8529</v>
      </c>
      <c r="T131" s="10">
        <v>7590</v>
      </c>
      <c r="U131" s="10">
        <v>10191</v>
      </c>
      <c r="V131" s="10">
        <v>6101</v>
      </c>
      <c r="W131" s="10">
        <v>8542</v>
      </c>
      <c r="X131" s="10">
        <v>6500</v>
      </c>
      <c r="Y131" s="60">
        <f t="shared" si="11"/>
        <v>47453</v>
      </c>
      <c r="Z131" s="4" t="s">
        <v>10</v>
      </c>
      <c r="AA131" s="11">
        <f t="shared" si="12"/>
        <v>4123.1622857142856</v>
      </c>
      <c r="AB131" s="11">
        <f t="shared" si="13"/>
        <v>3669.2228571428573</v>
      </c>
      <c r="AC131" s="11">
        <f t="shared" si="14"/>
        <v>4926.6205714285716</v>
      </c>
      <c r="AD131" s="11">
        <f t="shared" si="15"/>
        <v>2949.3977142857143</v>
      </c>
      <c r="AE131" s="11">
        <f t="shared" si="16"/>
        <v>4129.446857142857</v>
      </c>
      <c r="AF131" s="11">
        <f t="shared" si="17"/>
        <v>3142.2857142857142</v>
      </c>
      <c r="AG131" s="12">
        <f t="shared" si="18"/>
        <v>22940.136000000002</v>
      </c>
      <c r="AH131" s="13"/>
      <c r="AI131" s="13"/>
    </row>
    <row r="132" spans="1:35" x14ac:dyDescent="0.3">
      <c r="A132" s="6">
        <v>15490</v>
      </c>
      <c r="B132" s="6" t="s">
        <v>169</v>
      </c>
      <c r="C132" s="6" t="s">
        <v>165</v>
      </c>
      <c r="D132" s="6" t="s">
        <v>168</v>
      </c>
      <c r="E132" s="6">
        <v>20</v>
      </c>
      <c r="F132" s="7">
        <v>93.775000000000006</v>
      </c>
      <c r="G132" s="6">
        <v>2.9</v>
      </c>
      <c r="H132" s="8">
        <f t="shared" si="19"/>
        <v>20655</v>
      </c>
      <c r="I132" s="9">
        <v>0.68804571428571426</v>
      </c>
      <c r="J132" s="9">
        <v>0.59314285714285719</v>
      </c>
      <c r="K132" s="3" t="s">
        <v>10</v>
      </c>
      <c r="L132" s="10">
        <v>6885</v>
      </c>
      <c r="M132" s="10">
        <v>5602</v>
      </c>
      <c r="N132" s="10">
        <v>6061</v>
      </c>
      <c r="O132" s="10">
        <v>6293</v>
      </c>
      <c r="P132" s="10">
        <v>4607</v>
      </c>
      <c r="Q132" s="10">
        <v>5392</v>
      </c>
      <c r="R132" s="3" t="s">
        <v>10</v>
      </c>
      <c r="S132" s="10">
        <v>6326</v>
      </c>
      <c r="T132" s="10">
        <v>6191</v>
      </c>
      <c r="U132" s="10">
        <v>4673</v>
      </c>
      <c r="V132" s="10">
        <v>7310</v>
      </c>
      <c r="W132" s="10">
        <v>9578</v>
      </c>
      <c r="X132" s="10">
        <v>6527</v>
      </c>
      <c r="Y132" s="60">
        <f t="shared" si="11"/>
        <v>40605</v>
      </c>
      <c r="Z132" s="4" t="s">
        <v>10</v>
      </c>
      <c r="AA132" s="11">
        <f t="shared" si="12"/>
        <v>3752.2217142857148</v>
      </c>
      <c r="AB132" s="11">
        <f t="shared" si="13"/>
        <v>3672.1474285714289</v>
      </c>
      <c r="AC132" s="11">
        <f t="shared" si="14"/>
        <v>2771.7565714285715</v>
      </c>
      <c r="AD132" s="11">
        <f t="shared" si="15"/>
        <v>4335.8742857142861</v>
      </c>
      <c r="AE132" s="11">
        <f t="shared" si="16"/>
        <v>5681.1222857142866</v>
      </c>
      <c r="AF132" s="11">
        <f t="shared" si="17"/>
        <v>3871.4434285714287</v>
      </c>
      <c r="AG132" s="12">
        <f t="shared" si="18"/>
        <v>24084.565714285716</v>
      </c>
      <c r="AH132" s="13"/>
      <c r="AI132" s="13"/>
    </row>
    <row r="133" spans="1:35" x14ac:dyDescent="0.3">
      <c r="A133" s="6">
        <v>15340</v>
      </c>
      <c r="B133" s="6" t="s">
        <v>170</v>
      </c>
      <c r="C133" s="6" t="s">
        <v>165</v>
      </c>
      <c r="D133" s="6" t="s">
        <v>168</v>
      </c>
      <c r="E133" s="6">
        <v>20</v>
      </c>
      <c r="F133" s="7">
        <v>93.775000000000006</v>
      </c>
      <c r="G133" s="6">
        <v>2.9</v>
      </c>
      <c r="H133" s="8">
        <f t="shared" si="19"/>
        <v>21297</v>
      </c>
      <c r="I133" s="9">
        <v>0.53923428571428567</v>
      </c>
      <c r="J133" s="9">
        <v>0.46485714285714286</v>
      </c>
      <c r="K133" s="3" t="s">
        <v>10</v>
      </c>
      <c r="L133" s="10">
        <v>7099</v>
      </c>
      <c r="M133" s="10">
        <v>2155</v>
      </c>
      <c r="N133" s="10">
        <v>4098</v>
      </c>
      <c r="O133" s="10">
        <v>3632</v>
      </c>
      <c r="P133" s="10">
        <v>3596</v>
      </c>
      <c r="Q133" s="10">
        <v>1710</v>
      </c>
      <c r="R133" s="3" t="s">
        <v>10</v>
      </c>
      <c r="S133" s="10">
        <v>4497</v>
      </c>
      <c r="T133" s="10">
        <v>6946</v>
      </c>
      <c r="U133" s="10">
        <v>6920</v>
      </c>
      <c r="V133" s="10">
        <v>3185</v>
      </c>
      <c r="W133" s="10">
        <v>4688</v>
      </c>
      <c r="X133" s="10">
        <v>5933</v>
      </c>
      <c r="Y133" s="60">
        <f t="shared" ref="Y133:Y196" si="20">SUM(S133:X133)</f>
        <v>32169</v>
      </c>
      <c r="Z133" s="4" t="s">
        <v>10</v>
      </c>
      <c r="AA133" s="11">
        <f t="shared" ref="AA133:AA196" si="21">S133*J133</f>
        <v>2090.4625714285712</v>
      </c>
      <c r="AB133" s="11">
        <f t="shared" ref="AB133:AB196" si="22">T133*J133</f>
        <v>3228.8977142857143</v>
      </c>
      <c r="AC133" s="11">
        <f t="shared" ref="AC133:AC196" si="23">U133*J133</f>
        <v>3216.8114285714287</v>
      </c>
      <c r="AD133" s="11">
        <f t="shared" ref="AD133:AD196" si="24">V133*J133</f>
        <v>1480.57</v>
      </c>
      <c r="AE133" s="11">
        <f t="shared" ref="AE133:AE196" si="25">W133*J133</f>
        <v>2179.2502857142858</v>
      </c>
      <c r="AF133" s="11">
        <f t="shared" ref="AF133:AF196" si="26">X133*J133</f>
        <v>2757.9974285714284</v>
      </c>
      <c r="AG133" s="12">
        <f t="shared" ref="AG133:AG196" si="27">SUM(AA133:AF133)</f>
        <v>14953.989428571429</v>
      </c>
      <c r="AH133" s="13"/>
      <c r="AI133" s="13"/>
    </row>
    <row r="134" spans="1:35" x14ac:dyDescent="0.3">
      <c r="A134" s="6">
        <v>15160</v>
      </c>
      <c r="B134" s="6" t="s">
        <v>171</v>
      </c>
      <c r="C134" s="6" t="s">
        <v>165</v>
      </c>
      <c r="D134" s="6" t="s">
        <v>168</v>
      </c>
      <c r="E134" s="6">
        <v>20</v>
      </c>
      <c r="F134" s="7">
        <v>93.775000000000006</v>
      </c>
      <c r="G134" s="6">
        <v>2.9</v>
      </c>
      <c r="H134" s="8">
        <f t="shared" ref="H134:H197" si="28">MAX(L134:Q134)*3</f>
        <v>21819</v>
      </c>
      <c r="I134" s="9">
        <v>0.7772</v>
      </c>
      <c r="J134" s="9">
        <v>0.67</v>
      </c>
      <c r="K134" s="3" t="s">
        <v>10</v>
      </c>
      <c r="L134" s="10">
        <v>4832</v>
      </c>
      <c r="M134" s="10">
        <v>7273</v>
      </c>
      <c r="N134" s="10">
        <v>2307</v>
      </c>
      <c r="O134" s="10">
        <v>6206</v>
      </c>
      <c r="P134" s="10">
        <v>5759</v>
      </c>
      <c r="Q134" s="10">
        <v>3020</v>
      </c>
      <c r="R134" s="3" t="s">
        <v>10</v>
      </c>
      <c r="S134" s="10">
        <v>8650</v>
      </c>
      <c r="T134" s="10">
        <v>6013</v>
      </c>
      <c r="U134" s="10">
        <v>5144</v>
      </c>
      <c r="V134" s="10">
        <v>8259</v>
      </c>
      <c r="W134" s="10">
        <v>4108</v>
      </c>
      <c r="X134" s="10">
        <v>4061</v>
      </c>
      <c r="Y134" s="60">
        <f t="shared" si="20"/>
        <v>36235</v>
      </c>
      <c r="Z134" s="4" t="s">
        <v>10</v>
      </c>
      <c r="AA134" s="11">
        <f t="shared" si="21"/>
        <v>5795.5</v>
      </c>
      <c r="AB134" s="11">
        <f t="shared" si="22"/>
        <v>4028.71</v>
      </c>
      <c r="AC134" s="11">
        <f t="shared" si="23"/>
        <v>3446.48</v>
      </c>
      <c r="AD134" s="11">
        <f t="shared" si="24"/>
        <v>5533.5300000000007</v>
      </c>
      <c r="AE134" s="11">
        <f t="shared" si="25"/>
        <v>2752.36</v>
      </c>
      <c r="AF134" s="11">
        <f t="shared" si="26"/>
        <v>2720.8700000000003</v>
      </c>
      <c r="AG134" s="12">
        <f t="shared" si="27"/>
        <v>24277.45</v>
      </c>
      <c r="AH134" s="13"/>
      <c r="AI134" s="13"/>
    </row>
    <row r="135" spans="1:35" x14ac:dyDescent="0.3">
      <c r="A135" s="6">
        <v>15110</v>
      </c>
      <c r="B135" s="6" t="s">
        <v>172</v>
      </c>
      <c r="C135" s="6" t="s">
        <v>165</v>
      </c>
      <c r="D135" s="6" t="s">
        <v>168</v>
      </c>
      <c r="E135" s="6">
        <v>20</v>
      </c>
      <c r="F135" s="7">
        <v>93.775000000000006</v>
      </c>
      <c r="G135" s="6">
        <v>2.9</v>
      </c>
      <c r="H135" s="8">
        <f t="shared" si="28"/>
        <v>15888</v>
      </c>
      <c r="I135" s="9">
        <v>0.63833142857142855</v>
      </c>
      <c r="J135" s="9">
        <v>0.55028571428571427</v>
      </c>
      <c r="K135" s="3" t="s">
        <v>10</v>
      </c>
      <c r="L135" s="10">
        <v>4661</v>
      </c>
      <c r="M135" s="10">
        <v>1510</v>
      </c>
      <c r="N135" s="10">
        <v>1353</v>
      </c>
      <c r="O135" s="10">
        <v>2256</v>
      </c>
      <c r="P135" s="10">
        <v>4520</v>
      </c>
      <c r="Q135" s="10">
        <v>5296</v>
      </c>
      <c r="R135" s="3" t="s">
        <v>10</v>
      </c>
      <c r="S135" s="10">
        <v>4463</v>
      </c>
      <c r="T135" s="10">
        <v>5333</v>
      </c>
      <c r="U135" s="10">
        <v>5539</v>
      </c>
      <c r="V135" s="10">
        <v>2644</v>
      </c>
      <c r="W135" s="10">
        <v>5001</v>
      </c>
      <c r="X135" s="10">
        <v>5297</v>
      </c>
      <c r="Y135" s="60">
        <f t="shared" si="20"/>
        <v>28277</v>
      </c>
      <c r="Z135" s="4" t="s">
        <v>10</v>
      </c>
      <c r="AA135" s="11">
        <f t="shared" si="21"/>
        <v>2455.9251428571429</v>
      </c>
      <c r="AB135" s="11">
        <f t="shared" si="22"/>
        <v>2934.6737142857141</v>
      </c>
      <c r="AC135" s="11">
        <f t="shared" si="23"/>
        <v>3048.0325714285714</v>
      </c>
      <c r="AD135" s="11">
        <f t="shared" si="24"/>
        <v>1454.9554285714285</v>
      </c>
      <c r="AE135" s="11">
        <f t="shared" si="25"/>
        <v>2751.9788571428571</v>
      </c>
      <c r="AF135" s="11">
        <f t="shared" si="26"/>
        <v>2914.8634285714284</v>
      </c>
      <c r="AG135" s="12">
        <f t="shared" si="27"/>
        <v>15560.429142857145</v>
      </c>
      <c r="AH135" s="13"/>
      <c r="AI135" s="13"/>
    </row>
    <row r="136" spans="1:35" x14ac:dyDescent="0.3">
      <c r="A136" s="6">
        <v>13310</v>
      </c>
      <c r="B136" s="6" t="s">
        <v>173</v>
      </c>
      <c r="C136" s="6" t="s">
        <v>165</v>
      </c>
      <c r="D136" s="6" t="s">
        <v>168</v>
      </c>
      <c r="E136" s="6">
        <v>20</v>
      </c>
      <c r="F136" s="7">
        <v>93.775000000000006</v>
      </c>
      <c r="G136" s="6">
        <v>2.9</v>
      </c>
      <c r="H136" s="8">
        <f t="shared" si="28"/>
        <v>21873</v>
      </c>
      <c r="I136" s="9">
        <v>0.76162285714285705</v>
      </c>
      <c r="J136" s="9">
        <v>0.65657142857142858</v>
      </c>
      <c r="K136" s="3" t="s">
        <v>10</v>
      </c>
      <c r="L136" s="10">
        <v>4244</v>
      </c>
      <c r="M136" s="10">
        <v>7291</v>
      </c>
      <c r="N136" s="10">
        <v>5804</v>
      </c>
      <c r="O136" s="10">
        <v>3510</v>
      </c>
      <c r="P136" s="10">
        <v>6497</v>
      </c>
      <c r="Q136" s="10">
        <v>6222</v>
      </c>
      <c r="R136" s="3" t="s">
        <v>10</v>
      </c>
      <c r="S136" s="10">
        <v>7277</v>
      </c>
      <c r="T136" s="10">
        <v>8556</v>
      </c>
      <c r="U136" s="10">
        <v>4772</v>
      </c>
      <c r="V136" s="10">
        <v>5234</v>
      </c>
      <c r="W136" s="10">
        <v>7537</v>
      </c>
      <c r="X136" s="10">
        <v>9738</v>
      </c>
      <c r="Y136" s="60">
        <f t="shared" si="20"/>
        <v>43114</v>
      </c>
      <c r="Z136" s="4" t="s">
        <v>10</v>
      </c>
      <c r="AA136" s="11">
        <f t="shared" si="21"/>
        <v>4777.8702857142862</v>
      </c>
      <c r="AB136" s="11">
        <f t="shared" si="22"/>
        <v>5617.6251428571431</v>
      </c>
      <c r="AC136" s="11">
        <f t="shared" si="23"/>
        <v>3133.1588571428574</v>
      </c>
      <c r="AD136" s="11">
        <f t="shared" si="24"/>
        <v>3436.4948571428572</v>
      </c>
      <c r="AE136" s="11">
        <f t="shared" si="25"/>
        <v>4948.5788571428575</v>
      </c>
      <c r="AF136" s="11">
        <f t="shared" si="26"/>
        <v>6393.6925714285717</v>
      </c>
      <c r="AG136" s="12">
        <f t="shared" si="27"/>
        <v>28307.420571428574</v>
      </c>
      <c r="AH136" s="13"/>
      <c r="AI136" s="13"/>
    </row>
    <row r="137" spans="1:35" x14ac:dyDescent="0.3">
      <c r="A137" s="6">
        <v>15360</v>
      </c>
      <c r="B137" s="6" t="s">
        <v>174</v>
      </c>
      <c r="C137" s="6" t="s">
        <v>165</v>
      </c>
      <c r="D137" s="6" t="s">
        <v>168</v>
      </c>
      <c r="E137" s="6">
        <v>20</v>
      </c>
      <c r="F137" s="7">
        <v>93.775000000000006</v>
      </c>
      <c r="G137" s="6">
        <v>2.9</v>
      </c>
      <c r="H137" s="8">
        <f t="shared" si="28"/>
        <v>21612</v>
      </c>
      <c r="I137" s="9">
        <v>0.84779428571428561</v>
      </c>
      <c r="J137" s="9">
        <v>0.73085714285714287</v>
      </c>
      <c r="K137" s="3" t="s">
        <v>10</v>
      </c>
      <c r="L137" s="10">
        <v>6669</v>
      </c>
      <c r="M137" s="10">
        <v>2544</v>
      </c>
      <c r="N137" s="10">
        <v>3174</v>
      </c>
      <c r="O137" s="10">
        <v>3738</v>
      </c>
      <c r="P137" s="10">
        <v>4151</v>
      </c>
      <c r="Q137" s="10">
        <v>7204</v>
      </c>
      <c r="R137" s="3" t="s">
        <v>10</v>
      </c>
      <c r="S137" s="10">
        <v>5511</v>
      </c>
      <c r="T137" s="10">
        <v>8541</v>
      </c>
      <c r="U137" s="10">
        <v>6161</v>
      </c>
      <c r="V137" s="10">
        <v>5788</v>
      </c>
      <c r="W137" s="10">
        <v>4741</v>
      </c>
      <c r="X137" s="10">
        <v>7978</v>
      </c>
      <c r="Y137" s="60">
        <f t="shared" si="20"/>
        <v>38720</v>
      </c>
      <c r="Z137" s="4" t="s">
        <v>10</v>
      </c>
      <c r="AA137" s="11">
        <f t="shared" si="21"/>
        <v>4027.7537142857145</v>
      </c>
      <c r="AB137" s="11">
        <f t="shared" si="22"/>
        <v>6242.2508571428571</v>
      </c>
      <c r="AC137" s="11">
        <f t="shared" si="23"/>
        <v>4502.8108571428575</v>
      </c>
      <c r="AD137" s="11">
        <f t="shared" si="24"/>
        <v>4230.2011428571432</v>
      </c>
      <c r="AE137" s="11">
        <f t="shared" si="25"/>
        <v>3464.9937142857143</v>
      </c>
      <c r="AF137" s="11">
        <f t="shared" si="26"/>
        <v>5830.7782857142856</v>
      </c>
      <c r="AG137" s="12">
        <f t="shared" si="27"/>
        <v>28298.788571428569</v>
      </c>
      <c r="AH137" s="13"/>
      <c r="AI137" s="13"/>
    </row>
    <row r="138" spans="1:35" x14ac:dyDescent="0.3">
      <c r="A138" s="6">
        <v>15350</v>
      </c>
      <c r="B138" s="6" t="s">
        <v>175</v>
      </c>
      <c r="C138" s="6" t="s">
        <v>165</v>
      </c>
      <c r="D138" s="6" t="s">
        <v>168</v>
      </c>
      <c r="E138" s="6">
        <v>20</v>
      </c>
      <c r="F138" s="7">
        <v>93.775000000000006</v>
      </c>
      <c r="G138" s="6">
        <v>2.9</v>
      </c>
      <c r="H138" s="8">
        <f t="shared" si="28"/>
        <v>15576</v>
      </c>
      <c r="I138" s="9">
        <v>0.5627657142857142</v>
      </c>
      <c r="J138" s="9">
        <v>0.48514285714285715</v>
      </c>
      <c r="K138" s="3" t="s">
        <v>10</v>
      </c>
      <c r="L138" s="10">
        <v>3391</v>
      </c>
      <c r="M138" s="10">
        <v>1263</v>
      </c>
      <c r="N138" s="10">
        <v>2242</v>
      </c>
      <c r="O138" s="10">
        <v>5192</v>
      </c>
      <c r="P138" s="10">
        <v>1240</v>
      </c>
      <c r="Q138" s="10">
        <v>4707</v>
      </c>
      <c r="R138" s="3" t="s">
        <v>10</v>
      </c>
      <c r="S138" s="10">
        <v>4892</v>
      </c>
      <c r="T138" s="10">
        <v>3558</v>
      </c>
      <c r="U138" s="10">
        <v>4027</v>
      </c>
      <c r="V138" s="10">
        <v>2686</v>
      </c>
      <c r="W138" s="10">
        <v>5688</v>
      </c>
      <c r="X138" s="10">
        <v>4904</v>
      </c>
      <c r="Y138" s="60">
        <f t="shared" si="20"/>
        <v>25755</v>
      </c>
      <c r="Z138" s="4" t="s">
        <v>10</v>
      </c>
      <c r="AA138" s="11">
        <f t="shared" si="21"/>
        <v>2373.3188571428573</v>
      </c>
      <c r="AB138" s="11">
        <f t="shared" si="22"/>
        <v>1726.1382857142858</v>
      </c>
      <c r="AC138" s="11">
        <f t="shared" si="23"/>
        <v>1953.6702857142857</v>
      </c>
      <c r="AD138" s="11">
        <f t="shared" si="24"/>
        <v>1303.0937142857142</v>
      </c>
      <c r="AE138" s="11">
        <f t="shared" si="25"/>
        <v>2759.4925714285714</v>
      </c>
      <c r="AF138" s="11">
        <f t="shared" si="26"/>
        <v>2379.1405714285715</v>
      </c>
      <c r="AG138" s="12">
        <f t="shared" si="27"/>
        <v>12494.854285714286</v>
      </c>
      <c r="AH138" s="13"/>
      <c r="AI138" s="13"/>
    </row>
    <row r="139" spans="1:35" x14ac:dyDescent="0.3">
      <c r="A139" s="6">
        <v>20250</v>
      </c>
      <c r="B139" s="6" t="s">
        <v>176</v>
      </c>
      <c r="C139" s="6" t="s">
        <v>177</v>
      </c>
      <c r="D139" s="6" t="s">
        <v>178</v>
      </c>
      <c r="E139" s="6">
        <v>20</v>
      </c>
      <c r="F139" s="7">
        <v>95.813596491228068</v>
      </c>
      <c r="G139" s="6">
        <v>2.2999999999999998</v>
      </c>
      <c r="H139" s="8">
        <f t="shared" si="28"/>
        <v>20481.498</v>
      </c>
      <c r="I139" s="9">
        <v>1.3542171428571426</v>
      </c>
      <c r="J139" s="9">
        <v>1.1674285714285715</v>
      </c>
      <c r="K139" s="3" t="s">
        <v>10</v>
      </c>
      <c r="L139" s="10">
        <v>6827.1660000000002</v>
      </c>
      <c r="M139" s="10">
        <v>4038</v>
      </c>
      <c r="N139" s="10">
        <v>1201</v>
      </c>
      <c r="O139" s="10">
        <v>2664</v>
      </c>
      <c r="P139" s="10">
        <v>6788</v>
      </c>
      <c r="Q139" s="10">
        <v>3057</v>
      </c>
      <c r="R139" s="3" t="s">
        <v>10</v>
      </c>
      <c r="S139" s="10">
        <v>7548</v>
      </c>
      <c r="T139" s="10">
        <v>6405</v>
      </c>
      <c r="U139" s="10">
        <v>5316</v>
      </c>
      <c r="V139" s="10">
        <v>4370</v>
      </c>
      <c r="W139" s="10">
        <v>6071</v>
      </c>
      <c r="X139" s="10">
        <v>4185</v>
      </c>
      <c r="Y139" s="60">
        <f t="shared" si="20"/>
        <v>33895</v>
      </c>
      <c r="Z139" s="4" t="s">
        <v>10</v>
      </c>
      <c r="AA139" s="11">
        <f t="shared" si="21"/>
        <v>8811.7508571428571</v>
      </c>
      <c r="AB139" s="11">
        <f t="shared" si="22"/>
        <v>7477.38</v>
      </c>
      <c r="AC139" s="11">
        <f t="shared" si="23"/>
        <v>6206.0502857142856</v>
      </c>
      <c r="AD139" s="11">
        <f t="shared" si="24"/>
        <v>5101.6628571428573</v>
      </c>
      <c r="AE139" s="11">
        <f t="shared" si="25"/>
        <v>7087.4588571428576</v>
      </c>
      <c r="AF139" s="11">
        <f t="shared" si="26"/>
        <v>4885.6885714285718</v>
      </c>
      <c r="AG139" s="12">
        <f t="shared" si="27"/>
        <v>39569.991428571433</v>
      </c>
      <c r="AH139" s="13"/>
      <c r="AI139" s="13"/>
    </row>
    <row r="140" spans="1:35" x14ac:dyDescent="0.3">
      <c r="A140" s="6">
        <v>15230</v>
      </c>
      <c r="B140" s="6" t="s">
        <v>179</v>
      </c>
      <c r="C140" s="6" t="s">
        <v>165</v>
      </c>
      <c r="D140" s="6" t="s">
        <v>168</v>
      </c>
      <c r="E140" s="6">
        <v>20</v>
      </c>
      <c r="F140" s="7">
        <v>93.775000000000006</v>
      </c>
      <c r="G140" s="6">
        <v>2.9</v>
      </c>
      <c r="H140" s="8">
        <f t="shared" si="28"/>
        <v>21609</v>
      </c>
      <c r="I140" s="9">
        <v>0.79045714285714286</v>
      </c>
      <c r="J140" s="9">
        <v>0.68142857142857138</v>
      </c>
      <c r="K140" s="3" t="s">
        <v>10</v>
      </c>
      <c r="L140" s="10">
        <v>7203</v>
      </c>
      <c r="M140" s="10">
        <v>6561</v>
      </c>
      <c r="N140" s="10">
        <v>3908</v>
      </c>
      <c r="O140" s="10">
        <v>2466</v>
      </c>
      <c r="P140" s="10">
        <v>6239</v>
      </c>
      <c r="Q140" s="10">
        <v>5591</v>
      </c>
      <c r="R140" s="3" t="s">
        <v>10</v>
      </c>
      <c r="S140" s="10">
        <v>5172</v>
      </c>
      <c r="T140" s="10">
        <v>9103</v>
      </c>
      <c r="U140" s="10">
        <v>7061</v>
      </c>
      <c r="V140" s="10">
        <v>5867</v>
      </c>
      <c r="W140" s="10">
        <v>9693</v>
      </c>
      <c r="X140" s="10">
        <v>6133</v>
      </c>
      <c r="Y140" s="60">
        <f t="shared" si="20"/>
        <v>43029</v>
      </c>
      <c r="Z140" s="4" t="s">
        <v>10</v>
      </c>
      <c r="AA140" s="11">
        <f t="shared" si="21"/>
        <v>3524.3485714285712</v>
      </c>
      <c r="AB140" s="11">
        <f t="shared" si="22"/>
        <v>6203.0442857142853</v>
      </c>
      <c r="AC140" s="11">
        <f t="shared" si="23"/>
        <v>4811.5671428571422</v>
      </c>
      <c r="AD140" s="11">
        <f t="shared" si="24"/>
        <v>3997.9414285714283</v>
      </c>
      <c r="AE140" s="11">
        <f t="shared" si="25"/>
        <v>6605.0871428571427</v>
      </c>
      <c r="AF140" s="11">
        <f t="shared" si="26"/>
        <v>4179.2014285714286</v>
      </c>
      <c r="AG140" s="12">
        <f t="shared" si="27"/>
        <v>29321.19</v>
      </c>
      <c r="AH140" s="13"/>
      <c r="AI140" s="13"/>
    </row>
    <row r="141" spans="1:35" x14ac:dyDescent="0.3">
      <c r="A141" s="6">
        <v>20210</v>
      </c>
      <c r="B141" s="6" t="s">
        <v>180</v>
      </c>
      <c r="C141" s="6" t="s">
        <v>177</v>
      </c>
      <c r="D141" s="6" t="s">
        <v>178</v>
      </c>
      <c r="E141" s="6">
        <v>20</v>
      </c>
      <c r="F141" s="7">
        <v>95.813596491228068</v>
      </c>
      <c r="G141" s="6">
        <v>2.2999999999999998</v>
      </c>
      <c r="H141" s="8">
        <f t="shared" si="28"/>
        <v>45179.774999999994</v>
      </c>
      <c r="I141" s="9">
        <v>3.1336571428571425</v>
      </c>
      <c r="J141" s="9">
        <v>2.7014285714285715</v>
      </c>
      <c r="K141" s="3" t="s">
        <v>10</v>
      </c>
      <c r="L141" s="10">
        <v>15059.924999999999</v>
      </c>
      <c r="M141" s="10">
        <v>5283</v>
      </c>
      <c r="N141" s="10">
        <v>3875</v>
      </c>
      <c r="O141" s="10">
        <v>6873</v>
      </c>
      <c r="P141" s="10">
        <v>4149</v>
      </c>
      <c r="Q141" s="10">
        <v>4872</v>
      </c>
      <c r="R141" s="3" t="s">
        <v>10</v>
      </c>
      <c r="S141" s="10">
        <v>7345</v>
      </c>
      <c r="T141" s="10">
        <v>9723</v>
      </c>
      <c r="U141" s="10">
        <v>9292</v>
      </c>
      <c r="V141" s="10">
        <v>9446</v>
      </c>
      <c r="W141" s="10">
        <v>10568</v>
      </c>
      <c r="X141" s="10">
        <v>11332</v>
      </c>
      <c r="Y141" s="60">
        <f t="shared" si="20"/>
        <v>57706</v>
      </c>
      <c r="Z141" s="4" t="s">
        <v>10</v>
      </c>
      <c r="AA141" s="11">
        <f t="shared" si="21"/>
        <v>19841.992857142857</v>
      </c>
      <c r="AB141" s="11">
        <f t="shared" si="22"/>
        <v>26265.99</v>
      </c>
      <c r="AC141" s="11">
        <f t="shared" si="23"/>
        <v>25101.674285714285</v>
      </c>
      <c r="AD141" s="11">
        <f t="shared" si="24"/>
        <v>25517.694285714286</v>
      </c>
      <c r="AE141" s="11">
        <f t="shared" si="25"/>
        <v>28548.697142857145</v>
      </c>
      <c r="AF141" s="11">
        <f t="shared" si="26"/>
        <v>30612.588571428572</v>
      </c>
      <c r="AG141" s="12">
        <f t="shared" si="27"/>
        <v>155888.63714285716</v>
      </c>
      <c r="AH141" s="13"/>
      <c r="AI141" s="13"/>
    </row>
    <row r="142" spans="1:35" x14ac:dyDescent="0.3">
      <c r="A142" s="6">
        <v>15120</v>
      </c>
      <c r="B142" s="6" t="s">
        <v>181</v>
      </c>
      <c r="C142" s="6" t="s">
        <v>165</v>
      </c>
      <c r="D142" s="6" t="s">
        <v>168</v>
      </c>
      <c r="E142" s="6">
        <v>20</v>
      </c>
      <c r="F142" s="7">
        <v>93.775000000000006</v>
      </c>
      <c r="G142" s="6">
        <v>2.9</v>
      </c>
      <c r="H142" s="8">
        <f t="shared" si="28"/>
        <v>42614.343000000001</v>
      </c>
      <c r="I142" s="9">
        <v>0.58198857142857141</v>
      </c>
      <c r="J142" s="9">
        <v>0.50171428571428567</v>
      </c>
      <c r="K142" s="3" t="s">
        <v>10</v>
      </c>
      <c r="L142" s="10">
        <v>6909</v>
      </c>
      <c r="M142" s="10">
        <v>14204.781000000001</v>
      </c>
      <c r="N142" s="10">
        <v>11929.058999999999</v>
      </c>
      <c r="O142" s="10">
        <v>10922.066999999999</v>
      </c>
      <c r="P142" s="10">
        <v>10785.204</v>
      </c>
      <c r="Q142" s="10">
        <v>11108.760120000001</v>
      </c>
      <c r="R142" s="3" t="s">
        <v>10</v>
      </c>
      <c r="S142" s="10">
        <v>9706</v>
      </c>
      <c r="T142" s="10">
        <v>20443</v>
      </c>
      <c r="U142" s="10">
        <v>17096</v>
      </c>
      <c r="V142" s="10">
        <v>14652</v>
      </c>
      <c r="W142" s="10">
        <v>20486</v>
      </c>
      <c r="X142" s="10">
        <v>16276</v>
      </c>
      <c r="Y142" s="60">
        <f t="shared" si="20"/>
        <v>98659</v>
      </c>
      <c r="Z142" s="4" t="s">
        <v>10</v>
      </c>
      <c r="AA142" s="11">
        <f t="shared" si="21"/>
        <v>4869.638857142857</v>
      </c>
      <c r="AB142" s="11">
        <f t="shared" si="22"/>
        <v>10256.545142857141</v>
      </c>
      <c r="AC142" s="11">
        <f t="shared" si="23"/>
        <v>8577.3074285714283</v>
      </c>
      <c r="AD142" s="11">
        <f t="shared" si="24"/>
        <v>7351.1177142857132</v>
      </c>
      <c r="AE142" s="11">
        <f t="shared" si="25"/>
        <v>10278.118857142856</v>
      </c>
      <c r="AF142" s="11">
        <f t="shared" si="26"/>
        <v>8165.9017142857138</v>
      </c>
      <c r="AG142" s="12">
        <f t="shared" si="27"/>
        <v>49498.629714285707</v>
      </c>
      <c r="AH142" s="13"/>
      <c r="AI142" s="13"/>
    </row>
    <row r="143" spans="1:35" x14ac:dyDescent="0.3">
      <c r="A143" s="6">
        <v>31180</v>
      </c>
      <c r="B143" s="6" t="s">
        <v>182</v>
      </c>
      <c r="C143" s="6" t="s">
        <v>183</v>
      </c>
      <c r="D143" s="6" t="s">
        <v>184</v>
      </c>
      <c r="E143" s="6">
        <v>25</v>
      </c>
      <c r="F143" s="7">
        <v>95.140151515151516</v>
      </c>
      <c r="G143" s="6">
        <v>0.4</v>
      </c>
      <c r="H143" s="8">
        <f t="shared" si="28"/>
        <v>16210.773000000001</v>
      </c>
      <c r="I143" s="9">
        <v>2.4727885714285716</v>
      </c>
      <c r="J143" s="9">
        <v>2.1317142857142857</v>
      </c>
      <c r="K143" s="3" t="s">
        <v>10</v>
      </c>
      <c r="L143" s="10">
        <v>3867.1289999999999</v>
      </c>
      <c r="M143" s="10">
        <v>4111.884</v>
      </c>
      <c r="N143" s="10">
        <v>3972.0239999999999</v>
      </c>
      <c r="O143" s="10">
        <v>5403.5910000000003</v>
      </c>
      <c r="P143" s="10">
        <v>3750.2460000000001</v>
      </c>
      <c r="Q143" s="10">
        <v>3862.7533800000001</v>
      </c>
      <c r="R143" s="3" t="s">
        <v>10</v>
      </c>
      <c r="S143" s="10">
        <v>7384</v>
      </c>
      <c r="T143" s="10">
        <v>4641</v>
      </c>
      <c r="U143" s="10">
        <v>6027</v>
      </c>
      <c r="V143" s="10">
        <v>5696</v>
      </c>
      <c r="W143" s="10">
        <v>5182</v>
      </c>
      <c r="X143" s="10">
        <v>5552</v>
      </c>
      <c r="Y143" s="60">
        <f t="shared" si="20"/>
        <v>34482</v>
      </c>
      <c r="Z143" s="4" t="s">
        <v>10</v>
      </c>
      <c r="AA143" s="11">
        <f t="shared" si="21"/>
        <v>15740.578285714286</v>
      </c>
      <c r="AB143" s="11">
        <f t="shared" si="22"/>
        <v>9893.2860000000001</v>
      </c>
      <c r="AC143" s="11">
        <f t="shared" si="23"/>
        <v>12847.842000000001</v>
      </c>
      <c r="AD143" s="11">
        <f t="shared" si="24"/>
        <v>12142.244571428571</v>
      </c>
      <c r="AE143" s="11">
        <f t="shared" si="25"/>
        <v>11046.543428571429</v>
      </c>
      <c r="AF143" s="11">
        <f t="shared" si="26"/>
        <v>11835.277714285714</v>
      </c>
      <c r="AG143" s="12">
        <f t="shared" si="27"/>
        <v>73505.771999999997</v>
      </c>
      <c r="AH143" s="13"/>
      <c r="AI143" s="13"/>
    </row>
    <row r="144" spans="1:35" x14ac:dyDescent="0.3">
      <c r="A144" s="6">
        <v>73110</v>
      </c>
      <c r="B144" s="6" t="s">
        <v>185</v>
      </c>
      <c r="C144" s="6" t="s">
        <v>186</v>
      </c>
      <c r="D144" s="6" t="s">
        <v>160</v>
      </c>
      <c r="E144" s="6">
        <v>10</v>
      </c>
      <c r="F144" s="7">
        <v>96.052083333333329</v>
      </c>
      <c r="G144" s="6">
        <v>0.7</v>
      </c>
      <c r="H144" s="8">
        <f t="shared" si="28"/>
        <v>13813.172999999999</v>
      </c>
      <c r="I144" s="9">
        <v>3.4302857142857142</v>
      </c>
      <c r="J144" s="9">
        <v>2.9571428571428573</v>
      </c>
      <c r="K144" s="3" t="s">
        <v>10</v>
      </c>
      <c r="L144" s="10">
        <v>3522.4740000000002</v>
      </c>
      <c r="M144" s="10">
        <v>3254.7420000000002</v>
      </c>
      <c r="N144" s="10">
        <v>3248.748</v>
      </c>
      <c r="O144" s="10">
        <v>4604.3909999999996</v>
      </c>
      <c r="P144" s="10">
        <v>3623.373</v>
      </c>
      <c r="Q144" s="10">
        <v>3732.0741899999998</v>
      </c>
      <c r="R144" s="3" t="s">
        <v>10</v>
      </c>
      <c r="S144" s="10">
        <v>4004</v>
      </c>
      <c r="T144" s="10">
        <v>4507</v>
      </c>
      <c r="U144" s="10">
        <v>3630</v>
      </c>
      <c r="V144" s="10">
        <v>5183</v>
      </c>
      <c r="W144" s="10">
        <v>5448</v>
      </c>
      <c r="X144" s="10">
        <v>3675</v>
      </c>
      <c r="Y144" s="60">
        <f t="shared" si="20"/>
        <v>26447</v>
      </c>
      <c r="Z144" s="4" t="s">
        <v>10</v>
      </c>
      <c r="AA144" s="11">
        <f t="shared" si="21"/>
        <v>11840.400000000001</v>
      </c>
      <c r="AB144" s="11">
        <f t="shared" si="22"/>
        <v>13327.842857142858</v>
      </c>
      <c r="AC144" s="11">
        <f t="shared" si="23"/>
        <v>10734.428571428572</v>
      </c>
      <c r="AD144" s="11">
        <f t="shared" si="24"/>
        <v>15326.871428571429</v>
      </c>
      <c r="AE144" s="11">
        <f t="shared" si="25"/>
        <v>16110.514285714287</v>
      </c>
      <c r="AF144" s="11">
        <f t="shared" si="26"/>
        <v>10867.5</v>
      </c>
      <c r="AG144" s="12">
        <f t="shared" si="27"/>
        <v>78207.557142857157</v>
      </c>
      <c r="AH144" s="13"/>
      <c r="AI144" s="13"/>
    </row>
    <row r="145" spans="1:35" x14ac:dyDescent="0.3">
      <c r="A145" s="6">
        <v>73600</v>
      </c>
      <c r="B145" s="6" t="s">
        <v>187</v>
      </c>
      <c r="C145" s="6" t="s">
        <v>186</v>
      </c>
      <c r="D145" s="6" t="s">
        <v>160</v>
      </c>
      <c r="E145" s="6">
        <v>10</v>
      </c>
      <c r="F145" s="7">
        <v>96.052083333333329</v>
      </c>
      <c r="G145" s="6">
        <v>0.7</v>
      </c>
      <c r="H145" s="8">
        <f t="shared" si="28"/>
        <v>32928.06897</v>
      </c>
      <c r="I145" s="9">
        <v>3.1956342857142856</v>
      </c>
      <c r="J145" s="9">
        <v>2.7548571428571429</v>
      </c>
      <c r="K145" s="3" t="s">
        <v>10</v>
      </c>
      <c r="L145" s="10">
        <v>7538.4539999999997</v>
      </c>
      <c r="M145" s="10">
        <v>8407.5840000000007</v>
      </c>
      <c r="N145" s="10">
        <v>7993.9979999999996</v>
      </c>
      <c r="O145" s="10">
        <v>9264.7260000000006</v>
      </c>
      <c r="P145" s="10">
        <v>10656.333000000001</v>
      </c>
      <c r="Q145" s="10">
        <v>10976.022989999999</v>
      </c>
      <c r="R145" s="3" t="s">
        <v>10</v>
      </c>
      <c r="S145" s="10">
        <v>9015</v>
      </c>
      <c r="T145" s="10">
        <v>7927</v>
      </c>
      <c r="U145" s="10">
        <v>14624</v>
      </c>
      <c r="V145" s="10">
        <v>7912</v>
      </c>
      <c r="W145" s="10">
        <v>7324</v>
      </c>
      <c r="X145" s="10">
        <v>15099</v>
      </c>
      <c r="Y145" s="60">
        <f t="shared" si="20"/>
        <v>61901</v>
      </c>
      <c r="Z145" s="4" t="s">
        <v>10</v>
      </c>
      <c r="AA145" s="11">
        <f t="shared" si="21"/>
        <v>24835.037142857142</v>
      </c>
      <c r="AB145" s="11">
        <f t="shared" si="22"/>
        <v>21837.752571428573</v>
      </c>
      <c r="AC145" s="11">
        <f t="shared" si="23"/>
        <v>40287.030857142854</v>
      </c>
      <c r="AD145" s="11">
        <f t="shared" si="24"/>
        <v>21796.429714285714</v>
      </c>
      <c r="AE145" s="11">
        <f t="shared" si="25"/>
        <v>20176.573714285714</v>
      </c>
      <c r="AF145" s="11">
        <f t="shared" si="26"/>
        <v>41595.588000000003</v>
      </c>
      <c r="AG145" s="12">
        <f t="shared" si="27"/>
        <v>170528.41200000001</v>
      </c>
      <c r="AH145" s="13"/>
      <c r="AI145" s="13"/>
    </row>
    <row r="146" spans="1:35" x14ac:dyDescent="0.3">
      <c r="A146" s="6">
        <v>72050</v>
      </c>
      <c r="B146" s="6" t="s">
        <v>188</v>
      </c>
      <c r="C146" s="6" t="s">
        <v>189</v>
      </c>
      <c r="D146" s="6" t="s">
        <v>178</v>
      </c>
      <c r="E146" s="6">
        <v>20</v>
      </c>
      <c r="F146" s="7">
        <v>95.813596491228068</v>
      </c>
      <c r="G146" s="6">
        <v>2.2999999999999998</v>
      </c>
      <c r="H146" s="8">
        <f t="shared" si="28"/>
        <v>20994.074909999999</v>
      </c>
      <c r="I146" s="9">
        <v>1.9421714285714284</v>
      </c>
      <c r="J146" s="9">
        <v>1.6742857142857144</v>
      </c>
      <c r="K146" s="3" t="s">
        <v>10</v>
      </c>
      <c r="L146" s="10">
        <v>5504.49</v>
      </c>
      <c r="M146" s="10">
        <v>6964.0290000000005</v>
      </c>
      <c r="N146" s="10">
        <v>5779.2150000000001</v>
      </c>
      <c r="O146" s="10">
        <v>6266.7269999999999</v>
      </c>
      <c r="P146" s="10">
        <v>6794.1989999999996</v>
      </c>
      <c r="Q146" s="10">
        <v>6998.0249699999995</v>
      </c>
      <c r="R146" s="3" t="s">
        <v>10</v>
      </c>
      <c r="S146" s="10">
        <v>9267</v>
      </c>
      <c r="T146" s="10">
        <v>10228</v>
      </c>
      <c r="U146" s="10">
        <v>10647</v>
      </c>
      <c r="V146" s="10">
        <v>8851</v>
      </c>
      <c r="W146" s="10">
        <v>11189</v>
      </c>
      <c r="X146" s="10">
        <v>11927</v>
      </c>
      <c r="Y146" s="60">
        <f t="shared" si="20"/>
        <v>62109</v>
      </c>
      <c r="Z146" s="4" t="s">
        <v>10</v>
      </c>
      <c r="AA146" s="11">
        <f t="shared" si="21"/>
        <v>15515.605714285715</v>
      </c>
      <c r="AB146" s="11">
        <f t="shared" si="22"/>
        <v>17124.594285714287</v>
      </c>
      <c r="AC146" s="11">
        <f t="shared" si="23"/>
        <v>17826.120000000003</v>
      </c>
      <c r="AD146" s="11">
        <f t="shared" si="24"/>
        <v>14819.102857142858</v>
      </c>
      <c r="AE146" s="11">
        <f t="shared" si="25"/>
        <v>18733.582857142857</v>
      </c>
      <c r="AF146" s="11">
        <f t="shared" si="26"/>
        <v>19969.205714285716</v>
      </c>
      <c r="AG146" s="12">
        <f t="shared" si="27"/>
        <v>103988.21142857143</v>
      </c>
      <c r="AH146" s="13"/>
      <c r="AI146" s="13"/>
    </row>
    <row r="147" spans="1:35" x14ac:dyDescent="0.3">
      <c r="A147" s="6">
        <v>13320</v>
      </c>
      <c r="B147" s="6" t="s">
        <v>190</v>
      </c>
      <c r="C147" s="6" t="s">
        <v>165</v>
      </c>
      <c r="D147" s="6" t="s">
        <v>191</v>
      </c>
      <c r="E147" s="6">
        <v>20</v>
      </c>
      <c r="F147" s="7">
        <v>90.17763157894737</v>
      </c>
      <c r="G147" s="6">
        <v>0.6</v>
      </c>
      <c r="H147" s="8">
        <f t="shared" si="28"/>
        <v>42443.513999999996</v>
      </c>
      <c r="I147" s="9">
        <v>0.38744000000000001</v>
      </c>
      <c r="J147" s="9">
        <v>0.33400000000000002</v>
      </c>
      <c r="K147" s="3" t="s">
        <v>10</v>
      </c>
      <c r="L147" s="10">
        <v>5782</v>
      </c>
      <c r="M147" s="10">
        <v>13788.198</v>
      </c>
      <c r="N147" s="10">
        <v>10374.615</v>
      </c>
      <c r="O147" s="10">
        <v>14147.838</v>
      </c>
      <c r="P147" s="10">
        <v>11419.569</v>
      </c>
      <c r="Q147" s="10">
        <v>11762.156070000001</v>
      </c>
      <c r="R147" s="3" t="s">
        <v>10</v>
      </c>
      <c r="S147" s="10">
        <v>13128</v>
      </c>
      <c r="T147" s="10">
        <v>15611</v>
      </c>
      <c r="U147" s="10">
        <v>12891</v>
      </c>
      <c r="V147" s="10">
        <v>20197</v>
      </c>
      <c r="W147" s="10">
        <v>19280</v>
      </c>
      <c r="X147" s="10">
        <v>11640</v>
      </c>
      <c r="Y147" s="60">
        <f t="shared" si="20"/>
        <v>92747</v>
      </c>
      <c r="Z147" s="4" t="s">
        <v>10</v>
      </c>
      <c r="AA147" s="11">
        <f t="shared" si="21"/>
        <v>4384.7520000000004</v>
      </c>
      <c r="AB147" s="11">
        <f t="shared" si="22"/>
        <v>5214.0740000000005</v>
      </c>
      <c r="AC147" s="11">
        <f t="shared" si="23"/>
        <v>4305.5940000000001</v>
      </c>
      <c r="AD147" s="11">
        <f t="shared" si="24"/>
        <v>6745.7980000000007</v>
      </c>
      <c r="AE147" s="11">
        <f t="shared" si="25"/>
        <v>6439.52</v>
      </c>
      <c r="AF147" s="11">
        <f t="shared" si="26"/>
        <v>3887.76</v>
      </c>
      <c r="AG147" s="12">
        <f t="shared" si="27"/>
        <v>30977.498</v>
      </c>
      <c r="AH147" s="13"/>
      <c r="AI147" s="13"/>
    </row>
    <row r="148" spans="1:35" x14ac:dyDescent="0.3">
      <c r="A148" s="6">
        <v>20160</v>
      </c>
      <c r="B148" s="6" t="s">
        <v>192</v>
      </c>
      <c r="C148" s="6" t="s">
        <v>177</v>
      </c>
      <c r="D148" s="6" t="s">
        <v>178</v>
      </c>
      <c r="E148" s="6">
        <v>20</v>
      </c>
      <c r="F148" s="7">
        <v>95.813596491228068</v>
      </c>
      <c r="G148" s="6">
        <v>2.2999999999999998</v>
      </c>
      <c r="H148" s="8">
        <f t="shared" si="28"/>
        <v>16864.118999999999</v>
      </c>
      <c r="I148" s="9">
        <v>2.3836342857142854</v>
      </c>
      <c r="J148" s="9">
        <v>2.0548571428571427</v>
      </c>
      <c r="K148" s="3" t="s">
        <v>10</v>
      </c>
      <c r="L148" s="10">
        <v>5621.3729999999996</v>
      </c>
      <c r="M148" s="10">
        <v>5107.8869999999997</v>
      </c>
      <c r="N148" s="10">
        <v>5390.6040000000003</v>
      </c>
      <c r="O148" s="10">
        <v>5487.5069999999996</v>
      </c>
      <c r="P148" s="10">
        <v>4565.43</v>
      </c>
      <c r="Q148" s="10">
        <v>4702.3929000000007</v>
      </c>
      <c r="R148" s="3" t="s">
        <v>10</v>
      </c>
      <c r="S148" s="10">
        <v>6383</v>
      </c>
      <c r="T148" s="10">
        <v>9144</v>
      </c>
      <c r="U148" s="10">
        <v>5206</v>
      </c>
      <c r="V148" s="10">
        <v>9504</v>
      </c>
      <c r="W148" s="10">
        <v>8251</v>
      </c>
      <c r="X148" s="10">
        <v>9207</v>
      </c>
      <c r="Y148" s="60">
        <f t="shared" si="20"/>
        <v>47695</v>
      </c>
      <c r="Z148" s="4" t="s">
        <v>10</v>
      </c>
      <c r="AA148" s="11">
        <f t="shared" si="21"/>
        <v>13116.153142857142</v>
      </c>
      <c r="AB148" s="11">
        <f t="shared" si="22"/>
        <v>18789.613714285711</v>
      </c>
      <c r="AC148" s="11">
        <f t="shared" si="23"/>
        <v>10697.586285714286</v>
      </c>
      <c r="AD148" s="11">
        <f t="shared" si="24"/>
        <v>19529.362285714284</v>
      </c>
      <c r="AE148" s="11">
        <f t="shared" si="25"/>
        <v>16954.626285714283</v>
      </c>
      <c r="AF148" s="11">
        <f t="shared" si="26"/>
        <v>18919.069714285713</v>
      </c>
      <c r="AG148" s="12">
        <f t="shared" si="27"/>
        <v>98006.411428571417</v>
      </c>
      <c r="AH148" s="13"/>
      <c r="AI148" s="13"/>
    </row>
    <row r="149" spans="1:35" x14ac:dyDescent="0.3">
      <c r="A149" s="6">
        <v>20150</v>
      </c>
      <c r="B149" s="6" t="s">
        <v>193</v>
      </c>
      <c r="C149" s="6" t="s">
        <v>177</v>
      </c>
      <c r="D149" s="6" t="s">
        <v>178</v>
      </c>
      <c r="E149" s="6">
        <v>20</v>
      </c>
      <c r="F149" s="7">
        <v>95.813596491228068</v>
      </c>
      <c r="G149" s="6">
        <v>2.2999999999999998</v>
      </c>
      <c r="H149" s="8">
        <f t="shared" si="28"/>
        <v>13705.280999999999</v>
      </c>
      <c r="I149" s="9">
        <v>1.5282171428571427</v>
      </c>
      <c r="J149" s="9">
        <v>1.3174285714285714</v>
      </c>
      <c r="K149" s="3" t="s">
        <v>10</v>
      </c>
      <c r="L149" s="10">
        <v>3783.2130000000002</v>
      </c>
      <c r="M149" s="10">
        <v>4434.5609999999997</v>
      </c>
      <c r="N149" s="10">
        <v>4568.4269999999997</v>
      </c>
      <c r="O149" s="10">
        <v>4340.6549999999997</v>
      </c>
      <c r="P149" s="10">
        <v>3821.1750000000002</v>
      </c>
      <c r="Q149" s="10">
        <v>3935.81025</v>
      </c>
      <c r="R149" s="3" t="s">
        <v>10</v>
      </c>
      <c r="S149" s="10">
        <v>5989</v>
      </c>
      <c r="T149" s="10">
        <v>5614</v>
      </c>
      <c r="U149" s="10">
        <v>5268</v>
      </c>
      <c r="V149" s="10">
        <v>3335</v>
      </c>
      <c r="W149" s="10">
        <v>6473</v>
      </c>
      <c r="X149" s="10">
        <v>5527</v>
      </c>
      <c r="Y149" s="60">
        <f t="shared" si="20"/>
        <v>32206</v>
      </c>
      <c r="Z149" s="4" t="s">
        <v>10</v>
      </c>
      <c r="AA149" s="11">
        <f t="shared" si="21"/>
        <v>7890.0797142857136</v>
      </c>
      <c r="AB149" s="11">
        <f t="shared" si="22"/>
        <v>7396.0439999999999</v>
      </c>
      <c r="AC149" s="11">
        <f t="shared" si="23"/>
        <v>6940.2137142857136</v>
      </c>
      <c r="AD149" s="11">
        <f t="shared" si="24"/>
        <v>4393.6242857142852</v>
      </c>
      <c r="AE149" s="11">
        <f t="shared" si="25"/>
        <v>8527.7151428571433</v>
      </c>
      <c r="AF149" s="11">
        <f t="shared" si="26"/>
        <v>7281.4277142857145</v>
      </c>
      <c r="AG149" s="12">
        <f t="shared" si="27"/>
        <v>42429.104571428572</v>
      </c>
      <c r="AH149" s="13"/>
      <c r="AI149" s="13"/>
    </row>
    <row r="150" spans="1:35" x14ac:dyDescent="0.3">
      <c r="A150" s="6">
        <v>20180</v>
      </c>
      <c r="B150" s="6" t="s">
        <v>194</v>
      </c>
      <c r="C150" s="6" t="s">
        <v>177</v>
      </c>
      <c r="D150" s="6" t="s">
        <v>178</v>
      </c>
      <c r="E150" s="6">
        <v>20</v>
      </c>
      <c r="F150" s="7">
        <v>95.813596491228068</v>
      </c>
      <c r="G150" s="6">
        <v>2.2999999999999998</v>
      </c>
      <c r="H150" s="8">
        <f t="shared" si="28"/>
        <v>12389.598</v>
      </c>
      <c r="I150" s="9">
        <v>2.6219314285714286</v>
      </c>
      <c r="J150" s="9">
        <v>2.2602857142857142</v>
      </c>
      <c r="K150" s="3" t="s">
        <v>10</v>
      </c>
      <c r="L150" s="10">
        <v>4129.866</v>
      </c>
      <c r="M150" s="10">
        <v>3808.1880000000001</v>
      </c>
      <c r="N150" s="10">
        <v>3566.43</v>
      </c>
      <c r="O150" s="10">
        <v>3957.0390000000002</v>
      </c>
      <c r="P150" s="10">
        <v>3499.4969999999998</v>
      </c>
      <c r="Q150" s="10">
        <v>3604.48191</v>
      </c>
      <c r="R150" s="3" t="s">
        <v>10</v>
      </c>
      <c r="S150" s="10">
        <v>4800</v>
      </c>
      <c r="T150" s="10">
        <v>4921</v>
      </c>
      <c r="U150" s="10">
        <v>4953</v>
      </c>
      <c r="V150" s="10">
        <v>3105</v>
      </c>
      <c r="W150" s="10">
        <v>3995</v>
      </c>
      <c r="X150" s="10">
        <v>4165</v>
      </c>
      <c r="Y150" s="60">
        <f t="shared" si="20"/>
        <v>25939</v>
      </c>
      <c r="Z150" s="4" t="s">
        <v>10</v>
      </c>
      <c r="AA150" s="11">
        <f t="shared" si="21"/>
        <v>10849.371428571429</v>
      </c>
      <c r="AB150" s="11">
        <f t="shared" si="22"/>
        <v>11122.866</v>
      </c>
      <c r="AC150" s="11">
        <f t="shared" si="23"/>
        <v>11195.195142857143</v>
      </c>
      <c r="AD150" s="11">
        <f t="shared" si="24"/>
        <v>7018.187142857143</v>
      </c>
      <c r="AE150" s="11">
        <f t="shared" si="25"/>
        <v>9029.841428571428</v>
      </c>
      <c r="AF150" s="11">
        <f t="shared" si="26"/>
        <v>9414.09</v>
      </c>
      <c r="AG150" s="12">
        <f t="shared" si="27"/>
        <v>58629.551142857134</v>
      </c>
      <c r="AH150" s="13"/>
      <c r="AI150" s="13"/>
    </row>
    <row r="151" spans="1:35" x14ac:dyDescent="0.3">
      <c r="A151" s="6">
        <v>15460</v>
      </c>
      <c r="B151" s="6" t="s">
        <v>195</v>
      </c>
      <c r="C151" s="6" t="s">
        <v>165</v>
      </c>
      <c r="D151" s="6" t="s">
        <v>191</v>
      </c>
      <c r="E151" s="6">
        <v>20</v>
      </c>
      <c r="F151" s="7">
        <v>90.17763157894737</v>
      </c>
      <c r="G151" s="6">
        <v>0.6</v>
      </c>
      <c r="H151" s="8">
        <f t="shared" si="28"/>
        <v>36644.708610000001</v>
      </c>
      <c r="I151" s="9">
        <v>0.70561142857142856</v>
      </c>
      <c r="J151" s="9">
        <v>0.60828571428571432</v>
      </c>
      <c r="K151" s="3" t="s">
        <v>10</v>
      </c>
      <c r="L151" s="10">
        <v>2872.125</v>
      </c>
      <c r="M151" s="10">
        <v>4562.433</v>
      </c>
      <c r="N151" s="10">
        <v>8346.6450000000004</v>
      </c>
      <c r="O151" s="10">
        <v>10432.557000000001</v>
      </c>
      <c r="P151" s="10">
        <v>11859.129000000001</v>
      </c>
      <c r="Q151" s="10">
        <v>12214.902870000002</v>
      </c>
      <c r="R151" s="3" t="s">
        <v>10</v>
      </c>
      <c r="S151" s="10">
        <v>14313</v>
      </c>
      <c r="T151" s="10">
        <v>9965</v>
      </c>
      <c r="U151" s="10">
        <v>8049</v>
      </c>
      <c r="V151" s="10">
        <v>14408</v>
      </c>
      <c r="W151" s="10">
        <v>12095</v>
      </c>
      <c r="X151" s="10">
        <v>6733</v>
      </c>
      <c r="Y151" s="60">
        <f t="shared" si="20"/>
        <v>65563</v>
      </c>
      <c r="Z151" s="4" t="s">
        <v>10</v>
      </c>
      <c r="AA151" s="11">
        <f t="shared" si="21"/>
        <v>8706.3934285714295</v>
      </c>
      <c r="AB151" s="11">
        <f t="shared" si="22"/>
        <v>6061.5671428571432</v>
      </c>
      <c r="AC151" s="11">
        <f t="shared" si="23"/>
        <v>4896.0917142857143</v>
      </c>
      <c r="AD151" s="11">
        <f t="shared" si="24"/>
        <v>8764.1805714285711</v>
      </c>
      <c r="AE151" s="11">
        <f t="shared" si="25"/>
        <v>7357.215714285715</v>
      </c>
      <c r="AF151" s="11">
        <f t="shared" si="26"/>
        <v>4095.5877142857144</v>
      </c>
      <c r="AG151" s="12">
        <f t="shared" si="27"/>
        <v>39881.03628571429</v>
      </c>
      <c r="AH151" s="13"/>
      <c r="AI151" s="13"/>
    </row>
    <row r="152" spans="1:35" x14ac:dyDescent="0.3">
      <c r="A152" s="6">
        <v>15100</v>
      </c>
      <c r="B152" s="6" t="s">
        <v>196</v>
      </c>
      <c r="C152" s="6" t="s">
        <v>165</v>
      </c>
      <c r="D152" s="6" t="s">
        <v>191</v>
      </c>
      <c r="E152" s="6">
        <v>20</v>
      </c>
      <c r="F152" s="7">
        <v>90.17763157894737</v>
      </c>
      <c r="G152" s="6">
        <v>0.6</v>
      </c>
      <c r="H152" s="8">
        <f t="shared" si="28"/>
        <v>28159.811999999998</v>
      </c>
      <c r="I152" s="9">
        <v>0.47195428571428572</v>
      </c>
      <c r="J152" s="9">
        <v>0.40685714285714286</v>
      </c>
      <c r="K152" s="3" t="s">
        <v>10</v>
      </c>
      <c r="L152" s="10">
        <v>9386.6039999999994</v>
      </c>
      <c r="M152" s="10">
        <v>7024.9679999999998</v>
      </c>
      <c r="N152" s="10">
        <v>7010.982</v>
      </c>
      <c r="O152" s="10">
        <v>6668.3249999999998</v>
      </c>
      <c r="P152" s="10">
        <v>6743.25</v>
      </c>
      <c r="Q152" s="10">
        <v>6945.5474999999997</v>
      </c>
      <c r="R152" s="3" t="s">
        <v>10</v>
      </c>
      <c r="S152" s="10">
        <v>9670</v>
      </c>
      <c r="T152" s="10">
        <v>11111</v>
      </c>
      <c r="U152" s="10">
        <v>12538</v>
      </c>
      <c r="V152" s="10">
        <v>11979</v>
      </c>
      <c r="W152" s="10">
        <v>7587</v>
      </c>
      <c r="X152" s="10">
        <v>13855</v>
      </c>
      <c r="Y152" s="60">
        <f t="shared" si="20"/>
        <v>66740</v>
      </c>
      <c r="Z152" s="4" t="s">
        <v>10</v>
      </c>
      <c r="AA152" s="11">
        <f t="shared" si="21"/>
        <v>3934.3085714285717</v>
      </c>
      <c r="AB152" s="11">
        <f t="shared" si="22"/>
        <v>4520.5897142857148</v>
      </c>
      <c r="AC152" s="11">
        <f t="shared" si="23"/>
        <v>5101.174857142857</v>
      </c>
      <c r="AD152" s="11">
        <f t="shared" si="24"/>
        <v>4873.7417142857139</v>
      </c>
      <c r="AE152" s="11">
        <f t="shared" si="25"/>
        <v>3086.825142857143</v>
      </c>
      <c r="AF152" s="11">
        <f t="shared" si="26"/>
        <v>5637.005714285714</v>
      </c>
      <c r="AG152" s="12">
        <f t="shared" si="27"/>
        <v>27153.645714285718</v>
      </c>
      <c r="AH152" s="13"/>
      <c r="AI152" s="13"/>
    </row>
    <row r="153" spans="1:35" x14ac:dyDescent="0.3">
      <c r="A153" s="6">
        <v>71300</v>
      </c>
      <c r="B153" s="6" t="s">
        <v>197</v>
      </c>
      <c r="C153" s="6" t="s">
        <v>198</v>
      </c>
      <c r="D153" s="6" t="s">
        <v>191</v>
      </c>
      <c r="E153" s="6">
        <v>20</v>
      </c>
      <c r="F153" s="7">
        <v>90.17763157894737</v>
      </c>
      <c r="G153" s="6">
        <v>0.6</v>
      </c>
      <c r="H153" s="8">
        <f t="shared" si="28"/>
        <v>30362.607000000004</v>
      </c>
      <c r="I153" s="9">
        <v>3.0375428571428569</v>
      </c>
      <c r="J153" s="9">
        <v>2.6185714285714288</v>
      </c>
      <c r="K153" s="3" t="s">
        <v>10</v>
      </c>
      <c r="L153" s="10">
        <v>4968.027</v>
      </c>
      <c r="M153" s="10">
        <v>6725.268</v>
      </c>
      <c r="N153" s="10">
        <v>8495.4959999999992</v>
      </c>
      <c r="O153" s="10">
        <v>10120.869000000001</v>
      </c>
      <c r="P153" s="10">
        <v>9461.5290000000005</v>
      </c>
      <c r="Q153" s="10">
        <v>9745.3748700000015</v>
      </c>
      <c r="R153" s="3" t="s">
        <v>10</v>
      </c>
      <c r="S153" s="10">
        <v>8765</v>
      </c>
      <c r="T153" s="10">
        <v>7764</v>
      </c>
      <c r="U153" s="10">
        <v>11594</v>
      </c>
      <c r="V153" s="10">
        <v>14380</v>
      </c>
      <c r="W153" s="10">
        <v>14775</v>
      </c>
      <c r="X153" s="10">
        <v>14397</v>
      </c>
      <c r="Y153" s="60">
        <f t="shared" si="20"/>
        <v>71675</v>
      </c>
      <c r="Z153" s="4" t="s">
        <v>10</v>
      </c>
      <c r="AA153" s="11">
        <f t="shared" si="21"/>
        <v>22951.778571428575</v>
      </c>
      <c r="AB153" s="11">
        <f t="shared" si="22"/>
        <v>20330.588571428572</v>
      </c>
      <c r="AC153" s="11">
        <f t="shared" si="23"/>
        <v>30359.717142857146</v>
      </c>
      <c r="AD153" s="11">
        <f t="shared" si="24"/>
        <v>37655.057142857149</v>
      </c>
      <c r="AE153" s="11">
        <f t="shared" si="25"/>
        <v>38689.392857142862</v>
      </c>
      <c r="AF153" s="11">
        <f t="shared" si="26"/>
        <v>37699.572857142863</v>
      </c>
      <c r="AG153" s="12">
        <f t="shared" si="27"/>
        <v>187686.10714285716</v>
      </c>
      <c r="AH153" s="13"/>
      <c r="AI153" s="13"/>
    </row>
    <row r="154" spans="1:35" x14ac:dyDescent="0.3">
      <c r="A154" s="6">
        <v>13290</v>
      </c>
      <c r="B154" s="6" t="s">
        <v>199</v>
      </c>
      <c r="C154" s="6" t="s">
        <v>165</v>
      </c>
      <c r="D154" s="6" t="s">
        <v>191</v>
      </c>
      <c r="E154" s="6">
        <v>20</v>
      </c>
      <c r="F154" s="7">
        <v>90.17763157894737</v>
      </c>
      <c r="G154" s="6">
        <v>0.6</v>
      </c>
      <c r="H154" s="8">
        <f t="shared" si="28"/>
        <v>19060.920000000002</v>
      </c>
      <c r="I154" s="9">
        <v>0.45339428571428569</v>
      </c>
      <c r="J154" s="9">
        <v>0.39085714285714285</v>
      </c>
      <c r="K154" s="3" t="s">
        <v>10</v>
      </c>
      <c r="L154" s="10">
        <v>4240.7550000000001</v>
      </c>
      <c r="M154" s="10">
        <v>6353.64</v>
      </c>
      <c r="N154" s="10">
        <v>4539.4560000000001</v>
      </c>
      <c r="O154" s="10">
        <v>4234.7610000000004</v>
      </c>
      <c r="P154" s="10">
        <v>3090.9059999999999</v>
      </c>
      <c r="Q154" s="10">
        <v>3183.6331800000003</v>
      </c>
      <c r="R154" s="3" t="s">
        <v>10</v>
      </c>
      <c r="S154" s="10">
        <v>6907</v>
      </c>
      <c r="T154" s="10">
        <v>4595</v>
      </c>
      <c r="U154" s="10">
        <v>5409</v>
      </c>
      <c r="V154" s="10">
        <v>8044</v>
      </c>
      <c r="W154" s="10">
        <v>4067</v>
      </c>
      <c r="X154" s="10">
        <v>6324</v>
      </c>
      <c r="Y154" s="60">
        <f t="shared" si="20"/>
        <v>35346</v>
      </c>
      <c r="Z154" s="4" t="s">
        <v>10</v>
      </c>
      <c r="AA154" s="11">
        <f t="shared" si="21"/>
        <v>2699.6502857142855</v>
      </c>
      <c r="AB154" s="11">
        <f t="shared" si="22"/>
        <v>1795.9885714285713</v>
      </c>
      <c r="AC154" s="11">
        <f t="shared" si="23"/>
        <v>2114.1462857142856</v>
      </c>
      <c r="AD154" s="11">
        <f t="shared" si="24"/>
        <v>3144.0548571428571</v>
      </c>
      <c r="AE154" s="11">
        <f t="shared" si="25"/>
        <v>1589.616</v>
      </c>
      <c r="AF154" s="11">
        <f t="shared" si="26"/>
        <v>2471.7805714285714</v>
      </c>
      <c r="AG154" s="12">
        <f t="shared" si="27"/>
        <v>13815.236571428572</v>
      </c>
      <c r="AH154" s="13"/>
      <c r="AI154" s="13"/>
    </row>
    <row r="155" spans="1:35" x14ac:dyDescent="0.3">
      <c r="A155" s="6">
        <v>71350</v>
      </c>
      <c r="B155" s="6" t="s">
        <v>200</v>
      </c>
      <c r="C155" s="6" t="s">
        <v>198</v>
      </c>
      <c r="D155" s="6" t="s">
        <v>191</v>
      </c>
      <c r="E155" s="6">
        <v>20</v>
      </c>
      <c r="F155" s="7">
        <v>90.17763157894737</v>
      </c>
      <c r="G155" s="6">
        <v>0.6</v>
      </c>
      <c r="H155" s="8">
        <f t="shared" si="28"/>
        <v>38851.849260000003</v>
      </c>
      <c r="I155" s="9">
        <v>3.1396228571428568</v>
      </c>
      <c r="J155" s="9">
        <v>2.7065714285714284</v>
      </c>
      <c r="K155" s="3" t="s">
        <v>10</v>
      </c>
      <c r="L155" s="10">
        <v>8255.7360000000008</v>
      </c>
      <c r="M155" s="10">
        <v>10252.736999999999</v>
      </c>
      <c r="N155" s="10">
        <v>11285.703</v>
      </c>
      <c r="O155" s="10">
        <v>12643.343999999999</v>
      </c>
      <c r="P155" s="10">
        <v>12573.414000000001</v>
      </c>
      <c r="Q155" s="10">
        <v>12950.61642</v>
      </c>
      <c r="R155" s="3" t="s">
        <v>10</v>
      </c>
      <c r="S155" s="10">
        <v>9706</v>
      </c>
      <c r="T155" s="10">
        <v>10414</v>
      </c>
      <c r="U155" s="10">
        <v>11343</v>
      </c>
      <c r="V155" s="10">
        <v>16440</v>
      </c>
      <c r="W155" s="10">
        <v>15069</v>
      </c>
      <c r="X155" s="10">
        <v>19986</v>
      </c>
      <c r="Y155" s="60">
        <f t="shared" si="20"/>
        <v>82958</v>
      </c>
      <c r="Z155" s="4" t="s">
        <v>10</v>
      </c>
      <c r="AA155" s="11">
        <f t="shared" si="21"/>
        <v>26269.982285714283</v>
      </c>
      <c r="AB155" s="11">
        <f t="shared" si="22"/>
        <v>28186.234857142856</v>
      </c>
      <c r="AC155" s="11">
        <f t="shared" si="23"/>
        <v>30700.639714285713</v>
      </c>
      <c r="AD155" s="11">
        <f t="shared" si="24"/>
        <v>44496.034285714282</v>
      </c>
      <c r="AE155" s="11">
        <f t="shared" si="25"/>
        <v>40785.324857142856</v>
      </c>
      <c r="AF155" s="11">
        <f t="shared" si="26"/>
        <v>54093.536571428565</v>
      </c>
      <c r="AG155" s="12">
        <f t="shared" si="27"/>
        <v>224531.75257142854</v>
      </c>
      <c r="AH155" s="13"/>
      <c r="AI155" s="13"/>
    </row>
    <row r="156" spans="1:35" x14ac:dyDescent="0.3">
      <c r="A156" s="6">
        <v>70250</v>
      </c>
      <c r="B156" s="6" t="s">
        <v>201</v>
      </c>
      <c r="C156" s="6" t="s">
        <v>202</v>
      </c>
      <c r="D156" s="6" t="s">
        <v>191</v>
      </c>
      <c r="E156" s="6">
        <v>20</v>
      </c>
      <c r="F156" s="7">
        <v>90.17763157894737</v>
      </c>
      <c r="G156" s="6">
        <v>0.6</v>
      </c>
      <c r="H156" s="8">
        <f t="shared" si="28"/>
        <v>22515.921540000003</v>
      </c>
      <c r="I156" s="9">
        <v>2.3498285714285712</v>
      </c>
      <c r="J156" s="9">
        <v>2.0257142857142858</v>
      </c>
      <c r="K156" s="3" t="s">
        <v>10</v>
      </c>
      <c r="L156" s="10">
        <v>5842.152</v>
      </c>
      <c r="M156" s="10">
        <v>5332.6620000000003</v>
      </c>
      <c r="N156" s="10">
        <v>6069.924</v>
      </c>
      <c r="O156" s="10">
        <v>6384.6090000000004</v>
      </c>
      <c r="P156" s="10">
        <v>7286.7060000000001</v>
      </c>
      <c r="Q156" s="10">
        <v>7505.3071800000007</v>
      </c>
      <c r="R156" s="3" t="s">
        <v>10</v>
      </c>
      <c r="S156" s="10">
        <v>5215</v>
      </c>
      <c r="T156" s="10">
        <v>5428</v>
      </c>
      <c r="U156" s="10">
        <v>7141</v>
      </c>
      <c r="V156" s="10">
        <v>7652</v>
      </c>
      <c r="W156" s="10">
        <v>5921</v>
      </c>
      <c r="X156" s="10">
        <v>5488</v>
      </c>
      <c r="Y156" s="60">
        <f t="shared" si="20"/>
        <v>36845</v>
      </c>
      <c r="Z156" s="4" t="s">
        <v>10</v>
      </c>
      <c r="AA156" s="11">
        <f t="shared" si="21"/>
        <v>10564.1</v>
      </c>
      <c r="AB156" s="11">
        <f t="shared" si="22"/>
        <v>10995.577142857142</v>
      </c>
      <c r="AC156" s="11">
        <f t="shared" si="23"/>
        <v>14465.625714285716</v>
      </c>
      <c r="AD156" s="11">
        <f t="shared" si="24"/>
        <v>15500.765714285715</v>
      </c>
      <c r="AE156" s="11">
        <f t="shared" si="25"/>
        <v>11994.254285714287</v>
      </c>
      <c r="AF156" s="11">
        <f t="shared" si="26"/>
        <v>11117.12</v>
      </c>
      <c r="AG156" s="12">
        <f t="shared" si="27"/>
        <v>74637.442857142858</v>
      </c>
      <c r="AH156" s="13"/>
      <c r="AI156" s="13"/>
    </row>
    <row r="157" spans="1:35" x14ac:dyDescent="0.3">
      <c r="A157" s="6">
        <v>72250</v>
      </c>
      <c r="B157" s="6" t="s">
        <v>203</v>
      </c>
      <c r="C157" s="6" t="s">
        <v>189</v>
      </c>
      <c r="D157" s="6" t="s">
        <v>178</v>
      </c>
      <c r="E157" s="6">
        <v>20</v>
      </c>
      <c r="F157" s="7">
        <v>95.813596491228068</v>
      </c>
      <c r="G157" s="6">
        <v>2.2999999999999998</v>
      </c>
      <c r="H157" s="8">
        <f t="shared" si="28"/>
        <v>20808.170999999998</v>
      </c>
      <c r="I157" s="9">
        <v>2.4495885714285714</v>
      </c>
      <c r="J157" s="9">
        <v>2.1117142857142857</v>
      </c>
      <c r="K157" s="3" t="s">
        <v>10</v>
      </c>
      <c r="L157" s="10">
        <v>5523.4709999999995</v>
      </c>
      <c r="M157" s="10">
        <v>6936.0569999999998</v>
      </c>
      <c r="N157" s="10">
        <v>4431.5640000000003</v>
      </c>
      <c r="O157" s="10">
        <v>4496.4989999999998</v>
      </c>
      <c r="P157" s="10">
        <v>4451.5439999999999</v>
      </c>
      <c r="Q157" s="10">
        <v>4585.0903200000002</v>
      </c>
      <c r="R157" s="3" t="s">
        <v>10</v>
      </c>
      <c r="S157" s="10">
        <v>6623</v>
      </c>
      <c r="T157" s="10">
        <v>5661</v>
      </c>
      <c r="U157" s="10">
        <v>7427</v>
      </c>
      <c r="V157" s="10">
        <v>9531</v>
      </c>
      <c r="W157" s="10">
        <v>4654</v>
      </c>
      <c r="X157" s="10">
        <v>6185</v>
      </c>
      <c r="Y157" s="60">
        <f t="shared" si="20"/>
        <v>40081</v>
      </c>
      <c r="Z157" s="4" t="s">
        <v>10</v>
      </c>
      <c r="AA157" s="11">
        <f t="shared" si="21"/>
        <v>13985.883714285714</v>
      </c>
      <c r="AB157" s="11">
        <f t="shared" si="22"/>
        <v>11954.414571428571</v>
      </c>
      <c r="AC157" s="11">
        <f t="shared" si="23"/>
        <v>15683.701999999999</v>
      </c>
      <c r="AD157" s="11">
        <f t="shared" si="24"/>
        <v>20126.748857142855</v>
      </c>
      <c r="AE157" s="11">
        <f t="shared" si="25"/>
        <v>9827.918285714286</v>
      </c>
      <c r="AF157" s="11">
        <f t="shared" si="26"/>
        <v>13060.952857142856</v>
      </c>
      <c r="AG157" s="12">
        <f t="shared" si="27"/>
        <v>84639.620285714278</v>
      </c>
      <c r="AH157" s="13"/>
      <c r="AI157" s="13"/>
    </row>
    <row r="158" spans="1:35" x14ac:dyDescent="0.3">
      <c r="A158" s="6">
        <v>13400</v>
      </c>
      <c r="B158" s="6" t="s">
        <v>204</v>
      </c>
      <c r="C158" s="6" t="s">
        <v>165</v>
      </c>
      <c r="D158" s="6" t="s">
        <v>191</v>
      </c>
      <c r="E158" s="6">
        <v>20</v>
      </c>
      <c r="F158" s="7">
        <v>90.17763157894737</v>
      </c>
      <c r="G158" s="6">
        <v>0.6</v>
      </c>
      <c r="H158" s="8">
        <f t="shared" si="28"/>
        <v>38865.095999999998</v>
      </c>
      <c r="I158" s="9">
        <v>0.43715428571428572</v>
      </c>
      <c r="J158" s="9">
        <v>0.37685714285714284</v>
      </c>
      <c r="K158" s="3" t="s">
        <v>10</v>
      </c>
      <c r="L158" s="10">
        <v>12955.031999999999</v>
      </c>
      <c r="M158" s="10">
        <v>9133.857</v>
      </c>
      <c r="N158" s="10">
        <v>7730.2619999999997</v>
      </c>
      <c r="O158" s="10">
        <v>10824.165000000001</v>
      </c>
      <c r="P158" s="10">
        <v>8896.0949999999993</v>
      </c>
      <c r="Q158" s="10">
        <v>9162.9778499999993</v>
      </c>
      <c r="R158" s="3" t="s">
        <v>10</v>
      </c>
      <c r="S158" s="10">
        <v>8241</v>
      </c>
      <c r="T158" s="10">
        <v>18341</v>
      </c>
      <c r="U158" s="10">
        <v>15926</v>
      </c>
      <c r="V158" s="10">
        <v>12653</v>
      </c>
      <c r="W158" s="10">
        <v>17308</v>
      </c>
      <c r="X158" s="10">
        <v>14495</v>
      </c>
      <c r="Y158" s="60">
        <f t="shared" si="20"/>
        <v>86964</v>
      </c>
      <c r="Z158" s="4" t="s">
        <v>10</v>
      </c>
      <c r="AA158" s="11">
        <f t="shared" si="21"/>
        <v>3105.679714285714</v>
      </c>
      <c r="AB158" s="11">
        <f t="shared" si="22"/>
        <v>6911.9368571428568</v>
      </c>
      <c r="AC158" s="11">
        <f t="shared" si="23"/>
        <v>6001.8268571428571</v>
      </c>
      <c r="AD158" s="11">
        <f t="shared" si="24"/>
        <v>4768.3734285714281</v>
      </c>
      <c r="AE158" s="11">
        <f t="shared" si="25"/>
        <v>6522.6434285714286</v>
      </c>
      <c r="AF158" s="11">
        <f t="shared" si="26"/>
        <v>5462.5442857142853</v>
      </c>
      <c r="AG158" s="12">
        <f t="shared" si="27"/>
        <v>32773.004571428566</v>
      </c>
      <c r="AH158" s="13"/>
      <c r="AI158" s="13"/>
    </row>
    <row r="159" spans="1:35" x14ac:dyDescent="0.3">
      <c r="A159" s="6">
        <v>31190</v>
      </c>
      <c r="B159" s="6" t="s">
        <v>205</v>
      </c>
      <c r="C159" s="6" t="s">
        <v>183</v>
      </c>
      <c r="D159" s="6" t="s">
        <v>184</v>
      </c>
      <c r="E159" s="6">
        <v>25</v>
      </c>
      <c r="F159" s="7">
        <v>95.140151515151516</v>
      </c>
      <c r="G159" s="6">
        <v>0.4</v>
      </c>
      <c r="H159" s="8">
        <f t="shared" si="28"/>
        <v>6950.0429999999997</v>
      </c>
      <c r="I159" s="9">
        <v>3.3421257142857139</v>
      </c>
      <c r="J159" s="9">
        <v>2.8811428571428572</v>
      </c>
      <c r="K159" s="3" t="s">
        <v>10</v>
      </c>
      <c r="L159" s="10">
        <v>1491.5070000000001</v>
      </c>
      <c r="M159" s="10">
        <v>1592.4059999999999</v>
      </c>
      <c r="N159" s="10">
        <v>1654.3440000000001</v>
      </c>
      <c r="O159" s="10">
        <v>2316.681</v>
      </c>
      <c r="P159" s="10">
        <v>1479.519</v>
      </c>
      <c r="Q159" s="10">
        <v>1523.9045700000001</v>
      </c>
      <c r="R159" s="3" t="s">
        <v>10</v>
      </c>
      <c r="S159" s="10">
        <v>1689</v>
      </c>
      <c r="T159" s="10">
        <v>2476</v>
      </c>
      <c r="U159" s="10">
        <v>2162</v>
      </c>
      <c r="V159" s="10">
        <v>2461</v>
      </c>
      <c r="W159" s="10">
        <v>1935</v>
      </c>
      <c r="X159" s="10">
        <v>2239</v>
      </c>
      <c r="Y159" s="60">
        <f t="shared" si="20"/>
        <v>12962</v>
      </c>
      <c r="Z159" s="4" t="s">
        <v>10</v>
      </c>
      <c r="AA159" s="11">
        <f t="shared" si="21"/>
        <v>4866.2502857142863</v>
      </c>
      <c r="AB159" s="11">
        <f t="shared" si="22"/>
        <v>7133.7097142857147</v>
      </c>
      <c r="AC159" s="11">
        <f t="shared" si="23"/>
        <v>6229.0308571428577</v>
      </c>
      <c r="AD159" s="11">
        <f t="shared" si="24"/>
        <v>7090.4925714285719</v>
      </c>
      <c r="AE159" s="11">
        <f t="shared" si="25"/>
        <v>5575.011428571429</v>
      </c>
      <c r="AF159" s="11">
        <f t="shared" si="26"/>
        <v>6450.8788571428577</v>
      </c>
      <c r="AG159" s="12">
        <f t="shared" si="27"/>
        <v>37345.373714285721</v>
      </c>
      <c r="AH159" s="13"/>
      <c r="AI159" s="13"/>
    </row>
    <row r="160" spans="1:35" x14ac:dyDescent="0.3">
      <c r="A160" s="6">
        <v>13330</v>
      </c>
      <c r="B160" s="6" t="s">
        <v>206</v>
      </c>
      <c r="C160" s="6" t="s">
        <v>165</v>
      </c>
      <c r="D160" s="6" t="s">
        <v>191</v>
      </c>
      <c r="E160" s="6">
        <v>20</v>
      </c>
      <c r="F160" s="7">
        <v>90.17763157894737</v>
      </c>
      <c r="G160" s="6">
        <v>0.6</v>
      </c>
      <c r="H160" s="8">
        <f t="shared" si="28"/>
        <v>37033.929000000004</v>
      </c>
      <c r="I160" s="9">
        <v>0.79675428571428564</v>
      </c>
      <c r="J160" s="9">
        <v>0.68685714285714283</v>
      </c>
      <c r="K160" s="3" t="s">
        <v>10</v>
      </c>
      <c r="L160" s="10">
        <v>12344.643</v>
      </c>
      <c r="M160" s="10">
        <v>9191.7990000000009</v>
      </c>
      <c r="N160" s="10">
        <v>7057.9350000000004</v>
      </c>
      <c r="O160" s="10">
        <v>8606.3850000000002</v>
      </c>
      <c r="P160" s="10">
        <v>8075.9160000000002</v>
      </c>
      <c r="Q160" s="10">
        <v>8318.1934799999999</v>
      </c>
      <c r="R160" s="3" t="s">
        <v>10</v>
      </c>
      <c r="S160" s="10">
        <v>8905</v>
      </c>
      <c r="T160" s="10">
        <v>9464</v>
      </c>
      <c r="U160" s="10">
        <v>14493</v>
      </c>
      <c r="V160" s="10">
        <v>12654</v>
      </c>
      <c r="W160" s="10">
        <v>7502</v>
      </c>
      <c r="X160" s="10">
        <v>15698</v>
      </c>
      <c r="Y160" s="60">
        <f t="shared" si="20"/>
        <v>68716</v>
      </c>
      <c r="Z160" s="4" t="s">
        <v>10</v>
      </c>
      <c r="AA160" s="11">
        <f t="shared" si="21"/>
        <v>6116.4628571428566</v>
      </c>
      <c r="AB160" s="11">
        <f t="shared" si="22"/>
        <v>6500.4160000000002</v>
      </c>
      <c r="AC160" s="11">
        <f t="shared" si="23"/>
        <v>9954.6205714285716</v>
      </c>
      <c r="AD160" s="11">
        <f t="shared" si="24"/>
        <v>8691.4902857142861</v>
      </c>
      <c r="AE160" s="11">
        <f t="shared" si="25"/>
        <v>5152.802285714286</v>
      </c>
      <c r="AF160" s="11">
        <f t="shared" si="26"/>
        <v>10782.283428571429</v>
      </c>
      <c r="AG160" s="12">
        <f t="shared" si="27"/>
        <v>47198.075428571428</v>
      </c>
      <c r="AH160" s="13"/>
      <c r="AI160" s="13"/>
    </row>
    <row r="161" spans="1:35" x14ac:dyDescent="0.3">
      <c r="A161" s="6">
        <v>71100</v>
      </c>
      <c r="B161" s="6" t="s">
        <v>207</v>
      </c>
      <c r="C161" s="6" t="s">
        <v>198</v>
      </c>
      <c r="D161" s="6" t="s">
        <v>191</v>
      </c>
      <c r="E161" s="6">
        <v>20</v>
      </c>
      <c r="F161" s="7">
        <v>90.17763157894737</v>
      </c>
      <c r="G161" s="6">
        <v>0.6</v>
      </c>
      <c r="H161" s="8">
        <f t="shared" si="28"/>
        <v>35712.461790000001</v>
      </c>
      <c r="I161" s="9">
        <v>2.8476342857142853</v>
      </c>
      <c r="J161" s="9">
        <v>2.4548571428571431</v>
      </c>
      <c r="K161" s="3" t="s">
        <v>10</v>
      </c>
      <c r="L161" s="10">
        <v>7567.4250000000002</v>
      </c>
      <c r="M161" s="10">
        <v>7992</v>
      </c>
      <c r="N161" s="10">
        <v>10402.587</v>
      </c>
      <c r="O161" s="10">
        <v>9059.9310000000005</v>
      </c>
      <c r="P161" s="10">
        <v>11557.431</v>
      </c>
      <c r="Q161" s="10">
        <v>11904.15393</v>
      </c>
      <c r="R161" s="3" t="s">
        <v>10</v>
      </c>
      <c r="S161" s="10">
        <v>16054</v>
      </c>
      <c r="T161" s="10">
        <v>16832</v>
      </c>
      <c r="U161" s="10">
        <v>11008</v>
      </c>
      <c r="V161" s="10">
        <v>8889</v>
      </c>
      <c r="W161" s="10">
        <v>10954</v>
      </c>
      <c r="X161" s="10">
        <v>11932</v>
      </c>
      <c r="Y161" s="60">
        <f t="shared" si="20"/>
        <v>75669</v>
      </c>
      <c r="Z161" s="4" t="s">
        <v>10</v>
      </c>
      <c r="AA161" s="11">
        <f t="shared" si="21"/>
        <v>39410.276571428578</v>
      </c>
      <c r="AB161" s="11">
        <f t="shared" si="22"/>
        <v>41320.15542857143</v>
      </c>
      <c r="AC161" s="11">
        <f t="shared" si="23"/>
        <v>27023.06742857143</v>
      </c>
      <c r="AD161" s="11">
        <f t="shared" si="24"/>
        <v>21821.225142857144</v>
      </c>
      <c r="AE161" s="11">
        <f t="shared" si="25"/>
        <v>26890.505142857146</v>
      </c>
      <c r="AF161" s="11">
        <f t="shared" si="26"/>
        <v>29291.355428571431</v>
      </c>
      <c r="AG161" s="12">
        <f t="shared" si="27"/>
        <v>185756.58514285716</v>
      </c>
      <c r="AH161" s="13"/>
      <c r="AI161" s="13"/>
    </row>
    <row r="162" spans="1:35" x14ac:dyDescent="0.3">
      <c r="A162" s="6">
        <v>15590</v>
      </c>
      <c r="B162" s="6" t="s">
        <v>208</v>
      </c>
      <c r="C162" s="6" t="s">
        <v>165</v>
      </c>
      <c r="D162" s="6" t="s">
        <v>191</v>
      </c>
      <c r="E162" s="6">
        <v>20</v>
      </c>
      <c r="F162" s="7">
        <v>90.17763157894737</v>
      </c>
      <c r="G162" s="6">
        <v>0.6</v>
      </c>
      <c r="H162" s="8">
        <f t="shared" si="28"/>
        <v>43882.074000000001</v>
      </c>
      <c r="I162" s="9">
        <v>0.84547428571428562</v>
      </c>
      <c r="J162" s="9">
        <v>0.72885714285714287</v>
      </c>
      <c r="K162" s="3" t="s">
        <v>10</v>
      </c>
      <c r="L162" s="10">
        <v>0</v>
      </c>
      <c r="M162" s="10">
        <v>0</v>
      </c>
      <c r="N162" s="10">
        <v>14627.358</v>
      </c>
      <c r="O162" s="10">
        <v>5642.3519999999999</v>
      </c>
      <c r="P162" s="10">
        <v>1996.002</v>
      </c>
      <c r="Q162" s="10">
        <v>2055.8820599999999</v>
      </c>
      <c r="R162" s="3" t="s">
        <v>10</v>
      </c>
      <c r="S162" s="10">
        <v>4892</v>
      </c>
      <c r="T162" s="10">
        <v>5205</v>
      </c>
      <c r="U162" s="10">
        <v>7284</v>
      </c>
      <c r="V162" s="10">
        <v>6186</v>
      </c>
      <c r="W162" s="10">
        <v>4628</v>
      </c>
      <c r="X162" s="10">
        <v>7062</v>
      </c>
      <c r="Y162" s="60">
        <f t="shared" si="20"/>
        <v>35257</v>
      </c>
      <c r="Z162" s="4" t="s">
        <v>10</v>
      </c>
      <c r="AA162" s="11">
        <f t="shared" si="21"/>
        <v>3565.5691428571431</v>
      </c>
      <c r="AB162" s="11">
        <f t="shared" si="22"/>
        <v>3793.7014285714286</v>
      </c>
      <c r="AC162" s="11">
        <f t="shared" si="23"/>
        <v>5308.9954285714284</v>
      </c>
      <c r="AD162" s="11">
        <f t="shared" si="24"/>
        <v>4508.7102857142854</v>
      </c>
      <c r="AE162" s="11">
        <f t="shared" si="25"/>
        <v>3373.1508571428571</v>
      </c>
      <c r="AF162" s="11">
        <f t="shared" si="26"/>
        <v>5147.1891428571425</v>
      </c>
      <c r="AG162" s="12">
        <f t="shared" si="27"/>
        <v>25697.316285714285</v>
      </c>
      <c r="AH162" s="13"/>
      <c r="AI162" s="13"/>
    </row>
    <row r="163" spans="1:35" x14ac:dyDescent="0.3">
      <c r="A163" s="6">
        <v>31010</v>
      </c>
      <c r="B163" s="6" t="s">
        <v>209</v>
      </c>
      <c r="C163" s="6" t="s">
        <v>183</v>
      </c>
      <c r="D163" s="6" t="s">
        <v>184</v>
      </c>
      <c r="E163" s="6">
        <v>25</v>
      </c>
      <c r="F163" s="7">
        <v>95.140151515151516</v>
      </c>
      <c r="G163" s="6">
        <v>0.4</v>
      </c>
      <c r="H163" s="8">
        <f t="shared" si="28"/>
        <v>4927.0680000000002</v>
      </c>
      <c r="I163" s="9">
        <v>2.7465485714285713</v>
      </c>
      <c r="J163" s="9">
        <v>2.3677142857142859</v>
      </c>
      <c r="K163" s="3" t="s">
        <v>10</v>
      </c>
      <c r="L163" s="10">
        <v>1481.5170000000001</v>
      </c>
      <c r="M163" s="10">
        <v>1642.356</v>
      </c>
      <c r="N163" s="10">
        <v>1409.5889999999999</v>
      </c>
      <c r="O163" s="10">
        <v>1612.386</v>
      </c>
      <c r="P163" s="10">
        <v>1266.732</v>
      </c>
      <c r="Q163" s="10">
        <v>1304.73396</v>
      </c>
      <c r="R163" s="3" t="s">
        <v>10</v>
      </c>
      <c r="S163" s="10">
        <v>2186</v>
      </c>
      <c r="T163" s="10">
        <v>1491</v>
      </c>
      <c r="U163" s="10">
        <v>2609</v>
      </c>
      <c r="V163" s="10">
        <v>1419</v>
      </c>
      <c r="W163" s="10">
        <v>2216</v>
      </c>
      <c r="X163" s="10">
        <v>2300</v>
      </c>
      <c r="Y163" s="60">
        <f t="shared" si="20"/>
        <v>12221</v>
      </c>
      <c r="Z163" s="4" t="s">
        <v>10</v>
      </c>
      <c r="AA163" s="11">
        <f t="shared" si="21"/>
        <v>5175.8234285714288</v>
      </c>
      <c r="AB163" s="11">
        <f t="shared" si="22"/>
        <v>3530.2620000000002</v>
      </c>
      <c r="AC163" s="11">
        <f t="shared" si="23"/>
        <v>6177.3665714285717</v>
      </c>
      <c r="AD163" s="11">
        <f t="shared" si="24"/>
        <v>3359.7865714285717</v>
      </c>
      <c r="AE163" s="11">
        <f t="shared" si="25"/>
        <v>5246.8548571428573</v>
      </c>
      <c r="AF163" s="11">
        <f t="shared" si="26"/>
        <v>5445.7428571428572</v>
      </c>
      <c r="AG163" s="12">
        <f t="shared" si="27"/>
        <v>28935.836285714289</v>
      </c>
      <c r="AH163" s="13"/>
      <c r="AI163" s="13"/>
    </row>
    <row r="164" spans="1:35" x14ac:dyDescent="0.3">
      <c r="A164" s="6">
        <v>20170</v>
      </c>
      <c r="B164" s="6" t="s">
        <v>210</v>
      </c>
      <c r="C164" s="6" t="s">
        <v>177</v>
      </c>
      <c r="D164" s="6" t="s">
        <v>178</v>
      </c>
      <c r="E164" s="6">
        <v>20</v>
      </c>
      <c r="F164" s="7">
        <v>95.813596491228068</v>
      </c>
      <c r="G164" s="6">
        <v>2.2999999999999998</v>
      </c>
      <c r="H164" s="8">
        <f t="shared" si="28"/>
        <v>10267.722</v>
      </c>
      <c r="I164" s="9">
        <v>3.4412228571428569</v>
      </c>
      <c r="J164" s="9">
        <v>2.9665714285714286</v>
      </c>
      <c r="K164" s="3" t="s">
        <v>10</v>
      </c>
      <c r="L164" s="10">
        <v>2483.5140000000001</v>
      </c>
      <c r="M164" s="10">
        <v>2802.1950000000002</v>
      </c>
      <c r="N164" s="10">
        <v>3399.5970000000002</v>
      </c>
      <c r="O164" s="10">
        <v>3422.5740000000001</v>
      </c>
      <c r="P164" s="10">
        <v>1904.0940000000001</v>
      </c>
      <c r="Q164" s="10">
        <v>1961.2168200000001</v>
      </c>
      <c r="R164" s="3" t="s">
        <v>10</v>
      </c>
      <c r="S164" s="10">
        <v>3814</v>
      </c>
      <c r="T164" s="10">
        <v>3056</v>
      </c>
      <c r="U164" s="10">
        <v>2615</v>
      </c>
      <c r="V164" s="10">
        <v>4081</v>
      </c>
      <c r="W164" s="10">
        <v>4996</v>
      </c>
      <c r="X164" s="10">
        <v>4006</v>
      </c>
      <c r="Y164" s="60">
        <f t="shared" si="20"/>
        <v>22568</v>
      </c>
      <c r="Z164" s="4" t="s">
        <v>10</v>
      </c>
      <c r="AA164" s="11">
        <f t="shared" si="21"/>
        <v>11314.503428571428</v>
      </c>
      <c r="AB164" s="11">
        <f t="shared" si="22"/>
        <v>9065.842285714285</v>
      </c>
      <c r="AC164" s="11">
        <f t="shared" si="23"/>
        <v>7757.5842857142861</v>
      </c>
      <c r="AD164" s="11">
        <f t="shared" si="24"/>
        <v>12106.578</v>
      </c>
      <c r="AE164" s="11">
        <f t="shared" si="25"/>
        <v>14820.990857142857</v>
      </c>
      <c r="AF164" s="11">
        <f t="shared" si="26"/>
        <v>11884.085142857142</v>
      </c>
      <c r="AG164" s="12">
        <f t="shared" si="27"/>
        <v>66949.584000000003</v>
      </c>
      <c r="AH164" s="13"/>
      <c r="AI164" s="13"/>
    </row>
    <row r="165" spans="1:35" x14ac:dyDescent="0.3">
      <c r="A165" s="6">
        <v>73010</v>
      </c>
      <c r="B165" s="6" t="s">
        <v>211</v>
      </c>
      <c r="C165" s="6" t="s">
        <v>186</v>
      </c>
      <c r="D165" s="6" t="s">
        <v>160</v>
      </c>
      <c r="E165" s="6">
        <v>10</v>
      </c>
      <c r="F165" s="7">
        <v>96.052083333333329</v>
      </c>
      <c r="G165" s="6">
        <v>0.7</v>
      </c>
      <c r="H165" s="8">
        <f t="shared" si="28"/>
        <v>6851.1419999999998</v>
      </c>
      <c r="I165" s="9">
        <v>2.4088228571428569</v>
      </c>
      <c r="J165" s="9">
        <v>2.0765714285714285</v>
      </c>
      <c r="K165" s="3" t="s">
        <v>10</v>
      </c>
      <c r="L165" s="10">
        <v>1575.423</v>
      </c>
      <c r="M165" s="10">
        <v>1772.2260000000001</v>
      </c>
      <c r="N165" s="10">
        <v>2242.7550000000001</v>
      </c>
      <c r="O165" s="10">
        <v>2283.7139999999999</v>
      </c>
      <c r="P165" s="10">
        <v>2021.9760000000001</v>
      </c>
      <c r="Q165" s="10">
        <v>2082.6352800000004</v>
      </c>
      <c r="R165" s="3" t="s">
        <v>10</v>
      </c>
      <c r="S165" s="10">
        <v>2690</v>
      </c>
      <c r="T165" s="10">
        <v>3156</v>
      </c>
      <c r="U165" s="10">
        <v>2574</v>
      </c>
      <c r="V165" s="10">
        <v>2276</v>
      </c>
      <c r="W165" s="10">
        <v>1879</v>
      </c>
      <c r="X165" s="10">
        <v>3086</v>
      </c>
      <c r="Y165" s="60">
        <f t="shared" si="20"/>
        <v>15661</v>
      </c>
      <c r="Z165" s="4" t="s">
        <v>10</v>
      </c>
      <c r="AA165" s="11">
        <f t="shared" si="21"/>
        <v>5585.977142857143</v>
      </c>
      <c r="AB165" s="11">
        <f t="shared" si="22"/>
        <v>6553.6594285714282</v>
      </c>
      <c r="AC165" s="11">
        <f t="shared" si="23"/>
        <v>5345.0948571428571</v>
      </c>
      <c r="AD165" s="11">
        <f t="shared" si="24"/>
        <v>4726.2765714285715</v>
      </c>
      <c r="AE165" s="11">
        <f t="shared" si="25"/>
        <v>3901.8777142857143</v>
      </c>
      <c r="AF165" s="11">
        <f t="shared" si="26"/>
        <v>6408.2994285714285</v>
      </c>
      <c r="AG165" s="12">
        <f t="shared" si="27"/>
        <v>32521.185142857139</v>
      </c>
      <c r="AH165" s="13"/>
      <c r="AI165" s="13"/>
    </row>
    <row r="166" spans="1:35" x14ac:dyDescent="0.3">
      <c r="A166" s="6">
        <v>15250</v>
      </c>
      <c r="B166" s="6" t="s">
        <v>212</v>
      </c>
      <c r="C166" s="6" t="s">
        <v>165</v>
      </c>
      <c r="D166" s="6" t="s">
        <v>191</v>
      </c>
      <c r="E166" s="6">
        <v>20</v>
      </c>
      <c r="F166" s="7">
        <v>90.17763157894737</v>
      </c>
      <c r="G166" s="6">
        <v>0.6</v>
      </c>
      <c r="H166" s="8">
        <f t="shared" si="28"/>
        <v>18545.436000000002</v>
      </c>
      <c r="I166" s="9">
        <v>0.40898285714285709</v>
      </c>
      <c r="J166" s="9">
        <v>0.35257142857142859</v>
      </c>
      <c r="K166" s="3" t="s">
        <v>10</v>
      </c>
      <c r="L166" s="10">
        <v>5418.576</v>
      </c>
      <c r="M166" s="10">
        <v>6181.8119999999999</v>
      </c>
      <c r="N166" s="10">
        <v>5079.915</v>
      </c>
      <c r="O166" s="10">
        <v>5248.7460000000001</v>
      </c>
      <c r="P166" s="10">
        <v>3968.0279999999998</v>
      </c>
      <c r="Q166" s="10">
        <v>4087.0688400000004</v>
      </c>
      <c r="R166" s="3" t="s">
        <v>10</v>
      </c>
      <c r="S166" s="10">
        <v>5091</v>
      </c>
      <c r="T166" s="10">
        <v>6829</v>
      </c>
      <c r="U166" s="10">
        <v>6379</v>
      </c>
      <c r="V166" s="10">
        <v>4476</v>
      </c>
      <c r="W166" s="10">
        <v>7783</v>
      </c>
      <c r="X166" s="10">
        <v>4593</v>
      </c>
      <c r="Y166" s="60">
        <f t="shared" si="20"/>
        <v>35151</v>
      </c>
      <c r="Z166" s="4" t="s">
        <v>10</v>
      </c>
      <c r="AA166" s="11">
        <f t="shared" si="21"/>
        <v>1794.9411428571429</v>
      </c>
      <c r="AB166" s="11">
        <f t="shared" si="22"/>
        <v>2407.7102857142859</v>
      </c>
      <c r="AC166" s="11">
        <f t="shared" si="23"/>
        <v>2249.053142857143</v>
      </c>
      <c r="AD166" s="11">
        <f t="shared" si="24"/>
        <v>1578.1097142857143</v>
      </c>
      <c r="AE166" s="11">
        <f t="shared" si="25"/>
        <v>2744.0634285714286</v>
      </c>
      <c r="AF166" s="11">
        <f t="shared" si="26"/>
        <v>1619.3605714285716</v>
      </c>
      <c r="AG166" s="12">
        <f t="shared" si="27"/>
        <v>12393.238285714286</v>
      </c>
      <c r="AH166" s="13"/>
      <c r="AI166" s="13"/>
    </row>
    <row r="167" spans="1:35" x14ac:dyDescent="0.3">
      <c r="A167" s="6">
        <v>60100</v>
      </c>
      <c r="B167" s="6" t="s">
        <v>213</v>
      </c>
      <c r="C167" s="6" t="s">
        <v>214</v>
      </c>
      <c r="D167" s="6" t="s">
        <v>160</v>
      </c>
      <c r="E167" s="6">
        <v>10</v>
      </c>
      <c r="F167" s="7">
        <v>96.052083333333329</v>
      </c>
      <c r="G167" s="6">
        <v>0.7</v>
      </c>
      <c r="H167" s="8">
        <f t="shared" si="28"/>
        <v>18062.919000000002</v>
      </c>
      <c r="I167" s="9">
        <v>0.91374857142857135</v>
      </c>
      <c r="J167" s="9">
        <v>0.7877142857142857</v>
      </c>
      <c r="K167" s="3" t="s">
        <v>10</v>
      </c>
      <c r="L167" s="10">
        <v>3858.1379999999999</v>
      </c>
      <c r="M167" s="10">
        <v>6020.973</v>
      </c>
      <c r="N167" s="10">
        <v>4610.3850000000002</v>
      </c>
      <c r="O167" s="10">
        <v>3331.665</v>
      </c>
      <c r="P167" s="10">
        <v>2915.0819999999999</v>
      </c>
      <c r="Q167" s="10">
        <v>3002.5344599999999</v>
      </c>
      <c r="R167" s="3" t="s">
        <v>10</v>
      </c>
      <c r="S167" s="10">
        <v>5553</v>
      </c>
      <c r="T167" s="10">
        <v>4337</v>
      </c>
      <c r="U167" s="10">
        <v>4967</v>
      </c>
      <c r="V167" s="10">
        <v>7034</v>
      </c>
      <c r="W167" s="10">
        <v>5264</v>
      </c>
      <c r="X167" s="10">
        <v>6285</v>
      </c>
      <c r="Y167" s="60">
        <f t="shared" si="20"/>
        <v>33440</v>
      </c>
      <c r="Z167" s="4" t="s">
        <v>10</v>
      </c>
      <c r="AA167" s="11">
        <f t="shared" si="21"/>
        <v>4374.1774285714282</v>
      </c>
      <c r="AB167" s="11">
        <f t="shared" si="22"/>
        <v>3416.3168571428569</v>
      </c>
      <c r="AC167" s="11">
        <f t="shared" si="23"/>
        <v>3912.5768571428571</v>
      </c>
      <c r="AD167" s="11">
        <f t="shared" si="24"/>
        <v>5540.7822857142855</v>
      </c>
      <c r="AE167" s="11">
        <f t="shared" si="25"/>
        <v>4146.5280000000002</v>
      </c>
      <c r="AF167" s="11">
        <f t="shared" si="26"/>
        <v>4950.7842857142859</v>
      </c>
      <c r="AG167" s="12">
        <f t="shared" si="27"/>
        <v>26341.165714285711</v>
      </c>
      <c r="AH167" s="13"/>
      <c r="AI167" s="13"/>
    </row>
    <row r="168" spans="1:35" x14ac:dyDescent="0.3">
      <c r="A168" s="6">
        <v>13340</v>
      </c>
      <c r="B168" s="6" t="s">
        <v>215</v>
      </c>
      <c r="C168" s="6" t="s">
        <v>165</v>
      </c>
      <c r="D168" s="6" t="s">
        <v>191</v>
      </c>
      <c r="E168" s="6">
        <v>20</v>
      </c>
      <c r="F168" s="7">
        <v>90.17763157894737</v>
      </c>
      <c r="G168" s="6">
        <v>0.6</v>
      </c>
      <c r="H168" s="8">
        <f t="shared" si="28"/>
        <v>9782.2079999999987</v>
      </c>
      <c r="I168" s="9">
        <v>0.52929142857142852</v>
      </c>
      <c r="J168" s="9">
        <v>0.45628571428571429</v>
      </c>
      <c r="K168" s="3" t="s">
        <v>10</v>
      </c>
      <c r="L168" s="10">
        <v>3128.8679999999999</v>
      </c>
      <c r="M168" s="10">
        <v>3260.7359999999999</v>
      </c>
      <c r="N168" s="10">
        <v>3204.7919999999999</v>
      </c>
      <c r="O168" s="10">
        <v>2808.1889999999999</v>
      </c>
      <c r="P168" s="10">
        <v>1463.5350000000001</v>
      </c>
      <c r="Q168" s="10">
        <v>1507.4410500000001</v>
      </c>
      <c r="R168" s="3" t="s">
        <v>10</v>
      </c>
      <c r="S168" s="10">
        <v>3410</v>
      </c>
      <c r="T168" s="10">
        <v>3340</v>
      </c>
      <c r="U168" s="10">
        <v>2494</v>
      </c>
      <c r="V168" s="10">
        <v>3786</v>
      </c>
      <c r="W168" s="10">
        <v>3971</v>
      </c>
      <c r="X168" s="10">
        <v>3058</v>
      </c>
      <c r="Y168" s="60">
        <f t="shared" si="20"/>
        <v>20059</v>
      </c>
      <c r="Z168" s="4" t="s">
        <v>10</v>
      </c>
      <c r="AA168" s="11">
        <f t="shared" si="21"/>
        <v>1555.9342857142858</v>
      </c>
      <c r="AB168" s="11">
        <f t="shared" si="22"/>
        <v>1523.9942857142858</v>
      </c>
      <c r="AC168" s="11">
        <f t="shared" si="23"/>
        <v>1137.9765714285716</v>
      </c>
      <c r="AD168" s="11">
        <f t="shared" si="24"/>
        <v>1727.4977142857142</v>
      </c>
      <c r="AE168" s="11">
        <f t="shared" si="25"/>
        <v>1811.9105714285715</v>
      </c>
      <c r="AF168" s="11">
        <f t="shared" si="26"/>
        <v>1395.3217142857143</v>
      </c>
      <c r="AG168" s="12">
        <f t="shared" si="27"/>
        <v>9152.6351428571434</v>
      </c>
      <c r="AH168" s="13"/>
      <c r="AI168" s="13"/>
    </row>
    <row r="169" spans="1:35" x14ac:dyDescent="0.3">
      <c r="A169" s="6">
        <v>20070</v>
      </c>
      <c r="B169" s="6" t="s">
        <v>216</v>
      </c>
      <c r="C169" s="6" t="s">
        <v>177</v>
      </c>
      <c r="D169" s="6" t="s">
        <v>178</v>
      </c>
      <c r="E169" s="6">
        <v>20</v>
      </c>
      <c r="F169" s="7">
        <v>95.813596491228068</v>
      </c>
      <c r="G169" s="6">
        <v>2.2999999999999998</v>
      </c>
      <c r="H169" s="8">
        <f t="shared" si="28"/>
        <v>13129.857</v>
      </c>
      <c r="I169" s="9">
        <v>3.1210628571428569</v>
      </c>
      <c r="J169" s="9">
        <v>2.6905714285714284</v>
      </c>
      <c r="K169" s="3" t="s">
        <v>10</v>
      </c>
      <c r="L169" s="10">
        <v>2803.194</v>
      </c>
      <c r="M169" s="10">
        <v>3164.8319999999999</v>
      </c>
      <c r="N169" s="10">
        <v>4376.6189999999997</v>
      </c>
      <c r="O169" s="10">
        <v>3343.6529999999998</v>
      </c>
      <c r="P169" s="10">
        <v>2405.5920000000001</v>
      </c>
      <c r="Q169" s="10">
        <v>2477.7597600000004</v>
      </c>
      <c r="R169" s="3" t="s">
        <v>10</v>
      </c>
      <c r="S169" s="10">
        <v>5365</v>
      </c>
      <c r="T169" s="10">
        <v>3754</v>
      </c>
      <c r="U169" s="10">
        <v>4232</v>
      </c>
      <c r="V169" s="10">
        <v>5538</v>
      </c>
      <c r="W169" s="10">
        <v>4434</v>
      </c>
      <c r="X169" s="10">
        <v>4673</v>
      </c>
      <c r="Y169" s="60">
        <f t="shared" si="20"/>
        <v>27996</v>
      </c>
      <c r="Z169" s="4" t="s">
        <v>10</v>
      </c>
      <c r="AA169" s="11">
        <f t="shared" si="21"/>
        <v>14434.915714285713</v>
      </c>
      <c r="AB169" s="11">
        <f t="shared" si="22"/>
        <v>10100.405142857142</v>
      </c>
      <c r="AC169" s="11">
        <f t="shared" si="23"/>
        <v>11386.498285714284</v>
      </c>
      <c r="AD169" s="11">
        <f t="shared" si="24"/>
        <v>14900.384571428571</v>
      </c>
      <c r="AE169" s="11">
        <f t="shared" si="25"/>
        <v>11929.993714285714</v>
      </c>
      <c r="AF169" s="11">
        <f t="shared" si="26"/>
        <v>12573.040285714285</v>
      </c>
      <c r="AG169" s="12">
        <f t="shared" si="27"/>
        <v>75325.237714285715</v>
      </c>
      <c r="AH169" s="13"/>
      <c r="AI169" s="13"/>
    </row>
    <row r="170" spans="1:35" x14ac:dyDescent="0.3">
      <c r="A170" s="6">
        <v>24030</v>
      </c>
      <c r="B170" s="6" t="s">
        <v>217</v>
      </c>
      <c r="C170" s="6" t="s">
        <v>177</v>
      </c>
      <c r="D170" s="6" t="s">
        <v>178</v>
      </c>
      <c r="E170" s="6">
        <v>20</v>
      </c>
      <c r="F170" s="7">
        <v>95.813596491228068</v>
      </c>
      <c r="G170" s="6">
        <v>2.2999999999999998</v>
      </c>
      <c r="H170" s="8">
        <f t="shared" si="28"/>
        <v>16426.557000000001</v>
      </c>
      <c r="I170" s="9">
        <v>1.4738628571428569</v>
      </c>
      <c r="J170" s="9">
        <v>1.2705714285714285</v>
      </c>
      <c r="K170" s="3" t="s">
        <v>10</v>
      </c>
      <c r="L170" s="10">
        <v>4521.4740000000002</v>
      </c>
      <c r="M170" s="10">
        <v>5475.5190000000002</v>
      </c>
      <c r="N170" s="10">
        <v>5335.6589999999997</v>
      </c>
      <c r="O170" s="10">
        <v>2224.7730000000001</v>
      </c>
      <c r="P170" s="10">
        <v>1643.355</v>
      </c>
      <c r="Q170" s="10">
        <v>1692.6556500000002</v>
      </c>
      <c r="R170" s="3" t="s">
        <v>10</v>
      </c>
      <c r="S170" s="10">
        <v>4982</v>
      </c>
      <c r="T170" s="10">
        <v>5518</v>
      </c>
      <c r="U170" s="10">
        <v>4360</v>
      </c>
      <c r="V170" s="10">
        <v>6401</v>
      </c>
      <c r="W170" s="10">
        <v>3847</v>
      </c>
      <c r="X170" s="10">
        <v>4862</v>
      </c>
      <c r="Y170" s="60">
        <f t="shared" si="20"/>
        <v>29970</v>
      </c>
      <c r="Z170" s="4" t="s">
        <v>10</v>
      </c>
      <c r="AA170" s="11">
        <f t="shared" si="21"/>
        <v>6329.9868571428569</v>
      </c>
      <c r="AB170" s="11">
        <f t="shared" si="22"/>
        <v>7011.0131428571422</v>
      </c>
      <c r="AC170" s="11">
        <f t="shared" si="23"/>
        <v>5539.6914285714283</v>
      </c>
      <c r="AD170" s="11">
        <f t="shared" si="24"/>
        <v>8132.9277142857136</v>
      </c>
      <c r="AE170" s="11">
        <f t="shared" si="25"/>
        <v>4887.8882857142853</v>
      </c>
      <c r="AF170" s="11">
        <f t="shared" si="26"/>
        <v>6177.5182857142854</v>
      </c>
      <c r="AG170" s="12">
        <f t="shared" si="27"/>
        <v>38079.025714285715</v>
      </c>
      <c r="AH170" s="13"/>
      <c r="AI170" s="13"/>
    </row>
    <row r="171" spans="1:35" x14ac:dyDescent="0.3">
      <c r="A171" s="6">
        <v>60240</v>
      </c>
      <c r="B171" s="6" t="s">
        <v>218</v>
      </c>
      <c r="C171" s="6" t="s">
        <v>214</v>
      </c>
      <c r="D171" s="6" t="s">
        <v>160</v>
      </c>
      <c r="E171" s="6">
        <v>10</v>
      </c>
      <c r="F171" s="7">
        <v>96.052083333333329</v>
      </c>
      <c r="G171" s="6">
        <v>0.7</v>
      </c>
      <c r="H171" s="8">
        <f t="shared" si="28"/>
        <v>20007.971999999998</v>
      </c>
      <c r="I171" s="9">
        <v>0.8451428571428572</v>
      </c>
      <c r="J171" s="9">
        <v>0.72857142857142854</v>
      </c>
      <c r="K171" s="3" t="s">
        <v>10</v>
      </c>
      <c r="L171" s="10">
        <v>6048.9449999999997</v>
      </c>
      <c r="M171" s="10">
        <v>6669.3239999999996</v>
      </c>
      <c r="N171" s="10">
        <v>4359.6360000000004</v>
      </c>
      <c r="O171" s="10">
        <v>4486.509</v>
      </c>
      <c r="P171" s="10">
        <v>3876.12</v>
      </c>
      <c r="Q171" s="10">
        <v>3992.4036000000001</v>
      </c>
      <c r="R171" s="3" t="s">
        <v>10</v>
      </c>
      <c r="S171" s="10">
        <v>7154</v>
      </c>
      <c r="T171" s="10">
        <v>6501</v>
      </c>
      <c r="U171" s="10">
        <v>6779</v>
      </c>
      <c r="V171" s="10">
        <v>5360</v>
      </c>
      <c r="W171" s="10">
        <v>9107</v>
      </c>
      <c r="X171" s="10">
        <v>4853</v>
      </c>
      <c r="Y171" s="60">
        <f t="shared" si="20"/>
        <v>39754</v>
      </c>
      <c r="Z171" s="4" t="s">
        <v>10</v>
      </c>
      <c r="AA171" s="11">
        <f t="shared" si="21"/>
        <v>5212.2</v>
      </c>
      <c r="AB171" s="11">
        <f t="shared" si="22"/>
        <v>4736.4428571428571</v>
      </c>
      <c r="AC171" s="11">
        <f t="shared" si="23"/>
        <v>4938.9857142857145</v>
      </c>
      <c r="AD171" s="11">
        <f t="shared" si="24"/>
        <v>3905.1428571428569</v>
      </c>
      <c r="AE171" s="11">
        <f t="shared" si="25"/>
        <v>6635.0999999999995</v>
      </c>
      <c r="AF171" s="11">
        <f t="shared" si="26"/>
        <v>3535.7571428571428</v>
      </c>
      <c r="AG171" s="12">
        <f t="shared" si="27"/>
        <v>28963.62857142857</v>
      </c>
      <c r="AH171" s="13"/>
      <c r="AI171" s="13"/>
    </row>
    <row r="172" spans="1:35" x14ac:dyDescent="0.3">
      <c r="A172" s="6">
        <v>72590</v>
      </c>
      <c r="B172" s="6" t="s">
        <v>219</v>
      </c>
      <c r="C172" s="6" t="s">
        <v>189</v>
      </c>
      <c r="D172" s="6" t="s">
        <v>178</v>
      </c>
      <c r="E172" s="6">
        <v>20</v>
      </c>
      <c r="F172" s="7">
        <v>95.813596491228068</v>
      </c>
      <c r="G172" s="6">
        <v>2.2999999999999998</v>
      </c>
      <c r="H172" s="8">
        <f t="shared" si="28"/>
        <v>15906.847229999999</v>
      </c>
      <c r="I172" s="9">
        <v>2.0843542857142858</v>
      </c>
      <c r="J172" s="9">
        <v>1.7968571428571429</v>
      </c>
      <c r="K172" s="3" t="s">
        <v>10</v>
      </c>
      <c r="L172" s="10">
        <v>1320.6780000000001</v>
      </c>
      <c r="M172" s="10">
        <v>4132.8630000000003</v>
      </c>
      <c r="N172" s="10">
        <v>3576.42</v>
      </c>
      <c r="O172" s="10">
        <v>3493.5030000000002</v>
      </c>
      <c r="P172" s="10">
        <v>5147.8469999999998</v>
      </c>
      <c r="Q172" s="10">
        <v>5302.2824099999998</v>
      </c>
      <c r="R172" s="3" t="s">
        <v>10</v>
      </c>
      <c r="S172" s="10">
        <v>7003</v>
      </c>
      <c r="T172" s="10">
        <v>6739</v>
      </c>
      <c r="U172" s="10">
        <v>5008</v>
      </c>
      <c r="V172" s="10">
        <v>4927</v>
      </c>
      <c r="W172" s="10">
        <v>6792</v>
      </c>
      <c r="X172" s="10">
        <v>4124</v>
      </c>
      <c r="Y172" s="60">
        <f t="shared" si="20"/>
        <v>34593</v>
      </c>
      <c r="Z172" s="4" t="s">
        <v>10</v>
      </c>
      <c r="AA172" s="11">
        <f t="shared" si="21"/>
        <v>12583.390571428572</v>
      </c>
      <c r="AB172" s="11">
        <f t="shared" si="22"/>
        <v>12109.020285714287</v>
      </c>
      <c r="AC172" s="11">
        <f t="shared" si="23"/>
        <v>8998.6605714285724</v>
      </c>
      <c r="AD172" s="11">
        <f t="shared" si="24"/>
        <v>8853.1151428571429</v>
      </c>
      <c r="AE172" s="11">
        <f t="shared" si="25"/>
        <v>12204.253714285715</v>
      </c>
      <c r="AF172" s="11">
        <f t="shared" si="26"/>
        <v>7410.2388571428573</v>
      </c>
      <c r="AG172" s="12">
        <f t="shared" si="27"/>
        <v>62158.67914285716</v>
      </c>
      <c r="AH172" s="13"/>
      <c r="AI172" s="13"/>
    </row>
    <row r="173" spans="1:35" x14ac:dyDescent="0.3">
      <c r="A173" s="6">
        <v>71150</v>
      </c>
      <c r="B173" s="6" t="s">
        <v>220</v>
      </c>
      <c r="C173" s="6" t="s">
        <v>198</v>
      </c>
      <c r="D173" s="6" t="s">
        <v>191</v>
      </c>
      <c r="E173" s="6">
        <v>20</v>
      </c>
      <c r="F173" s="7">
        <v>90.17763157894737</v>
      </c>
      <c r="G173" s="6">
        <v>0.6</v>
      </c>
      <c r="H173" s="8">
        <f t="shared" si="28"/>
        <v>25016.318640000001</v>
      </c>
      <c r="I173" s="9">
        <v>3.0285942857142856</v>
      </c>
      <c r="J173" s="9">
        <v>2.6108571428571428</v>
      </c>
      <c r="K173" s="3" t="s">
        <v>10</v>
      </c>
      <c r="L173" s="10">
        <v>5212.7820000000002</v>
      </c>
      <c r="M173" s="10">
        <v>6022.9709999999995</v>
      </c>
      <c r="N173" s="10">
        <v>7159.8329999999996</v>
      </c>
      <c r="O173" s="10">
        <v>7305.6869999999999</v>
      </c>
      <c r="P173" s="10">
        <v>8095.8959999999997</v>
      </c>
      <c r="Q173" s="10">
        <v>8338.7728800000004</v>
      </c>
      <c r="R173" s="3" t="s">
        <v>10</v>
      </c>
      <c r="S173" s="10">
        <v>8777</v>
      </c>
      <c r="T173" s="10">
        <v>11421</v>
      </c>
      <c r="U173" s="10">
        <v>6558</v>
      </c>
      <c r="V173" s="10">
        <v>8591</v>
      </c>
      <c r="W173" s="10">
        <v>12626</v>
      </c>
      <c r="X173" s="10">
        <v>12385</v>
      </c>
      <c r="Y173" s="60">
        <f t="shared" si="20"/>
        <v>60358</v>
      </c>
      <c r="Z173" s="4" t="s">
        <v>10</v>
      </c>
      <c r="AA173" s="11">
        <f t="shared" si="21"/>
        <v>22915.493142857144</v>
      </c>
      <c r="AB173" s="11">
        <f t="shared" si="22"/>
        <v>29818.599428571426</v>
      </c>
      <c r="AC173" s="11">
        <f t="shared" si="23"/>
        <v>17122.001142857142</v>
      </c>
      <c r="AD173" s="11">
        <f t="shared" si="24"/>
        <v>22429.873714285714</v>
      </c>
      <c r="AE173" s="11">
        <f t="shared" si="25"/>
        <v>32964.682285714283</v>
      </c>
      <c r="AF173" s="11">
        <f t="shared" si="26"/>
        <v>32335.465714285714</v>
      </c>
      <c r="AG173" s="12">
        <f t="shared" si="27"/>
        <v>157586.11542857141</v>
      </c>
      <c r="AH173" s="13"/>
      <c r="AI173" s="13"/>
    </row>
    <row r="174" spans="1:35" x14ac:dyDescent="0.3">
      <c r="A174" s="6">
        <v>60230</v>
      </c>
      <c r="B174" s="6" t="s">
        <v>221</v>
      </c>
      <c r="C174" s="6" t="s">
        <v>214</v>
      </c>
      <c r="D174" s="6" t="s">
        <v>160</v>
      </c>
      <c r="E174" s="6">
        <v>10</v>
      </c>
      <c r="F174" s="7">
        <v>96.052083333333329</v>
      </c>
      <c r="G174" s="6">
        <v>0.7</v>
      </c>
      <c r="H174" s="8">
        <f t="shared" si="28"/>
        <v>16894.089</v>
      </c>
      <c r="I174" s="9">
        <v>1.8765485714285712</v>
      </c>
      <c r="J174" s="9">
        <v>1.6177142857142857</v>
      </c>
      <c r="K174" s="3" t="s">
        <v>10</v>
      </c>
      <c r="L174" s="10">
        <v>4938.0569999999998</v>
      </c>
      <c r="M174" s="10">
        <v>4148.8469999999998</v>
      </c>
      <c r="N174" s="10">
        <v>4120.875</v>
      </c>
      <c r="O174" s="10">
        <v>5631.3630000000003</v>
      </c>
      <c r="P174" s="10">
        <v>4814.1809999999996</v>
      </c>
      <c r="Q174" s="10">
        <v>4958.6064299999998</v>
      </c>
      <c r="R174" s="3" t="s">
        <v>10</v>
      </c>
      <c r="S174" s="10">
        <v>7200</v>
      </c>
      <c r="T174" s="10">
        <v>8893</v>
      </c>
      <c r="U174" s="10">
        <v>7368</v>
      </c>
      <c r="V174" s="10">
        <v>6892</v>
      </c>
      <c r="W174" s="10">
        <v>5262</v>
      </c>
      <c r="X174" s="10">
        <v>8562</v>
      </c>
      <c r="Y174" s="60">
        <f t="shared" si="20"/>
        <v>44177</v>
      </c>
      <c r="Z174" s="4" t="s">
        <v>10</v>
      </c>
      <c r="AA174" s="11">
        <f t="shared" si="21"/>
        <v>11647.542857142857</v>
      </c>
      <c r="AB174" s="11">
        <f t="shared" si="22"/>
        <v>14386.333142857142</v>
      </c>
      <c r="AC174" s="11">
        <f t="shared" si="23"/>
        <v>11919.318857142856</v>
      </c>
      <c r="AD174" s="11">
        <f t="shared" si="24"/>
        <v>11149.286857142857</v>
      </c>
      <c r="AE174" s="11">
        <f t="shared" si="25"/>
        <v>8512.412571428571</v>
      </c>
      <c r="AF174" s="11">
        <f t="shared" si="26"/>
        <v>13850.869714285715</v>
      </c>
      <c r="AG174" s="12">
        <f t="shared" si="27"/>
        <v>71465.763999999996</v>
      </c>
      <c r="AH174" s="13"/>
      <c r="AI174" s="13"/>
    </row>
    <row r="175" spans="1:35" x14ac:dyDescent="0.3">
      <c r="A175" s="6">
        <v>15600</v>
      </c>
      <c r="B175" s="6" t="s">
        <v>222</v>
      </c>
      <c r="C175" s="6" t="s">
        <v>165</v>
      </c>
      <c r="D175" s="6" t="s">
        <v>191</v>
      </c>
      <c r="E175" s="6">
        <v>20</v>
      </c>
      <c r="F175" s="7">
        <v>90.17763157894737</v>
      </c>
      <c r="G175" s="6">
        <v>0.6</v>
      </c>
      <c r="H175" s="8">
        <f t="shared" si="28"/>
        <v>84479.436000000002</v>
      </c>
      <c r="I175" s="9">
        <v>0.49449142857142853</v>
      </c>
      <c r="J175" s="9">
        <v>0.42628571428571427</v>
      </c>
      <c r="K175" s="3" t="s">
        <v>10</v>
      </c>
      <c r="L175" s="10">
        <v>0</v>
      </c>
      <c r="M175" s="10">
        <v>0</v>
      </c>
      <c r="N175" s="10">
        <v>28159.812000000002</v>
      </c>
      <c r="O175" s="10">
        <v>7970.0219999999999</v>
      </c>
      <c r="P175" s="10">
        <v>2503.4940000000001</v>
      </c>
      <c r="Q175" s="10">
        <v>2578.5988200000002</v>
      </c>
      <c r="R175" s="3" t="s">
        <v>10</v>
      </c>
      <c r="S175" s="10">
        <v>7660</v>
      </c>
      <c r="T175" s="10">
        <v>13028</v>
      </c>
      <c r="U175" s="10">
        <v>10974</v>
      </c>
      <c r="V175" s="10">
        <v>5887</v>
      </c>
      <c r="W175" s="10">
        <v>9939</v>
      </c>
      <c r="X175" s="10">
        <v>10087</v>
      </c>
      <c r="Y175" s="60">
        <f t="shared" si="20"/>
        <v>57575</v>
      </c>
      <c r="Z175" s="4" t="s">
        <v>10</v>
      </c>
      <c r="AA175" s="11">
        <f t="shared" si="21"/>
        <v>3265.3485714285712</v>
      </c>
      <c r="AB175" s="11">
        <f t="shared" si="22"/>
        <v>5553.6502857142859</v>
      </c>
      <c r="AC175" s="11">
        <f t="shared" si="23"/>
        <v>4678.0594285714287</v>
      </c>
      <c r="AD175" s="11">
        <f t="shared" si="24"/>
        <v>2509.5439999999999</v>
      </c>
      <c r="AE175" s="11">
        <f t="shared" si="25"/>
        <v>4236.853714285714</v>
      </c>
      <c r="AF175" s="11">
        <f t="shared" si="26"/>
        <v>4299.9439999999995</v>
      </c>
      <c r="AG175" s="12">
        <f t="shared" si="27"/>
        <v>24543.399999999998</v>
      </c>
      <c r="AH175" s="13"/>
      <c r="AI175" s="13"/>
    </row>
    <row r="176" spans="1:35" x14ac:dyDescent="0.3">
      <c r="A176" s="6">
        <v>70240</v>
      </c>
      <c r="B176" s="6" t="s">
        <v>223</v>
      </c>
      <c r="C176" s="6" t="s">
        <v>202</v>
      </c>
      <c r="D176" s="6" t="s">
        <v>191</v>
      </c>
      <c r="E176" s="6">
        <v>20</v>
      </c>
      <c r="F176" s="7">
        <v>90.17763157894737</v>
      </c>
      <c r="G176" s="6">
        <v>0.6</v>
      </c>
      <c r="H176" s="8">
        <f t="shared" si="28"/>
        <v>12617.369999999999</v>
      </c>
      <c r="I176" s="9">
        <v>1.6800114285714285</v>
      </c>
      <c r="J176" s="9">
        <v>1.4482857142857142</v>
      </c>
      <c r="K176" s="3" t="s">
        <v>10</v>
      </c>
      <c r="L176" s="10">
        <v>4205.79</v>
      </c>
      <c r="M176" s="10">
        <v>2737.26</v>
      </c>
      <c r="N176" s="10">
        <v>3116.88</v>
      </c>
      <c r="O176" s="10">
        <v>3281.7150000000001</v>
      </c>
      <c r="P176" s="10">
        <v>3942.0540000000001</v>
      </c>
      <c r="Q176" s="10">
        <v>4060.3156200000003</v>
      </c>
      <c r="R176" s="3" t="s">
        <v>10</v>
      </c>
      <c r="S176" s="10">
        <v>6174</v>
      </c>
      <c r="T176" s="10">
        <v>4904</v>
      </c>
      <c r="U176" s="10">
        <v>3102</v>
      </c>
      <c r="V176" s="10">
        <v>6590</v>
      </c>
      <c r="W176" s="10">
        <v>5353</v>
      </c>
      <c r="X176" s="10">
        <v>5196</v>
      </c>
      <c r="Y176" s="60">
        <f t="shared" si="20"/>
        <v>31319</v>
      </c>
      <c r="Z176" s="4" t="s">
        <v>10</v>
      </c>
      <c r="AA176" s="11">
        <f t="shared" si="21"/>
        <v>8941.7159999999985</v>
      </c>
      <c r="AB176" s="11">
        <f t="shared" si="22"/>
        <v>7102.3931428571423</v>
      </c>
      <c r="AC176" s="11">
        <f t="shared" si="23"/>
        <v>4492.5822857142857</v>
      </c>
      <c r="AD176" s="11">
        <f t="shared" si="24"/>
        <v>9544.2028571428564</v>
      </c>
      <c r="AE176" s="11">
        <f t="shared" si="25"/>
        <v>7752.6734285714283</v>
      </c>
      <c r="AF176" s="11">
        <f t="shared" si="26"/>
        <v>7525.2925714285711</v>
      </c>
      <c r="AG176" s="12">
        <f t="shared" si="27"/>
        <v>45358.860285714283</v>
      </c>
      <c r="AH176" s="13"/>
      <c r="AI176" s="13"/>
    </row>
    <row r="177" spans="1:35" x14ac:dyDescent="0.3">
      <c r="A177" s="6">
        <v>60140</v>
      </c>
      <c r="B177" s="6" t="s">
        <v>224</v>
      </c>
      <c r="C177" s="6" t="s">
        <v>214</v>
      </c>
      <c r="D177" s="6" t="s">
        <v>160</v>
      </c>
      <c r="E177" s="6">
        <v>10</v>
      </c>
      <c r="F177" s="7">
        <v>96.052083333333329</v>
      </c>
      <c r="G177" s="6">
        <v>0.7</v>
      </c>
      <c r="H177" s="8">
        <f t="shared" si="28"/>
        <v>13531.454999999998</v>
      </c>
      <c r="I177" s="9">
        <v>3.3318514285714285</v>
      </c>
      <c r="J177" s="9">
        <v>2.8722857142857143</v>
      </c>
      <c r="K177" s="3" t="s">
        <v>10</v>
      </c>
      <c r="L177" s="10">
        <v>3918.078</v>
      </c>
      <c r="M177" s="10">
        <v>4510.4849999999997</v>
      </c>
      <c r="N177" s="10">
        <v>3901.0949999999998</v>
      </c>
      <c r="O177" s="10">
        <v>3505.491</v>
      </c>
      <c r="P177" s="10">
        <v>3369.627</v>
      </c>
      <c r="Q177" s="10">
        <v>3470.7158100000001</v>
      </c>
      <c r="R177" s="3" t="s">
        <v>10</v>
      </c>
      <c r="S177" s="10">
        <v>6724</v>
      </c>
      <c r="T177" s="10">
        <v>6582</v>
      </c>
      <c r="U177" s="10">
        <v>4674</v>
      </c>
      <c r="V177" s="10">
        <v>6397</v>
      </c>
      <c r="W177" s="10">
        <v>4800</v>
      </c>
      <c r="X177" s="10">
        <v>6464</v>
      </c>
      <c r="Y177" s="60">
        <f t="shared" si="20"/>
        <v>35641</v>
      </c>
      <c r="Z177" s="4" t="s">
        <v>10</v>
      </c>
      <c r="AA177" s="11">
        <f t="shared" si="21"/>
        <v>19313.249142857145</v>
      </c>
      <c r="AB177" s="11">
        <f t="shared" si="22"/>
        <v>18905.384571428571</v>
      </c>
      <c r="AC177" s="11">
        <f t="shared" si="23"/>
        <v>13425.06342857143</v>
      </c>
      <c r="AD177" s="11">
        <f t="shared" si="24"/>
        <v>18374.011714285716</v>
      </c>
      <c r="AE177" s="11">
        <f t="shared" si="25"/>
        <v>13786.971428571429</v>
      </c>
      <c r="AF177" s="11">
        <f t="shared" si="26"/>
        <v>18566.454857142857</v>
      </c>
      <c r="AG177" s="12">
        <f t="shared" si="27"/>
        <v>102371.13514285715</v>
      </c>
      <c r="AH177" s="13"/>
      <c r="AI177" s="13"/>
    </row>
    <row r="178" spans="1:35" x14ac:dyDescent="0.3">
      <c r="A178" s="6">
        <v>15370</v>
      </c>
      <c r="B178" s="6" t="s">
        <v>225</v>
      </c>
      <c r="C178" s="6" t="s">
        <v>165</v>
      </c>
      <c r="D178" s="6" t="s">
        <v>191</v>
      </c>
      <c r="E178" s="6">
        <v>20</v>
      </c>
      <c r="F178" s="7">
        <v>90.17763157894737</v>
      </c>
      <c r="G178" s="6">
        <v>0.6</v>
      </c>
      <c r="H178" s="8">
        <f t="shared" si="28"/>
        <v>24632.343000000001</v>
      </c>
      <c r="I178" s="9">
        <v>0.68870857142857145</v>
      </c>
      <c r="J178" s="9">
        <v>0.59371428571428575</v>
      </c>
      <c r="K178" s="3" t="s">
        <v>10</v>
      </c>
      <c r="L178" s="10">
        <v>4258.7370000000001</v>
      </c>
      <c r="M178" s="10">
        <v>4027.9679999999998</v>
      </c>
      <c r="N178" s="10">
        <v>2689.308</v>
      </c>
      <c r="O178" s="10">
        <v>8210.7810000000009</v>
      </c>
      <c r="P178" s="10">
        <v>1707.2909999999999</v>
      </c>
      <c r="Q178" s="10">
        <v>1758.50973</v>
      </c>
      <c r="R178" s="3" t="s">
        <v>10</v>
      </c>
      <c r="S178" s="10">
        <v>3534</v>
      </c>
      <c r="T178" s="10">
        <v>3357</v>
      </c>
      <c r="U178" s="10">
        <v>7077</v>
      </c>
      <c r="V178" s="10">
        <v>4777</v>
      </c>
      <c r="W178" s="10">
        <v>6173</v>
      </c>
      <c r="X178" s="10">
        <v>5392</v>
      </c>
      <c r="Y178" s="60">
        <f t="shared" si="20"/>
        <v>30310</v>
      </c>
      <c r="Z178" s="4" t="s">
        <v>10</v>
      </c>
      <c r="AA178" s="11">
        <f t="shared" si="21"/>
        <v>2098.186285714286</v>
      </c>
      <c r="AB178" s="11">
        <f t="shared" si="22"/>
        <v>1993.0988571428572</v>
      </c>
      <c r="AC178" s="11">
        <f t="shared" si="23"/>
        <v>4201.7160000000003</v>
      </c>
      <c r="AD178" s="11">
        <f t="shared" si="24"/>
        <v>2836.1731428571429</v>
      </c>
      <c r="AE178" s="11">
        <f t="shared" si="25"/>
        <v>3664.9982857142859</v>
      </c>
      <c r="AF178" s="11">
        <f t="shared" si="26"/>
        <v>3201.3074285714288</v>
      </c>
      <c r="AG178" s="12">
        <f t="shared" si="27"/>
        <v>17995.48</v>
      </c>
      <c r="AH178" s="13"/>
      <c r="AI178" s="13"/>
    </row>
    <row r="179" spans="1:35" x14ac:dyDescent="0.3">
      <c r="A179" s="6">
        <v>15140</v>
      </c>
      <c r="B179" s="6" t="s">
        <v>226</v>
      </c>
      <c r="C179" s="6" t="s">
        <v>165</v>
      </c>
      <c r="D179" s="6" t="s">
        <v>191</v>
      </c>
      <c r="E179" s="6">
        <v>20</v>
      </c>
      <c r="F179" s="7">
        <v>90.17763157894737</v>
      </c>
      <c r="G179" s="6">
        <v>0.6</v>
      </c>
      <c r="H179" s="8">
        <f t="shared" si="28"/>
        <v>16267.716</v>
      </c>
      <c r="I179" s="9">
        <v>0.82989714285714278</v>
      </c>
      <c r="J179" s="9">
        <v>0.71542857142857141</v>
      </c>
      <c r="K179" s="3" t="s">
        <v>10</v>
      </c>
      <c r="L179" s="10">
        <v>5422.5720000000001</v>
      </c>
      <c r="M179" s="10">
        <v>5092.902</v>
      </c>
      <c r="N179" s="10">
        <v>5252.7420000000002</v>
      </c>
      <c r="O179" s="10">
        <v>4337.6580000000004</v>
      </c>
      <c r="P179" s="10">
        <v>2297.6999999999998</v>
      </c>
      <c r="Q179" s="10">
        <v>2366.6309999999999</v>
      </c>
      <c r="R179" s="3" t="s">
        <v>10</v>
      </c>
      <c r="S179" s="10">
        <v>6304</v>
      </c>
      <c r="T179" s="10">
        <v>4874</v>
      </c>
      <c r="U179" s="10">
        <v>3401</v>
      </c>
      <c r="V179" s="10">
        <v>6714</v>
      </c>
      <c r="W179" s="10">
        <v>5183</v>
      </c>
      <c r="X179" s="10">
        <v>4648</v>
      </c>
      <c r="Y179" s="60">
        <f t="shared" si="20"/>
        <v>31124</v>
      </c>
      <c r="Z179" s="4" t="s">
        <v>10</v>
      </c>
      <c r="AA179" s="11">
        <f t="shared" si="21"/>
        <v>4510.0617142857145</v>
      </c>
      <c r="AB179" s="11">
        <f t="shared" si="22"/>
        <v>3486.9988571428571</v>
      </c>
      <c r="AC179" s="11">
        <f t="shared" si="23"/>
        <v>2433.1725714285712</v>
      </c>
      <c r="AD179" s="11">
        <f t="shared" si="24"/>
        <v>4803.3874285714282</v>
      </c>
      <c r="AE179" s="11">
        <f t="shared" si="25"/>
        <v>3708.0662857142856</v>
      </c>
      <c r="AF179" s="11">
        <f t="shared" si="26"/>
        <v>3325.3119999999999</v>
      </c>
      <c r="AG179" s="12">
        <f t="shared" si="27"/>
        <v>22266.998857142855</v>
      </c>
      <c r="AH179" s="13"/>
      <c r="AI179" s="13"/>
    </row>
    <row r="180" spans="1:35" x14ac:dyDescent="0.3">
      <c r="A180" s="6">
        <v>31460</v>
      </c>
      <c r="B180" s="6" t="s">
        <v>227</v>
      </c>
      <c r="C180" s="6" t="s">
        <v>183</v>
      </c>
      <c r="D180" s="6" t="s">
        <v>184</v>
      </c>
      <c r="E180" s="6">
        <v>25</v>
      </c>
      <c r="F180" s="7">
        <v>95.140151515151516</v>
      </c>
      <c r="G180" s="6">
        <v>0.4</v>
      </c>
      <c r="H180" s="8">
        <f t="shared" si="28"/>
        <v>3365.6309999999999</v>
      </c>
      <c r="I180" s="9">
        <v>3.5943428571428568</v>
      </c>
      <c r="J180" s="9">
        <v>3.0985714285714288</v>
      </c>
      <c r="K180" s="3" t="s">
        <v>10</v>
      </c>
      <c r="L180" s="10">
        <v>697.30200000000002</v>
      </c>
      <c r="M180" s="10">
        <v>940.05899999999997</v>
      </c>
      <c r="N180" s="10">
        <v>1012.986</v>
      </c>
      <c r="O180" s="10">
        <v>1121.877</v>
      </c>
      <c r="P180" s="10">
        <v>859.14</v>
      </c>
      <c r="Q180" s="10">
        <v>884.91420000000005</v>
      </c>
      <c r="R180" s="3" t="s">
        <v>10</v>
      </c>
      <c r="S180" s="10">
        <v>844</v>
      </c>
      <c r="T180" s="10">
        <v>1724</v>
      </c>
      <c r="U180" s="10">
        <v>1500</v>
      </c>
      <c r="V180" s="10">
        <v>1291</v>
      </c>
      <c r="W180" s="10">
        <v>1082</v>
      </c>
      <c r="X180" s="10">
        <v>1155</v>
      </c>
      <c r="Y180" s="60">
        <f t="shared" si="20"/>
        <v>7596</v>
      </c>
      <c r="Z180" s="4" t="s">
        <v>10</v>
      </c>
      <c r="AA180" s="11">
        <f t="shared" si="21"/>
        <v>2615.1942857142858</v>
      </c>
      <c r="AB180" s="11">
        <f t="shared" si="22"/>
        <v>5341.937142857143</v>
      </c>
      <c r="AC180" s="11">
        <f t="shared" si="23"/>
        <v>4647.8571428571431</v>
      </c>
      <c r="AD180" s="11">
        <f t="shared" si="24"/>
        <v>4000.2557142857145</v>
      </c>
      <c r="AE180" s="11">
        <f t="shared" si="25"/>
        <v>3352.6542857142858</v>
      </c>
      <c r="AF180" s="11">
        <f t="shared" si="26"/>
        <v>3578.8500000000004</v>
      </c>
      <c r="AG180" s="12">
        <f t="shared" si="27"/>
        <v>23536.748571428572</v>
      </c>
      <c r="AH180" s="13"/>
      <c r="AI180" s="13"/>
    </row>
    <row r="181" spans="1:35" x14ac:dyDescent="0.3">
      <c r="A181" s="6">
        <v>31090</v>
      </c>
      <c r="B181" s="6" t="s">
        <v>228</v>
      </c>
      <c r="C181" s="6" t="s">
        <v>183</v>
      </c>
      <c r="D181" s="6" t="s">
        <v>184</v>
      </c>
      <c r="E181" s="6">
        <v>25</v>
      </c>
      <c r="F181" s="7">
        <v>95.140151515151516</v>
      </c>
      <c r="G181" s="6">
        <v>0.4</v>
      </c>
      <c r="H181" s="8">
        <f t="shared" si="28"/>
        <v>2220.777</v>
      </c>
      <c r="I181" s="9">
        <v>1.0178171428571428</v>
      </c>
      <c r="J181" s="9">
        <v>0.87742857142857145</v>
      </c>
      <c r="K181" s="3" t="s">
        <v>10</v>
      </c>
      <c r="L181" s="10">
        <v>663.33600000000001</v>
      </c>
      <c r="M181" s="10">
        <v>740.25900000000001</v>
      </c>
      <c r="N181" s="10">
        <v>718.28099999999995</v>
      </c>
      <c r="O181" s="10">
        <v>649.35</v>
      </c>
      <c r="P181" s="10">
        <v>513.48599999999999</v>
      </c>
      <c r="Q181" s="10">
        <v>528.89058</v>
      </c>
      <c r="R181" s="3" t="s">
        <v>10</v>
      </c>
      <c r="S181" s="10">
        <v>1049</v>
      </c>
      <c r="T181" s="10">
        <v>853</v>
      </c>
      <c r="U181" s="10">
        <v>649</v>
      </c>
      <c r="V181" s="10">
        <v>929</v>
      </c>
      <c r="W181" s="10">
        <v>1045</v>
      </c>
      <c r="X181" s="10">
        <v>1145</v>
      </c>
      <c r="Y181" s="60">
        <f t="shared" si="20"/>
        <v>5670</v>
      </c>
      <c r="Z181" s="4" t="s">
        <v>10</v>
      </c>
      <c r="AA181" s="11">
        <f t="shared" si="21"/>
        <v>920.42257142857147</v>
      </c>
      <c r="AB181" s="11">
        <f t="shared" si="22"/>
        <v>748.44657142857147</v>
      </c>
      <c r="AC181" s="11">
        <f t="shared" si="23"/>
        <v>569.45114285714283</v>
      </c>
      <c r="AD181" s="11">
        <f t="shared" si="24"/>
        <v>815.13114285714289</v>
      </c>
      <c r="AE181" s="11">
        <f t="shared" si="25"/>
        <v>916.91285714285721</v>
      </c>
      <c r="AF181" s="11">
        <f t="shared" si="26"/>
        <v>1004.6557142857143</v>
      </c>
      <c r="AG181" s="12">
        <f t="shared" si="27"/>
        <v>4975.0200000000004</v>
      </c>
      <c r="AH181" s="13"/>
      <c r="AI181" s="13"/>
    </row>
    <row r="182" spans="1:35" x14ac:dyDescent="0.3">
      <c r="A182" s="6">
        <v>31210</v>
      </c>
      <c r="B182" s="6" t="s">
        <v>229</v>
      </c>
      <c r="C182" s="6" t="s">
        <v>183</v>
      </c>
      <c r="D182" s="6" t="s">
        <v>184</v>
      </c>
      <c r="E182" s="6">
        <v>25</v>
      </c>
      <c r="F182" s="7">
        <v>95.140151515151516</v>
      </c>
      <c r="G182" s="6">
        <v>0.4</v>
      </c>
      <c r="H182" s="8">
        <f t="shared" si="28"/>
        <v>3002.9940000000001</v>
      </c>
      <c r="I182" s="9">
        <v>1.8158971428571427</v>
      </c>
      <c r="J182" s="9">
        <v>1.5654285714285714</v>
      </c>
      <c r="K182" s="3" t="s">
        <v>10</v>
      </c>
      <c r="L182" s="10">
        <v>1000.998</v>
      </c>
      <c r="M182" s="10">
        <v>512.48699999999997</v>
      </c>
      <c r="N182" s="10">
        <v>450.54899999999998</v>
      </c>
      <c r="O182" s="10">
        <v>550.44899999999996</v>
      </c>
      <c r="P182" s="10">
        <v>429.57</v>
      </c>
      <c r="Q182" s="10">
        <v>442.45710000000003</v>
      </c>
      <c r="R182" s="3" t="s">
        <v>10</v>
      </c>
      <c r="S182" s="10">
        <v>900</v>
      </c>
      <c r="T182" s="10">
        <v>761</v>
      </c>
      <c r="U182" s="10">
        <v>506</v>
      </c>
      <c r="V182" s="10">
        <v>841</v>
      </c>
      <c r="W182" s="10">
        <v>501</v>
      </c>
      <c r="X182" s="10">
        <v>614</v>
      </c>
      <c r="Y182" s="60">
        <f t="shared" si="20"/>
        <v>4123</v>
      </c>
      <c r="Z182" s="4" t="s">
        <v>10</v>
      </c>
      <c r="AA182" s="11">
        <f t="shared" si="21"/>
        <v>1408.8857142857144</v>
      </c>
      <c r="AB182" s="11">
        <f t="shared" si="22"/>
        <v>1191.2911428571429</v>
      </c>
      <c r="AC182" s="11">
        <f t="shared" si="23"/>
        <v>792.10685714285717</v>
      </c>
      <c r="AD182" s="11">
        <f t="shared" si="24"/>
        <v>1316.5254285714286</v>
      </c>
      <c r="AE182" s="11">
        <f t="shared" si="25"/>
        <v>784.27971428571425</v>
      </c>
      <c r="AF182" s="11">
        <f t="shared" si="26"/>
        <v>961.17314285714281</v>
      </c>
      <c r="AG182" s="12">
        <f t="shared" si="27"/>
        <v>6454.2620000000006</v>
      </c>
      <c r="AH182" s="13"/>
      <c r="AI182" s="13"/>
    </row>
    <row r="183" spans="1:35" x14ac:dyDescent="0.3">
      <c r="A183" s="6">
        <v>60180</v>
      </c>
      <c r="B183" s="6" t="s">
        <v>230</v>
      </c>
      <c r="C183" s="6" t="s">
        <v>214</v>
      </c>
      <c r="D183" s="6" t="s">
        <v>160</v>
      </c>
      <c r="E183" s="6">
        <v>10</v>
      </c>
      <c r="F183" s="7">
        <v>96.052083333333329</v>
      </c>
      <c r="G183" s="6">
        <v>0.7</v>
      </c>
      <c r="H183" s="8">
        <f t="shared" si="28"/>
        <v>12257.73</v>
      </c>
      <c r="I183" s="9">
        <v>3.5641828571428569</v>
      </c>
      <c r="J183" s="9">
        <v>3.0725714285714285</v>
      </c>
      <c r="K183" s="3" t="s">
        <v>10</v>
      </c>
      <c r="L183" s="10">
        <v>2931.0659999999998</v>
      </c>
      <c r="M183" s="10">
        <v>4085.91</v>
      </c>
      <c r="N183" s="10">
        <v>2681.3159999999998</v>
      </c>
      <c r="O183" s="10">
        <v>2720.277</v>
      </c>
      <c r="P183" s="10">
        <v>2349.6480000000001</v>
      </c>
      <c r="Q183" s="10">
        <v>2420.13744</v>
      </c>
      <c r="R183" s="3" t="s">
        <v>10</v>
      </c>
      <c r="S183" s="10">
        <v>4004</v>
      </c>
      <c r="T183" s="10">
        <v>3815</v>
      </c>
      <c r="U183" s="10">
        <v>2853</v>
      </c>
      <c r="V183" s="10">
        <v>3087</v>
      </c>
      <c r="W183" s="10">
        <v>2980</v>
      </c>
      <c r="X183" s="10">
        <v>3042</v>
      </c>
      <c r="Y183" s="60">
        <f t="shared" si="20"/>
        <v>19781</v>
      </c>
      <c r="Z183" s="4" t="s">
        <v>10</v>
      </c>
      <c r="AA183" s="11">
        <f t="shared" si="21"/>
        <v>12302.575999999999</v>
      </c>
      <c r="AB183" s="11">
        <f t="shared" si="22"/>
        <v>11721.86</v>
      </c>
      <c r="AC183" s="11">
        <f t="shared" si="23"/>
        <v>8766.0462857142847</v>
      </c>
      <c r="AD183" s="11">
        <f>V183*J183</f>
        <v>9485.0280000000002</v>
      </c>
      <c r="AE183" s="11">
        <f t="shared" si="25"/>
        <v>9156.2628571428577</v>
      </c>
      <c r="AF183" s="11">
        <f t="shared" si="26"/>
        <v>9346.7622857142851</v>
      </c>
      <c r="AG183" s="12">
        <f t="shared" si="27"/>
        <v>60778.535428571427</v>
      </c>
      <c r="AH183" s="13"/>
      <c r="AI183" s="13"/>
    </row>
    <row r="184" spans="1:35" x14ac:dyDescent="0.3">
      <c r="A184" s="6">
        <v>71200</v>
      </c>
      <c r="B184" s="6" t="s">
        <v>231</v>
      </c>
      <c r="C184" s="6" t="s">
        <v>232</v>
      </c>
      <c r="D184" s="6" t="s">
        <v>191</v>
      </c>
      <c r="E184" s="6">
        <v>20</v>
      </c>
      <c r="F184" s="7">
        <v>90.17763157894737</v>
      </c>
      <c r="G184" s="6">
        <v>0.6</v>
      </c>
      <c r="H184" s="8">
        <f t="shared" si="28"/>
        <v>17928.773279999998</v>
      </c>
      <c r="I184" s="9">
        <v>3.0464914285714282</v>
      </c>
      <c r="J184" s="9">
        <v>2.6262857142857143</v>
      </c>
      <c r="K184" s="3" t="s">
        <v>10</v>
      </c>
      <c r="L184" s="10">
        <v>4812.183</v>
      </c>
      <c r="M184" s="10">
        <v>4779.2160000000003</v>
      </c>
      <c r="N184" s="10">
        <v>4972.0230000000001</v>
      </c>
      <c r="O184" s="10">
        <v>5931.0630000000001</v>
      </c>
      <c r="P184" s="10">
        <v>5802.192</v>
      </c>
      <c r="Q184" s="10">
        <v>5976.2577599999995</v>
      </c>
      <c r="R184" s="3" t="s">
        <v>10</v>
      </c>
      <c r="S184" s="10">
        <v>4306</v>
      </c>
      <c r="T184" s="10">
        <v>6463</v>
      </c>
      <c r="U184" s="10">
        <v>9272</v>
      </c>
      <c r="V184" s="10">
        <v>6462</v>
      </c>
      <c r="W184" s="10">
        <v>6566</v>
      </c>
      <c r="X184" s="10">
        <v>4627</v>
      </c>
      <c r="Y184" s="60">
        <f t="shared" si="20"/>
        <v>37696</v>
      </c>
      <c r="Z184" s="4" t="s">
        <v>10</v>
      </c>
      <c r="AA184" s="11">
        <f t="shared" si="21"/>
        <v>11308.786285714286</v>
      </c>
      <c r="AB184" s="11">
        <f t="shared" si="22"/>
        <v>16973.68457142857</v>
      </c>
      <c r="AC184" s="11">
        <f t="shared" si="23"/>
        <v>24350.921142857143</v>
      </c>
      <c r="AD184" s="11">
        <f t="shared" si="24"/>
        <v>16971.058285714287</v>
      </c>
      <c r="AE184" s="11">
        <f t="shared" si="25"/>
        <v>17244.191999999999</v>
      </c>
      <c r="AF184" s="11">
        <f>X184*J184</f>
        <v>12151.824000000001</v>
      </c>
      <c r="AG184" s="12">
        <f t="shared" si="27"/>
        <v>99000.466285714298</v>
      </c>
      <c r="AH184" s="13"/>
      <c r="AI184" s="13"/>
    </row>
    <row r="185" spans="1:35" x14ac:dyDescent="0.3">
      <c r="A185" s="6">
        <v>80080</v>
      </c>
      <c r="B185" s="6" t="s">
        <v>233</v>
      </c>
      <c r="C185" s="6" t="s">
        <v>234</v>
      </c>
      <c r="D185" s="6" t="s">
        <v>235</v>
      </c>
      <c r="E185" s="6">
        <v>10</v>
      </c>
      <c r="F185" s="7">
        <v>96.875</v>
      </c>
      <c r="G185" s="6">
        <v>0.7</v>
      </c>
      <c r="H185" s="8">
        <f t="shared" si="28"/>
        <v>24306.329340000004</v>
      </c>
      <c r="I185" s="9">
        <v>1.6472</v>
      </c>
      <c r="J185" s="9">
        <v>1.42</v>
      </c>
      <c r="K185" s="3" t="s">
        <v>10</v>
      </c>
      <c r="L185" s="10">
        <v>7190.8019999999997</v>
      </c>
      <c r="M185" s="10">
        <v>7576.4160000000002</v>
      </c>
      <c r="N185" s="10">
        <v>6787.2060000000001</v>
      </c>
      <c r="O185" s="10">
        <v>7346.6459999999997</v>
      </c>
      <c r="P185" s="10">
        <v>7866.1260000000002</v>
      </c>
      <c r="Q185" s="10">
        <v>8102.1097800000007</v>
      </c>
      <c r="R185" s="3" t="s">
        <v>10</v>
      </c>
      <c r="S185" s="10">
        <v>13218</v>
      </c>
      <c r="T185" s="10">
        <v>7364</v>
      </c>
      <c r="U185" s="10">
        <v>7010</v>
      </c>
      <c r="V185" s="10">
        <v>9056</v>
      </c>
      <c r="W185" s="10">
        <v>9375</v>
      </c>
      <c r="X185" s="10">
        <v>13528</v>
      </c>
      <c r="Y185" s="60">
        <f t="shared" si="20"/>
        <v>59551</v>
      </c>
      <c r="Z185" s="4" t="s">
        <v>10</v>
      </c>
      <c r="AA185" s="11">
        <f t="shared" si="21"/>
        <v>18769.559999999998</v>
      </c>
      <c r="AB185" s="11">
        <f t="shared" si="22"/>
        <v>10456.879999999999</v>
      </c>
      <c r="AC185" s="11">
        <f t="shared" si="23"/>
        <v>9954.1999999999989</v>
      </c>
      <c r="AD185" s="11">
        <f t="shared" si="24"/>
        <v>12859.519999999999</v>
      </c>
      <c r="AE185" s="11">
        <f t="shared" si="25"/>
        <v>13312.5</v>
      </c>
      <c r="AF185" s="11">
        <f t="shared" si="26"/>
        <v>19209.759999999998</v>
      </c>
      <c r="AG185" s="12">
        <f t="shared" si="27"/>
        <v>84562.419999999984</v>
      </c>
      <c r="AH185" s="13"/>
      <c r="AI185" s="13"/>
    </row>
    <row r="186" spans="1:35" x14ac:dyDescent="0.3">
      <c r="A186" s="6">
        <v>13480</v>
      </c>
      <c r="B186" s="6" t="s">
        <v>236</v>
      </c>
      <c r="C186" s="6" t="s">
        <v>165</v>
      </c>
      <c r="D186" s="6" t="s">
        <v>191</v>
      </c>
      <c r="E186" s="6">
        <v>20</v>
      </c>
      <c r="F186" s="7">
        <v>90.17763157894737</v>
      </c>
      <c r="G186" s="6">
        <v>0.6</v>
      </c>
      <c r="H186" s="8">
        <f t="shared" si="28"/>
        <v>7201.7610300000006</v>
      </c>
      <c r="I186" s="9">
        <v>0.62308571428571424</v>
      </c>
      <c r="J186" s="9">
        <v>0.53714285714285714</v>
      </c>
      <c r="K186" s="3" t="s">
        <v>10</v>
      </c>
      <c r="L186" s="10">
        <v>0</v>
      </c>
      <c r="M186" s="10">
        <v>0</v>
      </c>
      <c r="N186" s="10">
        <v>265.73399999999998</v>
      </c>
      <c r="O186" s="10">
        <v>2223.7739999999999</v>
      </c>
      <c r="P186" s="10">
        <v>2330.6669999999999</v>
      </c>
      <c r="Q186" s="10">
        <v>2400.5870100000002</v>
      </c>
      <c r="R186" s="3" t="s">
        <v>10</v>
      </c>
      <c r="S186" s="10">
        <v>1817</v>
      </c>
      <c r="T186" s="10">
        <v>1499</v>
      </c>
      <c r="U186" s="10">
        <v>1041</v>
      </c>
      <c r="V186" s="10">
        <v>1025</v>
      </c>
      <c r="W186" s="10">
        <v>1825</v>
      </c>
      <c r="X186" s="10">
        <v>1848</v>
      </c>
      <c r="Y186" s="60">
        <f t="shared" si="20"/>
        <v>9055</v>
      </c>
      <c r="Z186" s="4" t="s">
        <v>10</v>
      </c>
      <c r="AA186" s="11">
        <f t="shared" si="21"/>
        <v>975.98857142857139</v>
      </c>
      <c r="AB186" s="11">
        <f t="shared" si="22"/>
        <v>805.17714285714283</v>
      </c>
      <c r="AC186" s="11">
        <f t="shared" si="23"/>
        <v>559.16571428571433</v>
      </c>
      <c r="AD186" s="11">
        <f t="shared" si="24"/>
        <v>550.57142857142856</v>
      </c>
      <c r="AE186" s="11">
        <f t="shared" si="25"/>
        <v>980.28571428571433</v>
      </c>
      <c r="AF186" s="11">
        <f t="shared" si="26"/>
        <v>992.64</v>
      </c>
      <c r="AG186" s="12">
        <f t="shared" si="27"/>
        <v>4863.8285714285712</v>
      </c>
      <c r="AH186" s="13"/>
      <c r="AI186" s="13"/>
    </row>
    <row r="187" spans="1:35" x14ac:dyDescent="0.3">
      <c r="A187" s="6">
        <v>72950</v>
      </c>
      <c r="B187" s="6" t="s">
        <v>237</v>
      </c>
      <c r="C187" s="6" t="s">
        <v>189</v>
      </c>
      <c r="D187" s="6" t="s">
        <v>238</v>
      </c>
      <c r="E187" s="6">
        <v>20</v>
      </c>
      <c r="F187" s="7">
        <v>96.492063492063494</v>
      </c>
      <c r="G187" s="6">
        <v>1.1000000000000001</v>
      </c>
      <c r="H187" s="8">
        <f t="shared" si="28"/>
        <v>4717.2780000000002</v>
      </c>
      <c r="I187" s="9">
        <v>3.195302857142857</v>
      </c>
      <c r="J187" s="9">
        <v>2.7545714285714284</v>
      </c>
      <c r="K187" s="3" t="s">
        <v>10</v>
      </c>
      <c r="L187" s="10">
        <v>1528.47</v>
      </c>
      <c r="M187" s="10">
        <v>1572.4259999999999</v>
      </c>
      <c r="N187" s="10">
        <v>1112.886</v>
      </c>
      <c r="O187" s="10">
        <v>1053.9449999999999</v>
      </c>
      <c r="P187" s="10">
        <v>1525.473</v>
      </c>
      <c r="Q187" s="10">
        <v>1571.2371900000001</v>
      </c>
      <c r="R187" s="3" t="s">
        <v>10</v>
      </c>
      <c r="S187" s="10">
        <v>1743</v>
      </c>
      <c r="T187" s="10">
        <v>2317</v>
      </c>
      <c r="U187" s="10">
        <v>1458</v>
      </c>
      <c r="V187" s="10">
        <v>1338</v>
      </c>
      <c r="W187" s="10">
        <v>1302</v>
      </c>
      <c r="X187" s="10">
        <v>2415</v>
      </c>
      <c r="Y187" s="60">
        <f t="shared" si="20"/>
        <v>10573</v>
      </c>
      <c r="Z187" s="4" t="s">
        <v>10</v>
      </c>
      <c r="AA187" s="11">
        <f t="shared" si="21"/>
        <v>4801.2179999999998</v>
      </c>
      <c r="AB187" s="11">
        <f t="shared" si="22"/>
        <v>6382.3419999999996</v>
      </c>
      <c r="AC187" s="11">
        <f t="shared" si="23"/>
        <v>4016.1651428571427</v>
      </c>
      <c r="AD187" s="11">
        <f t="shared" si="24"/>
        <v>3685.6165714285712</v>
      </c>
      <c r="AE187" s="11">
        <f t="shared" si="25"/>
        <v>3586.4519999999998</v>
      </c>
      <c r="AF187" s="11">
        <f t="shared" si="26"/>
        <v>6652.29</v>
      </c>
      <c r="AG187" s="12">
        <f t="shared" si="27"/>
        <v>29124.083714285716</v>
      </c>
      <c r="AH187" s="13"/>
      <c r="AI187" s="13"/>
    </row>
    <row r="188" spans="1:35" x14ac:dyDescent="0.3">
      <c r="A188" s="6">
        <v>32030</v>
      </c>
      <c r="B188" s="6" t="s">
        <v>239</v>
      </c>
      <c r="C188" s="6" t="s">
        <v>240</v>
      </c>
      <c r="D188" s="6" t="s">
        <v>184</v>
      </c>
      <c r="E188" s="6">
        <v>25</v>
      </c>
      <c r="F188" s="7">
        <v>95.140151515151516</v>
      </c>
      <c r="G188" s="6">
        <v>0.4</v>
      </c>
      <c r="H188" s="8">
        <f t="shared" si="28"/>
        <v>4786.2089999999998</v>
      </c>
      <c r="I188" s="9">
        <v>3.7746399999999998</v>
      </c>
      <c r="J188" s="9">
        <v>3.254</v>
      </c>
      <c r="K188" s="3" t="s">
        <v>10</v>
      </c>
      <c r="L188" s="10">
        <v>1467.5309999999999</v>
      </c>
      <c r="M188" s="10">
        <v>1595.403</v>
      </c>
      <c r="N188" s="10">
        <v>771.22799999999995</v>
      </c>
      <c r="O188" s="10">
        <v>1227.771</v>
      </c>
      <c r="P188" s="10">
        <v>1137.8610000000001</v>
      </c>
      <c r="Q188" s="10">
        <v>1171.99683</v>
      </c>
      <c r="R188" s="3" t="s">
        <v>10</v>
      </c>
      <c r="S188" s="10">
        <v>1884</v>
      </c>
      <c r="T188" s="10">
        <v>1671</v>
      </c>
      <c r="U188" s="10">
        <v>2074</v>
      </c>
      <c r="V188" s="10">
        <v>1982</v>
      </c>
      <c r="W188" s="10">
        <v>1788</v>
      </c>
      <c r="X188" s="10">
        <v>1445</v>
      </c>
      <c r="Y188" s="60">
        <f t="shared" si="20"/>
        <v>10844</v>
      </c>
      <c r="Z188" s="4" t="s">
        <v>10</v>
      </c>
      <c r="AA188" s="11">
        <f t="shared" si="21"/>
        <v>6130.5360000000001</v>
      </c>
      <c r="AB188" s="11">
        <f t="shared" si="22"/>
        <v>5437.4340000000002</v>
      </c>
      <c r="AC188" s="11">
        <f t="shared" si="23"/>
        <v>6748.7960000000003</v>
      </c>
      <c r="AD188" s="11">
        <f t="shared" si="24"/>
        <v>6449.4279999999999</v>
      </c>
      <c r="AE188" s="11">
        <f t="shared" si="25"/>
        <v>5818.152</v>
      </c>
      <c r="AF188" s="11">
        <f t="shared" si="26"/>
        <v>4702.03</v>
      </c>
      <c r="AG188" s="12">
        <f t="shared" si="27"/>
        <v>35286.376000000004</v>
      </c>
      <c r="AH188" s="13"/>
      <c r="AI188" s="13"/>
    </row>
    <row r="189" spans="1:35" x14ac:dyDescent="0.3">
      <c r="A189" s="6">
        <v>70700</v>
      </c>
      <c r="B189" s="6" t="s">
        <v>241</v>
      </c>
      <c r="C189" s="6" t="s">
        <v>202</v>
      </c>
      <c r="D189" s="6" t="s">
        <v>191</v>
      </c>
      <c r="E189" s="6">
        <v>20</v>
      </c>
      <c r="F189" s="7">
        <v>90.17763157894737</v>
      </c>
      <c r="G189" s="6">
        <v>0.6</v>
      </c>
      <c r="H189" s="8">
        <f t="shared" si="28"/>
        <v>9470.52</v>
      </c>
      <c r="I189" s="9">
        <v>2.3952342857142854</v>
      </c>
      <c r="J189" s="9">
        <v>2.0648571428571429</v>
      </c>
      <c r="K189" s="3" t="s">
        <v>10</v>
      </c>
      <c r="L189" s="10">
        <v>3156.84</v>
      </c>
      <c r="M189" s="10">
        <v>2146.8510000000001</v>
      </c>
      <c r="N189" s="10">
        <v>2262.7350000000001</v>
      </c>
      <c r="O189" s="10">
        <v>2291.7060000000001</v>
      </c>
      <c r="P189" s="10">
        <v>2992.0050000000001</v>
      </c>
      <c r="Q189" s="10">
        <v>3081.7651499999997</v>
      </c>
      <c r="R189" s="3" t="s">
        <v>10</v>
      </c>
      <c r="S189" s="10">
        <v>3154</v>
      </c>
      <c r="T189" s="10">
        <v>2830</v>
      </c>
      <c r="U189" s="10">
        <v>4572</v>
      </c>
      <c r="V189" s="10">
        <v>2803</v>
      </c>
      <c r="W189" s="10">
        <v>4948</v>
      </c>
      <c r="X189" s="10">
        <v>3981</v>
      </c>
      <c r="Y189" s="60">
        <f t="shared" si="20"/>
        <v>22288</v>
      </c>
      <c r="Z189" s="4" t="s">
        <v>10</v>
      </c>
      <c r="AA189" s="11">
        <f t="shared" si="21"/>
        <v>6512.5594285714287</v>
      </c>
      <c r="AB189" s="11">
        <f t="shared" si="22"/>
        <v>5843.5457142857149</v>
      </c>
      <c r="AC189" s="11">
        <f t="shared" si="23"/>
        <v>9440.5268571428569</v>
      </c>
      <c r="AD189" s="11">
        <f t="shared" si="24"/>
        <v>5787.7945714285715</v>
      </c>
      <c r="AE189" s="11">
        <f t="shared" si="25"/>
        <v>10216.913142857144</v>
      </c>
      <c r="AF189" s="11">
        <f t="shared" si="26"/>
        <v>8220.1962857142862</v>
      </c>
      <c r="AG189" s="12">
        <f t="shared" si="27"/>
        <v>46021.536</v>
      </c>
      <c r="AH189" s="13"/>
      <c r="AI189" s="13"/>
    </row>
    <row r="190" spans="1:35" x14ac:dyDescent="0.3">
      <c r="A190" s="6">
        <v>70750</v>
      </c>
      <c r="B190" s="6" t="s">
        <v>242</v>
      </c>
      <c r="C190" s="6" t="s">
        <v>202</v>
      </c>
      <c r="D190" s="6" t="s">
        <v>191</v>
      </c>
      <c r="E190" s="6">
        <v>20</v>
      </c>
      <c r="F190" s="7">
        <v>90.17763157894737</v>
      </c>
      <c r="G190" s="6">
        <v>0.6</v>
      </c>
      <c r="H190" s="8">
        <f t="shared" si="28"/>
        <v>6976.4166000000005</v>
      </c>
      <c r="I190" s="9">
        <v>0.70229714285714284</v>
      </c>
      <c r="J190" s="9">
        <v>0.60542857142857143</v>
      </c>
      <c r="K190" s="3" t="s">
        <v>10</v>
      </c>
      <c r="L190" s="10">
        <v>1866.1320000000001</v>
      </c>
      <c r="M190" s="10">
        <v>1144.854</v>
      </c>
      <c r="N190" s="10">
        <v>2172.8249999999998</v>
      </c>
      <c r="O190" s="10">
        <v>1577.421</v>
      </c>
      <c r="P190" s="10">
        <v>2257.7399999999998</v>
      </c>
      <c r="Q190" s="10">
        <v>2325.4722000000002</v>
      </c>
      <c r="R190" s="3" t="s">
        <v>10</v>
      </c>
      <c r="S190" s="10">
        <v>3017</v>
      </c>
      <c r="T190" s="10">
        <v>2082</v>
      </c>
      <c r="U190" s="10">
        <v>1638</v>
      </c>
      <c r="V190" s="10">
        <v>1753</v>
      </c>
      <c r="W190" s="10">
        <v>2115</v>
      </c>
      <c r="X190" s="10">
        <v>3108</v>
      </c>
      <c r="Y190" s="60">
        <f t="shared" si="20"/>
        <v>13713</v>
      </c>
      <c r="Z190" s="4" t="s">
        <v>10</v>
      </c>
      <c r="AA190" s="11">
        <f t="shared" si="21"/>
        <v>1826.578</v>
      </c>
      <c r="AB190" s="11">
        <f t="shared" si="22"/>
        <v>1260.5022857142858</v>
      </c>
      <c r="AC190" s="11">
        <f t="shared" si="23"/>
        <v>991.69200000000001</v>
      </c>
      <c r="AD190" s="11">
        <f t="shared" si="24"/>
        <v>1061.3162857142856</v>
      </c>
      <c r="AE190" s="11">
        <f t="shared" si="25"/>
        <v>1280.4814285714285</v>
      </c>
      <c r="AF190" s="11">
        <f t="shared" si="26"/>
        <v>1881.672</v>
      </c>
      <c r="AG190" s="12">
        <f t="shared" si="27"/>
        <v>8302.2420000000002</v>
      </c>
      <c r="AH190" s="13"/>
      <c r="AI190" s="13"/>
    </row>
    <row r="191" spans="1:35" x14ac:dyDescent="0.3">
      <c r="A191" s="6">
        <v>31630</v>
      </c>
      <c r="B191" s="6" t="s">
        <v>243</v>
      </c>
      <c r="C191" s="6" t="s">
        <v>183</v>
      </c>
      <c r="D191" s="6" t="s">
        <v>184</v>
      </c>
      <c r="E191" s="6">
        <v>25</v>
      </c>
      <c r="F191" s="7">
        <v>95.140151515151516</v>
      </c>
      <c r="G191" s="6">
        <v>0.4</v>
      </c>
      <c r="H191" s="8">
        <f t="shared" si="28"/>
        <v>2979.018</v>
      </c>
      <c r="I191" s="9">
        <v>1.0804571428571428</v>
      </c>
      <c r="J191" s="9">
        <v>0.93142857142857138</v>
      </c>
      <c r="K191" s="3" t="s">
        <v>10</v>
      </c>
      <c r="L191" s="10">
        <v>655.34400000000005</v>
      </c>
      <c r="M191" s="10">
        <v>658.34100000000001</v>
      </c>
      <c r="N191" s="10">
        <v>728.27099999999996</v>
      </c>
      <c r="O191" s="10">
        <v>993.00599999999997</v>
      </c>
      <c r="P191" s="10">
        <v>755.24400000000003</v>
      </c>
      <c r="Q191" s="10">
        <v>777.90132000000006</v>
      </c>
      <c r="R191" s="3" t="s">
        <v>10</v>
      </c>
      <c r="S191" s="10">
        <v>1166</v>
      </c>
      <c r="T191" s="10">
        <v>1399</v>
      </c>
      <c r="U191" s="10">
        <v>1056</v>
      </c>
      <c r="V191" s="10">
        <v>826</v>
      </c>
      <c r="W191" s="10">
        <v>1020</v>
      </c>
      <c r="X191" s="10">
        <v>1116</v>
      </c>
      <c r="Y191" s="60">
        <f t="shared" si="20"/>
        <v>6583</v>
      </c>
      <c r="Z191" s="4" t="s">
        <v>10</v>
      </c>
      <c r="AA191" s="11">
        <f t="shared" si="21"/>
        <v>1086.0457142857142</v>
      </c>
      <c r="AB191" s="11">
        <f t="shared" si="22"/>
        <v>1303.0685714285714</v>
      </c>
      <c r="AC191" s="11">
        <f t="shared" si="23"/>
        <v>983.58857142857141</v>
      </c>
      <c r="AD191" s="11">
        <f t="shared" si="24"/>
        <v>769.36</v>
      </c>
      <c r="AE191" s="11">
        <f t="shared" si="25"/>
        <v>950.05714285714282</v>
      </c>
      <c r="AF191" s="11">
        <f t="shared" si="26"/>
        <v>1039.4742857142858</v>
      </c>
      <c r="AG191" s="12">
        <f t="shared" si="27"/>
        <v>6131.5942857142854</v>
      </c>
      <c r="AH191" s="13"/>
      <c r="AI191" s="13"/>
    </row>
    <row r="192" spans="1:35" x14ac:dyDescent="0.3">
      <c r="A192" s="6">
        <v>70400</v>
      </c>
      <c r="B192" s="6" t="s">
        <v>244</v>
      </c>
      <c r="C192" s="6" t="s">
        <v>202</v>
      </c>
      <c r="D192" s="6" t="s">
        <v>191</v>
      </c>
      <c r="E192" s="6">
        <v>20</v>
      </c>
      <c r="F192" s="7">
        <v>90.17763157894737</v>
      </c>
      <c r="G192" s="6">
        <v>0.6</v>
      </c>
      <c r="H192" s="8">
        <f t="shared" si="28"/>
        <v>10672.316999999999</v>
      </c>
      <c r="I192" s="9">
        <v>2.8705028571428568</v>
      </c>
      <c r="J192" s="9">
        <v>2.4745714285714286</v>
      </c>
      <c r="K192" s="3" t="s">
        <v>10</v>
      </c>
      <c r="L192" s="10">
        <v>2496.5010000000002</v>
      </c>
      <c r="M192" s="10">
        <v>3557.4389999999999</v>
      </c>
      <c r="N192" s="10">
        <v>2643.3539999999998</v>
      </c>
      <c r="O192" s="10">
        <v>2856.1410000000001</v>
      </c>
      <c r="P192" s="10">
        <v>3202.7939999999999</v>
      </c>
      <c r="Q192" s="10">
        <v>3298.8778200000002</v>
      </c>
      <c r="R192" s="3" t="s">
        <v>10</v>
      </c>
      <c r="S192" s="10">
        <v>4433</v>
      </c>
      <c r="T192" s="10">
        <v>2883</v>
      </c>
      <c r="U192" s="10">
        <v>4980</v>
      </c>
      <c r="V192" s="10">
        <v>3400</v>
      </c>
      <c r="W192" s="10">
        <v>4130</v>
      </c>
      <c r="X192" s="10">
        <v>5646</v>
      </c>
      <c r="Y192" s="60">
        <f t="shared" si="20"/>
        <v>25472</v>
      </c>
      <c r="Z192" s="4" t="s">
        <v>10</v>
      </c>
      <c r="AA192" s="11">
        <f t="shared" si="21"/>
        <v>10969.775142857143</v>
      </c>
      <c r="AB192" s="11">
        <f t="shared" si="22"/>
        <v>7134.1894285714288</v>
      </c>
      <c r="AC192" s="11">
        <f t="shared" si="23"/>
        <v>12323.365714285716</v>
      </c>
      <c r="AD192" s="11">
        <f t="shared" si="24"/>
        <v>8413.5428571428565</v>
      </c>
      <c r="AE192" s="11">
        <f t="shared" si="25"/>
        <v>10219.98</v>
      </c>
      <c r="AF192" s="11">
        <f t="shared" si="26"/>
        <v>13971.430285714287</v>
      </c>
      <c r="AG192" s="12">
        <f t="shared" si="27"/>
        <v>63032.283428571434</v>
      </c>
      <c r="AH192" s="13"/>
      <c r="AI192" s="13"/>
    </row>
    <row r="193" spans="1:35" x14ac:dyDescent="0.3">
      <c r="A193" s="6">
        <v>15270</v>
      </c>
      <c r="B193" s="6" t="s">
        <v>245</v>
      </c>
      <c r="C193" s="6" t="s">
        <v>165</v>
      </c>
      <c r="D193" s="6" t="s">
        <v>191</v>
      </c>
      <c r="E193" s="6">
        <v>20</v>
      </c>
      <c r="F193" s="7">
        <v>90.17763157894737</v>
      </c>
      <c r="G193" s="6">
        <v>0.6</v>
      </c>
      <c r="H193" s="8">
        <f t="shared" si="28"/>
        <v>7456.5360000000001</v>
      </c>
      <c r="I193" s="9">
        <v>0.81266285714285702</v>
      </c>
      <c r="J193" s="9">
        <v>0.70057142857142862</v>
      </c>
      <c r="K193" s="3" t="s">
        <v>10</v>
      </c>
      <c r="L193" s="10">
        <v>2485.5120000000002</v>
      </c>
      <c r="M193" s="10">
        <v>2174.8229999999999</v>
      </c>
      <c r="N193" s="10">
        <v>2009.9880000000001</v>
      </c>
      <c r="O193" s="10">
        <v>1830.1679999999999</v>
      </c>
      <c r="P193" s="10">
        <v>1394.604</v>
      </c>
      <c r="Q193" s="10">
        <v>1436.4421200000002</v>
      </c>
      <c r="R193" s="3" t="s">
        <v>10</v>
      </c>
      <c r="S193" s="10">
        <v>2733</v>
      </c>
      <c r="T193" s="10">
        <v>3262</v>
      </c>
      <c r="U193" s="10">
        <v>2593</v>
      </c>
      <c r="V193" s="10">
        <v>1884</v>
      </c>
      <c r="W193" s="10">
        <v>3260</v>
      </c>
      <c r="X193" s="10">
        <v>2705</v>
      </c>
      <c r="Y193" s="60">
        <f t="shared" si="20"/>
        <v>16437</v>
      </c>
      <c r="Z193" s="4" t="s">
        <v>10</v>
      </c>
      <c r="AA193" s="11">
        <f t="shared" si="21"/>
        <v>1914.6617142857144</v>
      </c>
      <c r="AB193" s="11">
        <f t="shared" si="22"/>
        <v>2285.2640000000001</v>
      </c>
      <c r="AC193" s="11">
        <f t="shared" si="23"/>
        <v>1816.5817142857145</v>
      </c>
      <c r="AD193" s="11">
        <f t="shared" si="24"/>
        <v>1319.8765714285714</v>
      </c>
      <c r="AE193" s="11">
        <f t="shared" si="25"/>
        <v>2283.8628571428571</v>
      </c>
      <c r="AF193" s="11">
        <f t="shared" si="26"/>
        <v>1895.0457142857144</v>
      </c>
      <c r="AG193" s="12">
        <f t="shared" si="27"/>
        <v>11515.292571428572</v>
      </c>
      <c r="AH193" s="13"/>
      <c r="AI193" s="13"/>
    </row>
    <row r="194" spans="1:35" x14ac:dyDescent="0.3">
      <c r="A194" s="6">
        <v>32600</v>
      </c>
      <c r="B194" s="6" t="s">
        <v>246</v>
      </c>
      <c r="C194" s="6" t="s">
        <v>240</v>
      </c>
      <c r="D194" s="6" t="s">
        <v>184</v>
      </c>
      <c r="E194" s="6">
        <v>25</v>
      </c>
      <c r="F194" s="7">
        <v>95.140151515151516</v>
      </c>
      <c r="G194" s="6">
        <v>0.4</v>
      </c>
      <c r="H194" s="8">
        <f t="shared" si="28"/>
        <v>5163.8310000000001</v>
      </c>
      <c r="I194" s="9">
        <v>2.8446514285714284</v>
      </c>
      <c r="J194" s="9">
        <v>2.4522857142857144</v>
      </c>
      <c r="K194" s="3" t="s">
        <v>10</v>
      </c>
      <c r="L194" s="10">
        <v>1004.994</v>
      </c>
      <c r="M194" s="10">
        <v>1521.4770000000001</v>
      </c>
      <c r="N194" s="10">
        <v>1381.617</v>
      </c>
      <c r="O194" s="10">
        <v>1721.277</v>
      </c>
      <c r="P194" s="10">
        <v>1566.432</v>
      </c>
      <c r="Q194" s="10">
        <v>1613.4249600000001</v>
      </c>
      <c r="R194" s="3" t="s">
        <v>10</v>
      </c>
      <c r="S194" s="10">
        <v>2065</v>
      </c>
      <c r="T194" s="10">
        <v>1619</v>
      </c>
      <c r="U194" s="10">
        <v>1448</v>
      </c>
      <c r="V194" s="10">
        <v>1619</v>
      </c>
      <c r="W194" s="10">
        <v>2373</v>
      </c>
      <c r="X194" s="10">
        <v>2184</v>
      </c>
      <c r="Y194" s="60">
        <f t="shared" si="20"/>
        <v>11308</v>
      </c>
      <c r="Z194" s="4" t="s">
        <v>10</v>
      </c>
      <c r="AA194" s="11">
        <f t="shared" si="21"/>
        <v>5063.97</v>
      </c>
      <c r="AB194" s="11">
        <f t="shared" si="22"/>
        <v>3970.2505714285717</v>
      </c>
      <c r="AC194" s="11">
        <f t="shared" si="23"/>
        <v>3550.9097142857145</v>
      </c>
      <c r="AD194" s="11">
        <f t="shared" si="24"/>
        <v>3970.2505714285717</v>
      </c>
      <c r="AE194" s="11">
        <f t="shared" si="25"/>
        <v>5819.2740000000003</v>
      </c>
      <c r="AF194" s="11">
        <f t="shared" si="26"/>
        <v>5355.7920000000004</v>
      </c>
      <c r="AG194" s="12">
        <f t="shared" si="27"/>
        <v>27730.446857142862</v>
      </c>
      <c r="AH194" s="13"/>
      <c r="AI194" s="13"/>
    </row>
    <row r="195" spans="1:35" x14ac:dyDescent="0.3">
      <c r="A195" s="6">
        <v>72150</v>
      </c>
      <c r="B195" s="6" t="s">
        <v>247</v>
      </c>
      <c r="C195" s="6" t="s">
        <v>189</v>
      </c>
      <c r="D195" s="6" t="s">
        <v>238</v>
      </c>
      <c r="E195" s="6">
        <v>20</v>
      </c>
      <c r="F195" s="7">
        <v>96.492063492063494</v>
      </c>
      <c r="G195" s="6">
        <v>1.1000000000000001</v>
      </c>
      <c r="H195" s="8">
        <f t="shared" si="28"/>
        <v>6464.5289999999995</v>
      </c>
      <c r="I195" s="9">
        <v>2.5848114285714288</v>
      </c>
      <c r="J195" s="9">
        <v>2.2282857142857142</v>
      </c>
      <c r="K195" s="3" t="s">
        <v>10</v>
      </c>
      <c r="L195" s="10">
        <v>1227.771</v>
      </c>
      <c r="M195" s="10">
        <v>2154.8429999999998</v>
      </c>
      <c r="N195" s="10">
        <v>1149.8489999999999</v>
      </c>
      <c r="O195" s="10">
        <v>1334.664</v>
      </c>
      <c r="P195" s="10">
        <v>1441.557</v>
      </c>
      <c r="Q195" s="10">
        <v>1484.8037099999999</v>
      </c>
      <c r="R195" s="3" t="s">
        <v>10</v>
      </c>
      <c r="S195" s="10">
        <v>2050</v>
      </c>
      <c r="T195" s="10">
        <v>1894</v>
      </c>
      <c r="U195" s="10">
        <v>2396</v>
      </c>
      <c r="V195" s="10">
        <v>2431</v>
      </c>
      <c r="W195" s="10">
        <v>1195</v>
      </c>
      <c r="X195" s="10">
        <v>2254</v>
      </c>
      <c r="Y195" s="60">
        <f t="shared" si="20"/>
        <v>12220</v>
      </c>
      <c r="Z195" s="4" t="s">
        <v>10</v>
      </c>
      <c r="AA195" s="11">
        <f t="shared" si="21"/>
        <v>4567.9857142857145</v>
      </c>
      <c r="AB195" s="11">
        <f t="shared" si="22"/>
        <v>4220.3731428571427</v>
      </c>
      <c r="AC195" s="11">
        <f t="shared" si="23"/>
        <v>5338.9725714285714</v>
      </c>
      <c r="AD195" s="11">
        <f t="shared" si="24"/>
        <v>5416.9625714285712</v>
      </c>
      <c r="AE195" s="11">
        <f t="shared" si="25"/>
        <v>2662.8014285714285</v>
      </c>
      <c r="AF195" s="11">
        <f t="shared" si="26"/>
        <v>5022.5559999999996</v>
      </c>
      <c r="AG195" s="12">
        <f t="shared" si="27"/>
        <v>27229.651428571429</v>
      </c>
      <c r="AH195" s="13"/>
      <c r="AI195" s="13"/>
    </row>
    <row r="196" spans="1:35" x14ac:dyDescent="0.3">
      <c r="A196" s="6">
        <v>71450</v>
      </c>
      <c r="B196" s="6" t="s">
        <v>248</v>
      </c>
      <c r="C196" s="6" t="s">
        <v>198</v>
      </c>
      <c r="D196" s="6" t="s">
        <v>191</v>
      </c>
      <c r="E196" s="6">
        <v>20</v>
      </c>
      <c r="F196" s="7">
        <v>90.17763157894737</v>
      </c>
      <c r="G196" s="6">
        <v>0.6</v>
      </c>
      <c r="H196" s="8">
        <f t="shared" si="28"/>
        <v>13432.554</v>
      </c>
      <c r="I196" s="9">
        <v>1.1745828571428572</v>
      </c>
      <c r="J196" s="9">
        <v>1.0125714285714287</v>
      </c>
      <c r="K196" s="3" t="s">
        <v>10</v>
      </c>
      <c r="L196" s="10">
        <v>3277.7190000000001</v>
      </c>
      <c r="M196" s="10">
        <v>3414.5819999999999</v>
      </c>
      <c r="N196" s="10">
        <v>3977.0189999999998</v>
      </c>
      <c r="O196" s="10">
        <v>4477.518</v>
      </c>
      <c r="P196" s="10">
        <v>4328.6670000000004</v>
      </c>
      <c r="Q196" s="10">
        <v>4458.5270099999998</v>
      </c>
      <c r="R196" s="3" t="s">
        <v>10</v>
      </c>
      <c r="S196" s="10">
        <v>6293</v>
      </c>
      <c r="T196" s="10">
        <v>3616</v>
      </c>
      <c r="U196" s="10">
        <v>6095</v>
      </c>
      <c r="V196" s="10">
        <v>5500</v>
      </c>
      <c r="W196" s="10">
        <v>3888</v>
      </c>
      <c r="X196" s="10">
        <v>5996</v>
      </c>
      <c r="Y196" s="60">
        <f t="shared" si="20"/>
        <v>31388</v>
      </c>
      <c r="Z196" s="4" t="s">
        <v>10</v>
      </c>
      <c r="AA196" s="11">
        <f t="shared" si="21"/>
        <v>6372.112000000001</v>
      </c>
      <c r="AB196" s="11">
        <f t="shared" si="22"/>
        <v>3661.4582857142859</v>
      </c>
      <c r="AC196" s="11">
        <f t="shared" si="23"/>
        <v>6171.6228571428574</v>
      </c>
      <c r="AD196" s="11">
        <f t="shared" si="24"/>
        <v>5569.1428571428578</v>
      </c>
      <c r="AE196" s="11">
        <f t="shared" si="25"/>
        <v>3936.8777142857148</v>
      </c>
      <c r="AF196" s="11">
        <f t="shared" si="26"/>
        <v>6071.378285714286</v>
      </c>
      <c r="AG196" s="12">
        <f t="shared" si="27"/>
        <v>31782.592000000004</v>
      </c>
      <c r="AH196" s="13"/>
      <c r="AI196" s="13"/>
    </row>
    <row r="197" spans="1:35" x14ac:dyDescent="0.3">
      <c r="A197" s="6">
        <v>71000</v>
      </c>
      <c r="B197" s="6" t="s">
        <v>249</v>
      </c>
      <c r="C197" s="6" t="s">
        <v>232</v>
      </c>
      <c r="D197" s="6" t="s">
        <v>191</v>
      </c>
      <c r="E197" s="6">
        <v>20</v>
      </c>
      <c r="F197" s="7">
        <v>90.17763157894737</v>
      </c>
      <c r="G197" s="6">
        <v>0.6</v>
      </c>
      <c r="H197" s="8">
        <f t="shared" si="28"/>
        <v>23370.995609999998</v>
      </c>
      <c r="I197" s="9">
        <v>3.4140457142857144</v>
      </c>
      <c r="J197" s="9">
        <v>2.9431428571428571</v>
      </c>
      <c r="K197" s="3" t="s">
        <v>10</v>
      </c>
      <c r="L197" s="10">
        <v>5528.4660000000003</v>
      </c>
      <c r="M197" s="10">
        <v>6734.259</v>
      </c>
      <c r="N197" s="10">
        <v>6279.7139999999999</v>
      </c>
      <c r="O197" s="10">
        <v>5943.0510000000004</v>
      </c>
      <c r="P197" s="10">
        <v>7563.4290000000001</v>
      </c>
      <c r="Q197" s="10">
        <v>7790.33187</v>
      </c>
      <c r="R197" s="3" t="s">
        <v>10</v>
      </c>
      <c r="S197" s="10">
        <v>7408</v>
      </c>
      <c r="T197" s="10">
        <v>12266</v>
      </c>
      <c r="U197" s="10">
        <v>5589</v>
      </c>
      <c r="V197" s="10">
        <v>9535</v>
      </c>
      <c r="W197" s="10">
        <v>10589</v>
      </c>
      <c r="X197" s="10">
        <v>11569</v>
      </c>
      <c r="Y197" s="60">
        <f t="shared" ref="Y197:Y260" si="29">SUM(S197:X197)</f>
        <v>56956</v>
      </c>
      <c r="Z197" s="4" t="s">
        <v>10</v>
      </c>
      <c r="AA197" s="11">
        <f t="shared" ref="AA197:AA260" si="30">S197*J197</f>
        <v>21802.802285714286</v>
      </c>
      <c r="AB197" s="11">
        <f t="shared" ref="AB197:AB260" si="31">T197*J197</f>
        <v>36100.590285714286</v>
      </c>
      <c r="AC197" s="11">
        <f t="shared" ref="AC197:AC260" si="32">U197*J197</f>
        <v>16449.22542857143</v>
      </c>
      <c r="AD197" s="11">
        <f t="shared" ref="AD197:AD260" si="33">V197*J197</f>
        <v>28062.867142857143</v>
      </c>
      <c r="AE197" s="11">
        <f t="shared" ref="AE197:AE260" si="34">W197*J197</f>
        <v>31164.939714285712</v>
      </c>
      <c r="AF197" s="11">
        <f t="shared" ref="AF197:AF260" si="35">X197*J197</f>
        <v>34049.219714285711</v>
      </c>
      <c r="AG197" s="12">
        <f t="shared" ref="AG197:AG260" si="36">SUM(AA197:AF197)</f>
        <v>167629.64457142857</v>
      </c>
      <c r="AH197" s="13"/>
      <c r="AI197" s="13"/>
    </row>
    <row r="198" spans="1:35" x14ac:dyDescent="0.3">
      <c r="A198" s="6">
        <v>13460</v>
      </c>
      <c r="B198" s="6" t="s">
        <v>250</v>
      </c>
      <c r="C198" s="6" t="s">
        <v>165</v>
      </c>
      <c r="D198" s="6" t="s">
        <v>191</v>
      </c>
      <c r="E198" s="6">
        <v>20</v>
      </c>
      <c r="F198" s="7">
        <v>90.17763157894737</v>
      </c>
      <c r="G198" s="6">
        <v>0.6</v>
      </c>
      <c r="H198" s="8">
        <f t="shared" ref="H198:H261" si="37">MAX(L198:Q198)*3</f>
        <v>6800.4627300000011</v>
      </c>
      <c r="I198" s="9">
        <v>0.52995428571428571</v>
      </c>
      <c r="J198" s="9">
        <v>0.45685714285714285</v>
      </c>
      <c r="K198" s="3" t="s">
        <v>10</v>
      </c>
      <c r="L198" s="10">
        <v>0</v>
      </c>
      <c r="M198" s="10">
        <v>0</v>
      </c>
      <c r="N198" s="10">
        <v>225.774</v>
      </c>
      <c r="O198" s="10">
        <v>1455.5429999999999</v>
      </c>
      <c r="P198" s="10">
        <v>2200.797</v>
      </c>
      <c r="Q198" s="10">
        <v>2266.8209100000004</v>
      </c>
      <c r="R198" s="3" t="s">
        <v>10</v>
      </c>
      <c r="S198" s="10">
        <v>1367</v>
      </c>
      <c r="T198" s="10">
        <v>1879</v>
      </c>
      <c r="U198" s="10">
        <v>1549</v>
      </c>
      <c r="V198" s="10">
        <v>889</v>
      </c>
      <c r="W198" s="10">
        <v>1919</v>
      </c>
      <c r="X198" s="10">
        <v>1508</v>
      </c>
      <c r="Y198" s="60">
        <f t="shared" si="29"/>
        <v>9111</v>
      </c>
      <c r="Z198" s="4" t="s">
        <v>10</v>
      </c>
      <c r="AA198" s="11">
        <f t="shared" si="30"/>
        <v>624.52371428571428</v>
      </c>
      <c r="AB198" s="11">
        <f t="shared" si="31"/>
        <v>858.43457142857142</v>
      </c>
      <c r="AC198" s="11">
        <f t="shared" si="32"/>
        <v>707.6717142857143</v>
      </c>
      <c r="AD198" s="11">
        <f t="shared" si="33"/>
        <v>406.14600000000002</v>
      </c>
      <c r="AE198" s="11">
        <f t="shared" si="34"/>
        <v>876.70885714285714</v>
      </c>
      <c r="AF198" s="11">
        <f t="shared" si="35"/>
        <v>688.94057142857139</v>
      </c>
      <c r="AG198" s="12">
        <f t="shared" si="36"/>
        <v>4162.4254285714287</v>
      </c>
      <c r="AH198" s="13"/>
      <c r="AI198" s="13"/>
    </row>
    <row r="199" spans="1:35" x14ac:dyDescent="0.3">
      <c r="A199" s="6">
        <v>60370</v>
      </c>
      <c r="B199" s="6" t="s">
        <v>251</v>
      </c>
      <c r="C199" s="6" t="s">
        <v>214</v>
      </c>
      <c r="D199" s="6" t="s">
        <v>160</v>
      </c>
      <c r="E199" s="6">
        <v>10</v>
      </c>
      <c r="F199" s="7">
        <v>96.052083333333329</v>
      </c>
      <c r="G199" s="6">
        <v>0.7</v>
      </c>
      <c r="H199" s="8">
        <f t="shared" si="37"/>
        <v>24950.024999999998</v>
      </c>
      <c r="I199" s="9">
        <v>1.378742857142857</v>
      </c>
      <c r="J199" s="9">
        <v>1.1885714285714286</v>
      </c>
      <c r="K199" s="3" t="s">
        <v>10</v>
      </c>
      <c r="L199" s="10">
        <v>0</v>
      </c>
      <c r="M199" s="10">
        <v>0</v>
      </c>
      <c r="N199" s="10">
        <v>8316.6749999999993</v>
      </c>
      <c r="O199" s="10">
        <v>333.666</v>
      </c>
      <c r="P199" s="10">
        <v>1428.57</v>
      </c>
      <c r="Q199" s="10">
        <v>1471.4271000000001</v>
      </c>
      <c r="R199" s="3" t="s">
        <v>10</v>
      </c>
      <c r="S199" s="10">
        <v>2016</v>
      </c>
      <c r="T199" s="10">
        <v>2391</v>
      </c>
      <c r="U199" s="10">
        <v>2934</v>
      </c>
      <c r="V199" s="10">
        <v>3636</v>
      </c>
      <c r="W199" s="10">
        <v>1788</v>
      </c>
      <c r="X199" s="10">
        <v>2101</v>
      </c>
      <c r="Y199" s="60">
        <f t="shared" si="29"/>
        <v>14866</v>
      </c>
      <c r="Z199" s="4" t="s">
        <v>10</v>
      </c>
      <c r="AA199" s="11">
        <f t="shared" si="30"/>
        <v>2396.16</v>
      </c>
      <c r="AB199" s="11">
        <f t="shared" si="31"/>
        <v>2841.8742857142856</v>
      </c>
      <c r="AC199" s="11">
        <f t="shared" si="32"/>
        <v>3487.2685714285717</v>
      </c>
      <c r="AD199" s="11">
        <f t="shared" si="33"/>
        <v>4321.6457142857143</v>
      </c>
      <c r="AE199" s="11">
        <f t="shared" si="34"/>
        <v>2125.1657142857143</v>
      </c>
      <c r="AF199" s="11">
        <f t="shared" si="35"/>
        <v>2497.1885714285713</v>
      </c>
      <c r="AG199" s="12">
        <f t="shared" si="36"/>
        <v>17669.302857142859</v>
      </c>
      <c r="AH199" s="13"/>
      <c r="AI199" s="13"/>
    </row>
    <row r="200" spans="1:35" x14ac:dyDescent="0.3">
      <c r="A200" s="6">
        <v>71020</v>
      </c>
      <c r="B200" s="6" t="s">
        <v>252</v>
      </c>
      <c r="C200" s="6" t="s">
        <v>186</v>
      </c>
      <c r="D200" s="6" t="s">
        <v>160</v>
      </c>
      <c r="E200" s="6">
        <v>10</v>
      </c>
      <c r="F200" s="7">
        <v>96.052083333333329</v>
      </c>
      <c r="G200" s="6">
        <v>0.7</v>
      </c>
      <c r="H200" s="8">
        <f t="shared" si="37"/>
        <v>1993.0050000000001</v>
      </c>
      <c r="I200" s="9">
        <v>3.5724685714285713</v>
      </c>
      <c r="J200" s="9">
        <v>3.0797142857142856</v>
      </c>
      <c r="K200" s="3" t="s">
        <v>10</v>
      </c>
      <c r="L200" s="10">
        <v>565.43399999999997</v>
      </c>
      <c r="M200" s="10">
        <v>519.48</v>
      </c>
      <c r="N200" s="10">
        <v>664.33500000000004</v>
      </c>
      <c r="O200" s="10">
        <v>446.553</v>
      </c>
      <c r="P200" s="10">
        <v>517.48199999999997</v>
      </c>
      <c r="Q200" s="10">
        <v>533.00645999999995</v>
      </c>
      <c r="R200" s="3" t="s">
        <v>10</v>
      </c>
      <c r="S200" s="10">
        <v>569</v>
      </c>
      <c r="T200" s="10">
        <v>960</v>
      </c>
      <c r="U200" s="10">
        <v>864</v>
      </c>
      <c r="V200" s="10">
        <v>740</v>
      </c>
      <c r="W200" s="10">
        <v>921</v>
      </c>
      <c r="X200" s="10">
        <v>837</v>
      </c>
      <c r="Y200" s="60">
        <f t="shared" si="29"/>
        <v>4891</v>
      </c>
      <c r="Z200" s="4" t="s">
        <v>10</v>
      </c>
      <c r="AA200" s="11">
        <f t="shared" si="30"/>
        <v>1752.3574285714285</v>
      </c>
      <c r="AB200" s="11">
        <f t="shared" si="31"/>
        <v>2956.525714285714</v>
      </c>
      <c r="AC200" s="11">
        <f t="shared" si="32"/>
        <v>2660.8731428571427</v>
      </c>
      <c r="AD200" s="11">
        <f t="shared" si="33"/>
        <v>2278.9885714285715</v>
      </c>
      <c r="AE200" s="11">
        <f t="shared" si="34"/>
        <v>2836.4168571428572</v>
      </c>
      <c r="AF200" s="11">
        <f t="shared" si="35"/>
        <v>2577.7208571428569</v>
      </c>
      <c r="AG200" s="12">
        <f t="shared" si="36"/>
        <v>15062.88257142857</v>
      </c>
      <c r="AH200" s="13"/>
      <c r="AI200" s="13"/>
    </row>
    <row r="201" spans="1:35" x14ac:dyDescent="0.3">
      <c r="A201" s="6">
        <v>32270</v>
      </c>
      <c r="B201" s="6" t="s">
        <v>253</v>
      </c>
      <c r="C201" s="6" t="s">
        <v>240</v>
      </c>
      <c r="D201" s="6" t="s">
        <v>184</v>
      </c>
      <c r="E201" s="6">
        <v>25</v>
      </c>
      <c r="F201" s="7">
        <v>95.140151515151516</v>
      </c>
      <c r="G201" s="6">
        <v>0.4</v>
      </c>
      <c r="H201" s="8">
        <f t="shared" si="37"/>
        <v>4534.4610000000002</v>
      </c>
      <c r="I201" s="9">
        <v>2.0299999999999998</v>
      </c>
      <c r="J201" s="9">
        <v>1.75</v>
      </c>
      <c r="K201" s="3" t="s">
        <v>10</v>
      </c>
      <c r="L201" s="10">
        <v>1250.748</v>
      </c>
      <c r="M201" s="10">
        <v>1310.6880000000001</v>
      </c>
      <c r="N201" s="10">
        <v>1306.692</v>
      </c>
      <c r="O201" s="10">
        <v>1511.4870000000001</v>
      </c>
      <c r="P201" s="10">
        <v>843.15599999999995</v>
      </c>
      <c r="Q201" s="10">
        <v>868.45068000000003</v>
      </c>
      <c r="R201" s="3" t="s">
        <v>10</v>
      </c>
      <c r="S201" s="10">
        <v>961</v>
      </c>
      <c r="T201" s="10">
        <v>2245</v>
      </c>
      <c r="U201" s="10">
        <v>1122</v>
      </c>
      <c r="V201" s="10">
        <v>1421</v>
      </c>
      <c r="W201" s="10">
        <v>2123</v>
      </c>
      <c r="X201" s="10">
        <v>1208</v>
      </c>
      <c r="Y201" s="60">
        <f t="shared" si="29"/>
        <v>9080</v>
      </c>
      <c r="Z201" s="4" t="s">
        <v>10</v>
      </c>
      <c r="AA201" s="11">
        <f t="shared" si="30"/>
        <v>1681.75</v>
      </c>
      <c r="AB201" s="11">
        <f t="shared" si="31"/>
        <v>3928.75</v>
      </c>
      <c r="AC201" s="11">
        <f t="shared" si="32"/>
        <v>1963.5</v>
      </c>
      <c r="AD201" s="11">
        <f t="shared" si="33"/>
        <v>2486.75</v>
      </c>
      <c r="AE201" s="11">
        <f t="shared" si="34"/>
        <v>3715.25</v>
      </c>
      <c r="AF201" s="11">
        <f t="shared" si="35"/>
        <v>2114</v>
      </c>
      <c r="AG201" s="12">
        <f t="shared" si="36"/>
        <v>15890</v>
      </c>
      <c r="AH201" s="13"/>
      <c r="AI201" s="13"/>
    </row>
    <row r="202" spans="1:35" x14ac:dyDescent="0.3">
      <c r="A202" s="6">
        <v>32340</v>
      </c>
      <c r="B202" s="6" t="s">
        <v>254</v>
      </c>
      <c r="C202" s="6" t="s">
        <v>240</v>
      </c>
      <c r="D202" s="6" t="s">
        <v>184</v>
      </c>
      <c r="E202" s="6">
        <v>25</v>
      </c>
      <c r="F202" s="7">
        <v>95.140151515151516</v>
      </c>
      <c r="G202" s="6">
        <v>0.4</v>
      </c>
      <c r="H202" s="8">
        <f t="shared" si="37"/>
        <v>3746.25</v>
      </c>
      <c r="I202" s="9">
        <v>1.1447542857142856</v>
      </c>
      <c r="J202" s="9">
        <v>0.98685714285714288</v>
      </c>
      <c r="K202" s="3" t="s">
        <v>10</v>
      </c>
      <c r="L202" s="10">
        <v>978.02099999999996</v>
      </c>
      <c r="M202" s="10">
        <v>1167.8309999999999</v>
      </c>
      <c r="N202" s="10">
        <v>1248.75</v>
      </c>
      <c r="O202" s="10">
        <v>1243.7550000000001</v>
      </c>
      <c r="P202" s="10">
        <v>988.01099999999997</v>
      </c>
      <c r="Q202" s="10">
        <v>1017.65133</v>
      </c>
      <c r="R202" s="3" t="s">
        <v>10</v>
      </c>
      <c r="S202" s="10">
        <v>1365</v>
      </c>
      <c r="T202" s="10">
        <v>897</v>
      </c>
      <c r="U202" s="10">
        <v>1381</v>
      </c>
      <c r="V202" s="10">
        <v>1018</v>
      </c>
      <c r="W202" s="10">
        <v>1372</v>
      </c>
      <c r="X202" s="10">
        <v>1904</v>
      </c>
      <c r="Y202" s="60">
        <f t="shared" si="29"/>
        <v>7937</v>
      </c>
      <c r="Z202" s="4" t="s">
        <v>10</v>
      </c>
      <c r="AA202" s="11">
        <f t="shared" si="30"/>
        <v>1347.06</v>
      </c>
      <c r="AB202" s="11">
        <f t="shared" si="31"/>
        <v>885.21085714285721</v>
      </c>
      <c r="AC202" s="11">
        <f t="shared" si="32"/>
        <v>1362.8497142857143</v>
      </c>
      <c r="AD202" s="11">
        <f t="shared" si="33"/>
        <v>1004.6205714285715</v>
      </c>
      <c r="AE202" s="11">
        <f t="shared" si="34"/>
        <v>1353.9680000000001</v>
      </c>
      <c r="AF202" s="11">
        <f t="shared" si="35"/>
        <v>1878.9760000000001</v>
      </c>
      <c r="AG202" s="12">
        <f t="shared" si="36"/>
        <v>7832.6851428571426</v>
      </c>
      <c r="AH202" s="13"/>
      <c r="AI202" s="13"/>
    </row>
    <row r="203" spans="1:35" x14ac:dyDescent="0.3">
      <c r="A203" s="6">
        <v>73450</v>
      </c>
      <c r="B203" s="6" t="s">
        <v>255</v>
      </c>
      <c r="C203" s="6" t="s">
        <v>256</v>
      </c>
      <c r="D203" s="6" t="s">
        <v>65</v>
      </c>
      <c r="E203" s="6">
        <v>5</v>
      </c>
      <c r="F203" s="7">
        <v>95.621794871794876</v>
      </c>
      <c r="G203" s="6">
        <v>2.5</v>
      </c>
      <c r="H203" s="8">
        <f t="shared" si="37"/>
        <v>7430.1923700000007</v>
      </c>
      <c r="I203" s="9">
        <v>2.5708914285714282</v>
      </c>
      <c r="J203" s="9">
        <v>2.2162857142857142</v>
      </c>
      <c r="K203" s="3" t="s">
        <v>10</v>
      </c>
      <c r="L203" s="10">
        <v>1309.6890000000001</v>
      </c>
      <c r="M203" s="10">
        <v>1810.1880000000001</v>
      </c>
      <c r="N203" s="10">
        <v>1437.5609999999999</v>
      </c>
      <c r="O203" s="10">
        <v>1850.1479999999999</v>
      </c>
      <c r="P203" s="10">
        <v>2404.5929999999998</v>
      </c>
      <c r="Q203" s="10">
        <v>2476.7307900000001</v>
      </c>
      <c r="R203" s="3" t="s">
        <v>10</v>
      </c>
      <c r="S203" s="10">
        <v>2804</v>
      </c>
      <c r="T203" s="10">
        <v>1921</v>
      </c>
      <c r="U203" s="10">
        <v>3300</v>
      </c>
      <c r="V203" s="10">
        <v>2534</v>
      </c>
      <c r="W203" s="10">
        <v>2899</v>
      </c>
      <c r="X203" s="10">
        <v>1805</v>
      </c>
      <c r="Y203" s="60">
        <f t="shared" si="29"/>
        <v>15263</v>
      </c>
      <c r="Z203" s="4" t="s">
        <v>10</v>
      </c>
      <c r="AA203" s="11">
        <f t="shared" si="30"/>
        <v>6214.4651428571424</v>
      </c>
      <c r="AB203" s="11">
        <f t="shared" si="31"/>
        <v>4257.4848571428565</v>
      </c>
      <c r="AC203" s="11">
        <f t="shared" si="32"/>
        <v>7313.7428571428572</v>
      </c>
      <c r="AD203" s="11">
        <f t="shared" si="33"/>
        <v>5616.0680000000002</v>
      </c>
      <c r="AE203" s="11">
        <f t="shared" si="34"/>
        <v>6425.0122857142851</v>
      </c>
      <c r="AF203" s="11">
        <f t="shared" si="35"/>
        <v>4000.3957142857139</v>
      </c>
      <c r="AG203" s="12">
        <f t="shared" si="36"/>
        <v>33827.168857142853</v>
      </c>
      <c r="AH203" s="13"/>
      <c r="AI203" s="13"/>
    </row>
    <row r="204" spans="1:35" x14ac:dyDescent="0.3">
      <c r="A204" s="6">
        <v>81070</v>
      </c>
      <c r="B204" s="6" t="s">
        <v>257</v>
      </c>
      <c r="C204" s="6" t="s">
        <v>258</v>
      </c>
      <c r="D204" s="6" t="s">
        <v>259</v>
      </c>
      <c r="E204" s="6">
        <v>45</v>
      </c>
      <c r="F204" s="7">
        <v>94.638888888888886</v>
      </c>
      <c r="G204" s="6">
        <v>0.1</v>
      </c>
      <c r="H204" s="8">
        <f t="shared" si="37"/>
        <v>3587.4090000000006</v>
      </c>
      <c r="I204" s="9">
        <v>1.68432</v>
      </c>
      <c r="J204" s="9">
        <v>1.452</v>
      </c>
      <c r="K204" s="3" t="s">
        <v>10</v>
      </c>
      <c r="L204" s="10">
        <v>836.16300000000001</v>
      </c>
      <c r="M204" s="10">
        <v>1195.8030000000001</v>
      </c>
      <c r="N204" s="10">
        <v>947.05200000000002</v>
      </c>
      <c r="O204" s="10">
        <v>1084.914</v>
      </c>
      <c r="P204" s="10">
        <v>792.20699999999999</v>
      </c>
      <c r="Q204" s="10">
        <v>815.97321000000011</v>
      </c>
      <c r="R204" s="3" t="s">
        <v>10</v>
      </c>
      <c r="S204" s="10">
        <v>1081</v>
      </c>
      <c r="T204" s="10">
        <v>1479</v>
      </c>
      <c r="U204" s="10">
        <v>1199</v>
      </c>
      <c r="V204" s="10">
        <v>994</v>
      </c>
      <c r="W204" s="10">
        <v>1252</v>
      </c>
      <c r="X204" s="10">
        <v>1190</v>
      </c>
      <c r="Y204" s="60">
        <f t="shared" si="29"/>
        <v>7195</v>
      </c>
      <c r="Z204" s="4" t="s">
        <v>10</v>
      </c>
      <c r="AA204" s="11">
        <f t="shared" si="30"/>
        <v>1569.6119999999999</v>
      </c>
      <c r="AB204" s="11">
        <f t="shared" si="31"/>
        <v>2147.5079999999998</v>
      </c>
      <c r="AC204" s="11">
        <f t="shared" si="32"/>
        <v>1740.9479999999999</v>
      </c>
      <c r="AD204" s="11">
        <f t="shared" si="33"/>
        <v>1443.288</v>
      </c>
      <c r="AE204" s="11">
        <f t="shared" si="34"/>
        <v>1817.904</v>
      </c>
      <c r="AF204" s="11">
        <f t="shared" si="35"/>
        <v>1727.8799999999999</v>
      </c>
      <c r="AG204" s="12">
        <f t="shared" si="36"/>
        <v>10447.14</v>
      </c>
      <c r="AH204" s="13"/>
      <c r="AI204" s="13"/>
    </row>
    <row r="205" spans="1:35" x14ac:dyDescent="0.3">
      <c r="A205" s="6">
        <v>70000</v>
      </c>
      <c r="B205" s="6" t="s">
        <v>260</v>
      </c>
      <c r="C205" s="6" t="s">
        <v>202</v>
      </c>
      <c r="D205" s="6" t="s">
        <v>191</v>
      </c>
      <c r="E205" s="6">
        <v>20</v>
      </c>
      <c r="F205" s="7">
        <v>90.17763157894737</v>
      </c>
      <c r="G205" s="6">
        <v>0.6</v>
      </c>
      <c r="H205" s="8">
        <f t="shared" si="37"/>
        <v>3971.0249999999996</v>
      </c>
      <c r="I205" s="9">
        <v>2.8469714285714285</v>
      </c>
      <c r="J205" s="9">
        <v>2.4542857142857142</v>
      </c>
      <c r="K205" s="3" t="s">
        <v>10</v>
      </c>
      <c r="L205" s="10">
        <v>778.221</v>
      </c>
      <c r="M205" s="10">
        <v>1323.675</v>
      </c>
      <c r="N205" s="10">
        <v>1260.7380000000001</v>
      </c>
      <c r="O205" s="10">
        <v>1188.81</v>
      </c>
      <c r="P205" s="10">
        <v>1151.847</v>
      </c>
      <c r="Q205" s="10">
        <v>1186.4024099999999</v>
      </c>
      <c r="R205" s="3" t="s">
        <v>10</v>
      </c>
      <c r="S205" s="10">
        <v>2009</v>
      </c>
      <c r="T205" s="10">
        <v>2163</v>
      </c>
      <c r="U205" s="10">
        <v>1787</v>
      </c>
      <c r="V205" s="10">
        <v>1975</v>
      </c>
      <c r="W205" s="10">
        <v>1716</v>
      </c>
      <c r="X205" s="10">
        <v>2070</v>
      </c>
      <c r="Y205" s="60">
        <f t="shared" si="29"/>
        <v>11720</v>
      </c>
      <c r="Z205" s="4" t="s">
        <v>10</v>
      </c>
      <c r="AA205" s="11">
        <f t="shared" si="30"/>
        <v>4930.66</v>
      </c>
      <c r="AB205" s="11">
        <f t="shared" si="31"/>
        <v>5308.62</v>
      </c>
      <c r="AC205" s="11">
        <f t="shared" si="32"/>
        <v>4385.8085714285717</v>
      </c>
      <c r="AD205" s="11">
        <f t="shared" si="33"/>
        <v>4847.2142857142853</v>
      </c>
      <c r="AE205" s="11">
        <f t="shared" si="34"/>
        <v>4211.5542857142855</v>
      </c>
      <c r="AF205" s="11">
        <f t="shared" si="35"/>
        <v>5080.3714285714286</v>
      </c>
      <c r="AG205" s="12">
        <f t="shared" si="36"/>
        <v>28764.228571428568</v>
      </c>
      <c r="AH205" s="13"/>
      <c r="AI205" s="13"/>
    </row>
    <row r="206" spans="1:35" x14ac:dyDescent="0.3">
      <c r="A206" s="6">
        <v>15150</v>
      </c>
      <c r="B206" s="6" t="s">
        <v>261</v>
      </c>
      <c r="C206" s="6" t="s">
        <v>165</v>
      </c>
      <c r="D206" s="6" t="s">
        <v>191</v>
      </c>
      <c r="E206" s="6">
        <v>20</v>
      </c>
      <c r="F206" s="7">
        <v>90.17763157894737</v>
      </c>
      <c r="G206" s="6">
        <v>0.6</v>
      </c>
      <c r="H206" s="8">
        <f t="shared" si="37"/>
        <v>18008.972999999998</v>
      </c>
      <c r="I206" s="9">
        <v>0.56044571428571432</v>
      </c>
      <c r="J206" s="9">
        <v>0.48314285714285715</v>
      </c>
      <c r="K206" s="3" t="s">
        <v>10</v>
      </c>
      <c r="L206" s="10">
        <v>1427.5709999999999</v>
      </c>
      <c r="M206" s="10">
        <v>884.11500000000001</v>
      </c>
      <c r="N206" s="10">
        <v>5543.451</v>
      </c>
      <c r="O206" s="10">
        <v>6002.991</v>
      </c>
      <c r="P206" s="10">
        <v>2339.6579999999999</v>
      </c>
      <c r="Q206" s="10">
        <v>2409.8477400000002</v>
      </c>
      <c r="R206" s="3" t="s">
        <v>10</v>
      </c>
      <c r="S206" s="10">
        <v>5597</v>
      </c>
      <c r="T206" s="10">
        <v>2839</v>
      </c>
      <c r="U206" s="10">
        <v>3661</v>
      </c>
      <c r="V206" s="10">
        <v>4713</v>
      </c>
      <c r="W206" s="10">
        <v>5391</v>
      </c>
      <c r="X206" s="10">
        <v>2830</v>
      </c>
      <c r="Y206" s="60">
        <f t="shared" si="29"/>
        <v>25031</v>
      </c>
      <c r="Z206" s="4" t="s">
        <v>10</v>
      </c>
      <c r="AA206" s="11">
        <f t="shared" si="30"/>
        <v>2704.1505714285713</v>
      </c>
      <c r="AB206" s="11">
        <f t="shared" si="31"/>
        <v>1371.6425714285715</v>
      </c>
      <c r="AC206" s="11">
        <f t="shared" si="32"/>
        <v>1768.7860000000001</v>
      </c>
      <c r="AD206" s="11">
        <f t="shared" si="33"/>
        <v>2277.052285714286</v>
      </c>
      <c r="AE206" s="11">
        <f t="shared" si="34"/>
        <v>2604.6231428571427</v>
      </c>
      <c r="AF206" s="11">
        <f t="shared" si="35"/>
        <v>1367.2942857142857</v>
      </c>
      <c r="AG206" s="12">
        <f t="shared" si="36"/>
        <v>12093.548857142858</v>
      </c>
      <c r="AH206" s="13"/>
      <c r="AI206" s="13"/>
    </row>
    <row r="207" spans="1:35" x14ac:dyDescent="0.3">
      <c r="A207" s="6">
        <v>60210</v>
      </c>
      <c r="B207" s="6" t="s">
        <v>262</v>
      </c>
      <c r="C207" s="6" t="s">
        <v>214</v>
      </c>
      <c r="D207" s="6" t="s">
        <v>160</v>
      </c>
      <c r="E207" s="6">
        <v>10</v>
      </c>
      <c r="F207" s="7">
        <v>96.052083333333329</v>
      </c>
      <c r="G207" s="6">
        <v>0.7</v>
      </c>
      <c r="H207" s="8">
        <f t="shared" si="37"/>
        <v>7273.7189999999991</v>
      </c>
      <c r="I207" s="9">
        <v>1.8927885714285713</v>
      </c>
      <c r="J207" s="9">
        <v>1.6317142857142857</v>
      </c>
      <c r="K207" s="3" t="s">
        <v>10</v>
      </c>
      <c r="L207" s="10">
        <v>1685.3130000000001</v>
      </c>
      <c r="M207" s="10">
        <v>2424.5729999999999</v>
      </c>
      <c r="N207" s="10">
        <v>1973.0250000000001</v>
      </c>
      <c r="O207" s="10">
        <v>2017.98</v>
      </c>
      <c r="P207" s="10">
        <v>1500.498</v>
      </c>
      <c r="Q207" s="10">
        <v>1545.5129399999998</v>
      </c>
      <c r="R207" s="3" t="s">
        <v>10</v>
      </c>
      <c r="S207" s="10">
        <v>1863</v>
      </c>
      <c r="T207" s="10">
        <v>1830</v>
      </c>
      <c r="U207" s="10">
        <v>1827</v>
      </c>
      <c r="V207" s="10">
        <v>3473</v>
      </c>
      <c r="W207" s="10">
        <v>1659</v>
      </c>
      <c r="X207" s="10">
        <v>3302</v>
      </c>
      <c r="Y207" s="60">
        <f t="shared" si="29"/>
        <v>13954</v>
      </c>
      <c r="Z207" s="4" t="s">
        <v>10</v>
      </c>
      <c r="AA207" s="11">
        <f t="shared" si="30"/>
        <v>3039.8837142857142</v>
      </c>
      <c r="AB207" s="11">
        <f t="shared" si="31"/>
        <v>2986.037142857143</v>
      </c>
      <c r="AC207" s="11">
        <f t="shared" si="32"/>
        <v>2981.1419999999998</v>
      </c>
      <c r="AD207" s="11">
        <f t="shared" si="33"/>
        <v>5666.9437142857141</v>
      </c>
      <c r="AE207" s="11">
        <f t="shared" si="34"/>
        <v>2707.0140000000001</v>
      </c>
      <c r="AF207" s="11">
        <f t="shared" si="35"/>
        <v>5387.9205714285708</v>
      </c>
      <c r="AG207" s="12">
        <f t="shared" si="36"/>
        <v>22768.94114285714</v>
      </c>
      <c r="AH207" s="13"/>
      <c r="AI207" s="13"/>
    </row>
    <row r="208" spans="1:35" x14ac:dyDescent="0.3">
      <c r="A208" s="6">
        <v>15540</v>
      </c>
      <c r="B208" s="6" t="s">
        <v>263</v>
      </c>
      <c r="C208" s="6" t="s">
        <v>165</v>
      </c>
      <c r="D208" s="6" t="s">
        <v>191</v>
      </c>
      <c r="E208" s="6">
        <v>20</v>
      </c>
      <c r="F208" s="7">
        <v>90.17763157894737</v>
      </c>
      <c r="G208" s="6">
        <v>0.6</v>
      </c>
      <c r="H208" s="8">
        <f t="shared" si="37"/>
        <v>12409.378200000003</v>
      </c>
      <c r="I208" s="9">
        <v>0.52398857142857136</v>
      </c>
      <c r="J208" s="9">
        <v>0.45171428571428573</v>
      </c>
      <c r="K208" s="3" t="s">
        <v>10</v>
      </c>
      <c r="L208" s="10">
        <v>0</v>
      </c>
      <c r="M208" s="10">
        <v>0</v>
      </c>
      <c r="N208" s="10">
        <v>0</v>
      </c>
      <c r="O208" s="10">
        <v>3095.9009999999998</v>
      </c>
      <c r="P208" s="10">
        <v>4015.98</v>
      </c>
      <c r="Q208" s="10">
        <v>4136.4594000000006</v>
      </c>
      <c r="R208" s="3" t="s">
        <v>10</v>
      </c>
      <c r="S208" s="10">
        <v>1522</v>
      </c>
      <c r="T208" s="10">
        <v>2366</v>
      </c>
      <c r="U208" s="10">
        <v>2648</v>
      </c>
      <c r="V208" s="10">
        <v>2652</v>
      </c>
      <c r="W208" s="10">
        <v>2046</v>
      </c>
      <c r="X208" s="10">
        <v>2888</v>
      </c>
      <c r="Y208" s="60">
        <f t="shared" si="29"/>
        <v>14122</v>
      </c>
      <c r="Z208" s="4" t="s">
        <v>10</v>
      </c>
      <c r="AA208" s="11">
        <f t="shared" si="30"/>
        <v>687.50914285714293</v>
      </c>
      <c r="AB208" s="11">
        <f t="shared" si="31"/>
        <v>1068.7560000000001</v>
      </c>
      <c r="AC208" s="11">
        <f t="shared" si="32"/>
        <v>1196.1394285714287</v>
      </c>
      <c r="AD208" s="11">
        <f t="shared" si="33"/>
        <v>1197.9462857142858</v>
      </c>
      <c r="AE208" s="11">
        <f t="shared" si="34"/>
        <v>924.20742857142864</v>
      </c>
      <c r="AF208" s="11">
        <f t="shared" si="35"/>
        <v>1304.5508571428572</v>
      </c>
      <c r="AG208" s="12">
        <f t="shared" si="36"/>
        <v>6379.1091428571435</v>
      </c>
      <c r="AH208" s="13"/>
      <c r="AI208" s="13"/>
    </row>
    <row r="209" spans="1:35" x14ac:dyDescent="0.3">
      <c r="A209" s="6">
        <v>73610</v>
      </c>
      <c r="B209" s="6" t="s">
        <v>264</v>
      </c>
      <c r="C209" s="6" t="s">
        <v>186</v>
      </c>
      <c r="D209" s="6" t="s">
        <v>160</v>
      </c>
      <c r="E209" s="6">
        <v>10</v>
      </c>
      <c r="F209" s="7">
        <v>96.052083333333329</v>
      </c>
      <c r="G209" s="6">
        <v>0.7</v>
      </c>
      <c r="H209" s="8">
        <f t="shared" si="37"/>
        <v>8859.431700000001</v>
      </c>
      <c r="I209" s="9">
        <v>2.5745371428571424</v>
      </c>
      <c r="J209" s="9">
        <v>2.2194285714285713</v>
      </c>
      <c r="K209" s="3" t="s">
        <v>10</v>
      </c>
      <c r="L209" s="10">
        <v>1526.472</v>
      </c>
      <c r="M209" s="10">
        <v>1478.52</v>
      </c>
      <c r="N209" s="10">
        <v>1512.4860000000001</v>
      </c>
      <c r="O209" s="10">
        <v>1892.106</v>
      </c>
      <c r="P209" s="10">
        <v>2867.13</v>
      </c>
      <c r="Q209" s="10">
        <v>2953.1439</v>
      </c>
      <c r="R209" s="3" t="s">
        <v>10</v>
      </c>
      <c r="S209" s="10">
        <v>3069</v>
      </c>
      <c r="T209" s="10">
        <v>3860</v>
      </c>
      <c r="U209" s="10">
        <v>1852</v>
      </c>
      <c r="V209" s="10">
        <v>3096</v>
      </c>
      <c r="W209" s="10">
        <v>1657</v>
      </c>
      <c r="X209" s="10">
        <v>2471</v>
      </c>
      <c r="Y209" s="60">
        <f t="shared" si="29"/>
        <v>16005</v>
      </c>
      <c r="Z209" s="4" t="s">
        <v>10</v>
      </c>
      <c r="AA209" s="11">
        <f t="shared" si="30"/>
        <v>6811.4262857142858</v>
      </c>
      <c r="AB209" s="11">
        <f t="shared" si="31"/>
        <v>8566.9942857142851</v>
      </c>
      <c r="AC209" s="11">
        <f t="shared" si="32"/>
        <v>4110.3817142857142</v>
      </c>
      <c r="AD209" s="11">
        <f t="shared" si="33"/>
        <v>6871.3508571428565</v>
      </c>
      <c r="AE209" s="11">
        <f t="shared" si="34"/>
        <v>3677.5931428571425</v>
      </c>
      <c r="AF209" s="11">
        <f t="shared" si="35"/>
        <v>5484.2079999999996</v>
      </c>
      <c r="AG209" s="12">
        <f t="shared" si="36"/>
        <v>35521.954285714288</v>
      </c>
      <c r="AH209" s="13"/>
      <c r="AI209" s="13"/>
    </row>
    <row r="210" spans="1:35" x14ac:dyDescent="0.3">
      <c r="A210" s="6">
        <v>20420</v>
      </c>
      <c r="B210" s="6" t="s">
        <v>265</v>
      </c>
      <c r="C210" s="6" t="s">
        <v>177</v>
      </c>
      <c r="D210" s="6" t="s">
        <v>238</v>
      </c>
      <c r="E210" s="6">
        <v>20</v>
      </c>
      <c r="F210" s="7">
        <v>96.492063492063494</v>
      </c>
      <c r="G210" s="6">
        <v>1.1000000000000001</v>
      </c>
      <c r="H210" s="8">
        <f t="shared" si="37"/>
        <v>10633.356</v>
      </c>
      <c r="I210" s="9">
        <v>2.847965714285714</v>
      </c>
      <c r="J210" s="9">
        <v>2.4551428571428571</v>
      </c>
      <c r="K210" s="3" t="s">
        <v>10</v>
      </c>
      <c r="L210" s="10">
        <v>31</v>
      </c>
      <c r="M210" s="10">
        <v>260.73899999999998</v>
      </c>
      <c r="N210" s="10">
        <v>3544.4520000000002</v>
      </c>
      <c r="O210" s="10">
        <v>1731.2670000000001</v>
      </c>
      <c r="P210" s="10">
        <v>532.46699999999998</v>
      </c>
      <c r="Q210" s="10">
        <v>548.44101000000001</v>
      </c>
      <c r="R210" s="3" t="s">
        <v>10</v>
      </c>
      <c r="S210" s="10">
        <v>1226</v>
      </c>
      <c r="T210" s="10">
        <v>1062</v>
      </c>
      <c r="U210" s="10">
        <v>1843</v>
      </c>
      <c r="V210" s="10">
        <v>993</v>
      </c>
      <c r="W210" s="10">
        <v>1699</v>
      </c>
      <c r="X210" s="10">
        <v>1161</v>
      </c>
      <c r="Y210" s="60">
        <f t="shared" si="29"/>
        <v>7984</v>
      </c>
      <c r="Z210" s="4" t="s">
        <v>10</v>
      </c>
      <c r="AA210" s="11">
        <f t="shared" si="30"/>
        <v>3010.0051428571428</v>
      </c>
      <c r="AB210" s="11">
        <f t="shared" si="31"/>
        <v>2607.3617142857142</v>
      </c>
      <c r="AC210" s="11">
        <f t="shared" si="32"/>
        <v>4524.8282857142858</v>
      </c>
      <c r="AD210" s="11">
        <f t="shared" si="33"/>
        <v>2437.9568571428572</v>
      </c>
      <c r="AE210" s="11">
        <f t="shared" si="34"/>
        <v>4171.2877142857142</v>
      </c>
      <c r="AF210" s="11">
        <f t="shared" si="35"/>
        <v>2850.4208571428571</v>
      </c>
      <c r="AG210" s="12">
        <f t="shared" si="36"/>
        <v>19601.86057142857</v>
      </c>
      <c r="AH210" s="13"/>
      <c r="AI210" s="13"/>
    </row>
    <row r="211" spans="1:35" x14ac:dyDescent="0.3">
      <c r="A211" s="6">
        <v>31650</v>
      </c>
      <c r="B211" s="6" t="s">
        <v>266</v>
      </c>
      <c r="C211" s="6" t="s">
        <v>183</v>
      </c>
      <c r="D211" s="6" t="s">
        <v>184</v>
      </c>
      <c r="E211" s="6">
        <v>25</v>
      </c>
      <c r="F211" s="7">
        <v>95.140151515151516</v>
      </c>
      <c r="G211" s="6">
        <v>0.4</v>
      </c>
      <c r="H211" s="8">
        <f t="shared" si="37"/>
        <v>1072.9259999999999</v>
      </c>
      <c r="I211" s="9">
        <v>3.2281142857142857</v>
      </c>
      <c r="J211" s="9">
        <v>2.7828571428571429</v>
      </c>
      <c r="K211" s="3" t="s">
        <v>10</v>
      </c>
      <c r="L211" s="10">
        <v>357.642</v>
      </c>
      <c r="M211" s="10">
        <v>252.74700000000001</v>
      </c>
      <c r="N211" s="10">
        <v>255.744</v>
      </c>
      <c r="O211" s="10">
        <v>352.64699999999999</v>
      </c>
      <c r="P211" s="10">
        <v>233.76599999999999</v>
      </c>
      <c r="Q211" s="10">
        <v>240.77898000000002</v>
      </c>
      <c r="R211" s="3" t="s">
        <v>10</v>
      </c>
      <c r="S211" s="10">
        <v>261</v>
      </c>
      <c r="T211" s="10">
        <v>346</v>
      </c>
      <c r="U211" s="10">
        <v>417</v>
      </c>
      <c r="V211" s="10">
        <v>491</v>
      </c>
      <c r="W211" s="10">
        <v>251</v>
      </c>
      <c r="X211" s="10">
        <v>365</v>
      </c>
      <c r="Y211" s="60">
        <f t="shared" si="29"/>
        <v>2131</v>
      </c>
      <c r="Z211" s="4" t="s">
        <v>10</v>
      </c>
      <c r="AA211" s="11">
        <f t="shared" si="30"/>
        <v>726.3257142857143</v>
      </c>
      <c r="AB211" s="11">
        <f t="shared" si="31"/>
        <v>962.8685714285715</v>
      </c>
      <c r="AC211" s="11">
        <f t="shared" si="32"/>
        <v>1160.4514285714286</v>
      </c>
      <c r="AD211" s="11">
        <f t="shared" si="33"/>
        <v>1366.3828571428571</v>
      </c>
      <c r="AE211" s="11">
        <f t="shared" si="34"/>
        <v>698.49714285714288</v>
      </c>
      <c r="AF211" s="11">
        <f t="shared" si="35"/>
        <v>1015.7428571428571</v>
      </c>
      <c r="AG211" s="12">
        <f t="shared" si="36"/>
        <v>5930.2685714285708</v>
      </c>
      <c r="AH211" s="13"/>
      <c r="AI211" s="13"/>
    </row>
    <row r="212" spans="1:35" x14ac:dyDescent="0.3">
      <c r="A212" s="6">
        <v>71250</v>
      </c>
      <c r="B212" s="6" t="s">
        <v>267</v>
      </c>
      <c r="C212" s="6" t="s">
        <v>232</v>
      </c>
      <c r="D212" s="6" t="s">
        <v>191</v>
      </c>
      <c r="E212" s="6">
        <v>20</v>
      </c>
      <c r="F212" s="7">
        <v>90.17763157894737</v>
      </c>
      <c r="G212" s="6">
        <v>0.6</v>
      </c>
      <c r="H212" s="8">
        <f t="shared" si="37"/>
        <v>14184.800999999999</v>
      </c>
      <c r="I212" s="9">
        <v>2.5231657142857142</v>
      </c>
      <c r="J212" s="9">
        <v>2.1751428571428573</v>
      </c>
      <c r="K212" s="3" t="s">
        <v>10</v>
      </c>
      <c r="L212" s="10">
        <v>2750.2469999999998</v>
      </c>
      <c r="M212" s="10">
        <v>2614.3829999999998</v>
      </c>
      <c r="N212" s="10">
        <v>4728.2669999999998</v>
      </c>
      <c r="O212" s="10">
        <v>3859.1370000000002</v>
      </c>
      <c r="P212" s="10">
        <v>3987.009</v>
      </c>
      <c r="Q212" s="10">
        <v>4106.6192700000001</v>
      </c>
      <c r="R212" s="3" t="s">
        <v>10</v>
      </c>
      <c r="S212" s="10">
        <v>5710</v>
      </c>
      <c r="T212" s="10">
        <v>6897</v>
      </c>
      <c r="U212" s="10">
        <v>5871</v>
      </c>
      <c r="V212" s="10">
        <v>4417</v>
      </c>
      <c r="W212" s="10">
        <v>5408</v>
      </c>
      <c r="X212" s="10">
        <v>5282</v>
      </c>
      <c r="Y212" s="60">
        <f t="shared" si="29"/>
        <v>33585</v>
      </c>
      <c r="Z212" s="4" t="s">
        <v>10</v>
      </c>
      <c r="AA212" s="11">
        <f t="shared" si="30"/>
        <v>12420.065714285714</v>
      </c>
      <c r="AB212" s="11">
        <f t="shared" si="31"/>
        <v>15001.960285714287</v>
      </c>
      <c r="AC212" s="11">
        <f t="shared" si="32"/>
        <v>12770.263714285715</v>
      </c>
      <c r="AD212" s="11">
        <f t="shared" si="33"/>
        <v>9607.6059999999998</v>
      </c>
      <c r="AE212" s="11">
        <f t="shared" si="34"/>
        <v>11763.172571428571</v>
      </c>
      <c r="AF212" s="11">
        <f t="shared" si="35"/>
        <v>11489.104571428572</v>
      </c>
      <c r="AG212" s="12">
        <f t="shared" si="36"/>
        <v>73052.172857142868</v>
      </c>
      <c r="AH212" s="13"/>
      <c r="AI212" s="13"/>
    </row>
    <row r="213" spans="1:35" x14ac:dyDescent="0.3">
      <c r="A213" s="6">
        <v>15260</v>
      </c>
      <c r="B213" s="6" t="s">
        <v>268</v>
      </c>
      <c r="C213" s="6" t="s">
        <v>165</v>
      </c>
      <c r="D213" s="6" t="s">
        <v>191</v>
      </c>
      <c r="E213" s="6">
        <v>20</v>
      </c>
      <c r="F213" s="7">
        <v>90.17763157894737</v>
      </c>
      <c r="G213" s="6">
        <v>0.6</v>
      </c>
      <c r="H213" s="8">
        <f t="shared" si="37"/>
        <v>4789.2060000000001</v>
      </c>
      <c r="I213" s="9">
        <v>0.43085714285714288</v>
      </c>
      <c r="J213" s="9">
        <v>0.37142857142857144</v>
      </c>
      <c r="K213" s="3" t="s">
        <v>10</v>
      </c>
      <c r="L213" s="10">
        <v>1596.402</v>
      </c>
      <c r="M213" s="10">
        <v>1233.7650000000001</v>
      </c>
      <c r="N213" s="10">
        <v>991.00800000000004</v>
      </c>
      <c r="O213" s="10">
        <v>990.00900000000001</v>
      </c>
      <c r="P213" s="10">
        <v>985.01400000000001</v>
      </c>
      <c r="Q213" s="10">
        <v>1014.56442</v>
      </c>
      <c r="R213" s="3" t="s">
        <v>10</v>
      </c>
      <c r="S213" s="10">
        <v>1516</v>
      </c>
      <c r="T213" s="10">
        <v>2070</v>
      </c>
      <c r="U213" s="10">
        <v>1436</v>
      </c>
      <c r="V213" s="10">
        <v>1224</v>
      </c>
      <c r="W213" s="10">
        <v>1312</v>
      </c>
      <c r="X213" s="10">
        <v>1612</v>
      </c>
      <c r="Y213" s="60">
        <f t="shared" si="29"/>
        <v>9170</v>
      </c>
      <c r="Z213" s="4" t="s">
        <v>10</v>
      </c>
      <c r="AA213" s="11">
        <f t="shared" si="30"/>
        <v>563.08571428571429</v>
      </c>
      <c r="AB213" s="11">
        <f t="shared" si="31"/>
        <v>768.85714285714289</v>
      </c>
      <c r="AC213" s="11">
        <f t="shared" si="32"/>
        <v>533.37142857142862</v>
      </c>
      <c r="AD213" s="11">
        <f t="shared" si="33"/>
        <v>454.62857142857143</v>
      </c>
      <c r="AE213" s="11">
        <f t="shared" si="34"/>
        <v>487.31428571428575</v>
      </c>
      <c r="AF213" s="11">
        <f t="shared" si="35"/>
        <v>598.74285714285713</v>
      </c>
      <c r="AG213" s="12">
        <f t="shared" si="36"/>
        <v>3406</v>
      </c>
      <c r="AH213" s="13"/>
      <c r="AI213" s="13"/>
    </row>
    <row r="214" spans="1:35" x14ac:dyDescent="0.3">
      <c r="A214" s="6">
        <v>13420</v>
      </c>
      <c r="B214" s="6" t="s">
        <v>269</v>
      </c>
      <c r="C214" s="6" t="s">
        <v>165</v>
      </c>
      <c r="D214" s="6" t="s">
        <v>191</v>
      </c>
      <c r="E214" s="6">
        <v>20</v>
      </c>
      <c r="F214" s="7">
        <v>90.17763157894737</v>
      </c>
      <c r="G214" s="6">
        <v>0.6</v>
      </c>
      <c r="H214" s="8">
        <f t="shared" si="37"/>
        <v>6991.8511500000004</v>
      </c>
      <c r="I214" s="9">
        <v>0.4818971428571428</v>
      </c>
      <c r="J214" s="9">
        <v>0.41542857142857142</v>
      </c>
      <c r="K214" s="3" t="s">
        <v>10</v>
      </c>
      <c r="L214" s="10">
        <v>2</v>
      </c>
      <c r="M214" s="10">
        <v>10</v>
      </c>
      <c r="N214" s="10">
        <v>1027.971</v>
      </c>
      <c r="O214" s="10">
        <v>299.7</v>
      </c>
      <c r="P214" s="10">
        <v>2262.7350000000001</v>
      </c>
      <c r="Q214" s="10">
        <v>2330.6170500000003</v>
      </c>
      <c r="R214" s="3" t="s">
        <v>10</v>
      </c>
      <c r="S214" s="10">
        <v>1770</v>
      </c>
      <c r="T214" s="10">
        <v>1638</v>
      </c>
      <c r="U214" s="10">
        <v>1563</v>
      </c>
      <c r="V214" s="10">
        <v>1027</v>
      </c>
      <c r="W214" s="10">
        <v>1450</v>
      </c>
      <c r="X214" s="10">
        <v>1849</v>
      </c>
      <c r="Y214" s="60">
        <f t="shared" si="29"/>
        <v>9297</v>
      </c>
      <c r="Z214" s="4" t="s">
        <v>10</v>
      </c>
      <c r="AA214" s="11">
        <f t="shared" si="30"/>
        <v>735.30857142857144</v>
      </c>
      <c r="AB214" s="11">
        <f t="shared" si="31"/>
        <v>680.47199999999998</v>
      </c>
      <c r="AC214" s="11">
        <f t="shared" si="32"/>
        <v>649.31485714285714</v>
      </c>
      <c r="AD214" s="11">
        <f t="shared" si="33"/>
        <v>426.64514285714284</v>
      </c>
      <c r="AE214" s="11">
        <f t="shared" si="34"/>
        <v>602.37142857142851</v>
      </c>
      <c r="AF214" s="11">
        <f t="shared" si="35"/>
        <v>768.1274285714286</v>
      </c>
      <c r="AG214" s="12">
        <f t="shared" si="36"/>
        <v>3862.2394285714286</v>
      </c>
      <c r="AH214" s="13"/>
      <c r="AI214" s="13"/>
    </row>
    <row r="215" spans="1:35" x14ac:dyDescent="0.3">
      <c r="A215" s="6">
        <v>31690</v>
      </c>
      <c r="B215" s="6" t="s">
        <v>270</v>
      </c>
      <c r="C215" s="6" t="s">
        <v>183</v>
      </c>
      <c r="D215" s="6" t="s">
        <v>184</v>
      </c>
      <c r="E215" s="6">
        <v>25</v>
      </c>
      <c r="F215" s="7">
        <v>95.140151515151516</v>
      </c>
      <c r="G215" s="6">
        <v>0.4</v>
      </c>
      <c r="H215" s="8">
        <f t="shared" si="37"/>
        <v>4264.7309999999998</v>
      </c>
      <c r="I215" s="9">
        <v>1.1749142857142856</v>
      </c>
      <c r="J215" s="9">
        <v>1.0128571428571429</v>
      </c>
      <c r="K215" s="3" t="s">
        <v>10</v>
      </c>
      <c r="L215" s="10">
        <v>0</v>
      </c>
      <c r="M215" s="10">
        <v>0</v>
      </c>
      <c r="N215" s="10">
        <v>1421.577</v>
      </c>
      <c r="O215" s="10">
        <v>623.37599999999998</v>
      </c>
      <c r="P215" s="10">
        <v>28</v>
      </c>
      <c r="Q215" s="10">
        <v>28.84</v>
      </c>
      <c r="R215" s="3" t="s">
        <v>10</v>
      </c>
      <c r="S215" s="10">
        <v>365</v>
      </c>
      <c r="T215" s="10">
        <v>525</v>
      </c>
      <c r="U215" s="10">
        <v>632</v>
      </c>
      <c r="V215" s="10">
        <v>648</v>
      </c>
      <c r="W215" s="10">
        <v>624</v>
      </c>
      <c r="X215" s="10">
        <v>488</v>
      </c>
      <c r="Y215" s="60">
        <f t="shared" si="29"/>
        <v>3282</v>
      </c>
      <c r="Z215" s="4" t="s">
        <v>10</v>
      </c>
      <c r="AA215" s="11">
        <f t="shared" si="30"/>
        <v>369.69285714285718</v>
      </c>
      <c r="AB215" s="11">
        <f t="shared" si="31"/>
        <v>531.75</v>
      </c>
      <c r="AC215" s="11">
        <f t="shared" si="32"/>
        <v>640.12571428571437</v>
      </c>
      <c r="AD215" s="11">
        <f t="shared" si="33"/>
        <v>656.33142857142855</v>
      </c>
      <c r="AE215" s="11">
        <f t="shared" si="34"/>
        <v>632.02285714285722</v>
      </c>
      <c r="AF215" s="11">
        <f t="shared" si="35"/>
        <v>494.27428571428572</v>
      </c>
      <c r="AG215" s="12">
        <f t="shared" si="36"/>
        <v>3324.1971428571433</v>
      </c>
      <c r="AH215" s="13"/>
      <c r="AI215" s="13"/>
    </row>
    <row r="216" spans="1:35" x14ac:dyDescent="0.3">
      <c r="A216" s="6">
        <v>31640</v>
      </c>
      <c r="B216" s="6" t="s">
        <v>271</v>
      </c>
      <c r="C216" s="6" t="s">
        <v>183</v>
      </c>
      <c r="D216" s="6" t="s">
        <v>184</v>
      </c>
      <c r="E216" s="6">
        <v>25</v>
      </c>
      <c r="F216" s="7">
        <v>95.140151515151516</v>
      </c>
      <c r="G216" s="6">
        <v>0.4</v>
      </c>
      <c r="H216" s="8">
        <f t="shared" si="37"/>
        <v>1075.923</v>
      </c>
      <c r="I216" s="9">
        <v>2.7342857142857144</v>
      </c>
      <c r="J216" s="9">
        <v>2.3571428571428572</v>
      </c>
      <c r="K216" s="3" t="s">
        <v>10</v>
      </c>
      <c r="L216" s="10">
        <v>257.74200000000002</v>
      </c>
      <c r="M216" s="10">
        <v>322.67700000000002</v>
      </c>
      <c r="N216" s="10">
        <v>358.64100000000002</v>
      </c>
      <c r="O216" s="10">
        <v>265.73399999999998</v>
      </c>
      <c r="P216" s="10">
        <v>311.68799999999999</v>
      </c>
      <c r="Q216" s="10">
        <v>321.03863999999999</v>
      </c>
      <c r="R216" s="3" t="s">
        <v>10</v>
      </c>
      <c r="S216" s="10">
        <v>545</v>
      </c>
      <c r="T216" s="10">
        <v>540</v>
      </c>
      <c r="U216" s="10">
        <v>491</v>
      </c>
      <c r="V216" s="10">
        <v>443</v>
      </c>
      <c r="W216" s="10">
        <v>376</v>
      </c>
      <c r="X216" s="10">
        <v>539</v>
      </c>
      <c r="Y216" s="60">
        <f t="shared" si="29"/>
        <v>2934</v>
      </c>
      <c r="Z216" s="4" t="s">
        <v>10</v>
      </c>
      <c r="AA216" s="11">
        <f t="shared" si="30"/>
        <v>1284.6428571428571</v>
      </c>
      <c r="AB216" s="11">
        <f t="shared" si="31"/>
        <v>1272.8571428571429</v>
      </c>
      <c r="AC216" s="11">
        <f t="shared" si="32"/>
        <v>1157.3571428571429</v>
      </c>
      <c r="AD216" s="11">
        <f t="shared" si="33"/>
        <v>1044.2142857142858</v>
      </c>
      <c r="AE216" s="11">
        <f t="shared" si="34"/>
        <v>886.28571428571433</v>
      </c>
      <c r="AF216" s="11">
        <f t="shared" si="35"/>
        <v>1270.5</v>
      </c>
      <c r="AG216" s="12">
        <f t="shared" si="36"/>
        <v>6915.857142857144</v>
      </c>
      <c r="AH216" s="13"/>
      <c r="AI216" s="13"/>
    </row>
    <row r="217" spans="1:35" x14ac:dyDescent="0.3">
      <c r="A217" s="6">
        <v>73200</v>
      </c>
      <c r="B217" s="6" t="s">
        <v>272</v>
      </c>
      <c r="C217" s="6" t="s">
        <v>186</v>
      </c>
      <c r="D217" s="6" t="s">
        <v>160</v>
      </c>
      <c r="E217" s="6">
        <v>10</v>
      </c>
      <c r="F217" s="7">
        <v>96.052083333333329</v>
      </c>
      <c r="G217" s="6">
        <v>0.7</v>
      </c>
      <c r="H217" s="8">
        <f t="shared" si="37"/>
        <v>3796.8993</v>
      </c>
      <c r="I217" s="9">
        <v>3.1373028571428572</v>
      </c>
      <c r="J217" s="9">
        <v>2.7045714285714286</v>
      </c>
      <c r="K217" s="3" t="s">
        <v>10</v>
      </c>
      <c r="L217" s="10">
        <v>0</v>
      </c>
      <c r="M217" s="10">
        <v>0</v>
      </c>
      <c r="N217" s="10">
        <v>0</v>
      </c>
      <c r="O217" s="10">
        <v>619.38</v>
      </c>
      <c r="P217" s="10">
        <v>1228.77</v>
      </c>
      <c r="Q217" s="10">
        <v>1265.6331</v>
      </c>
      <c r="R217" s="3" t="s">
        <v>10</v>
      </c>
      <c r="S217" s="10">
        <v>451</v>
      </c>
      <c r="T217" s="10">
        <v>565</v>
      </c>
      <c r="U217" s="10">
        <v>942</v>
      </c>
      <c r="V217" s="10">
        <v>502</v>
      </c>
      <c r="W217" s="10">
        <v>898</v>
      </c>
      <c r="X217" s="10">
        <v>738</v>
      </c>
      <c r="Y217" s="60">
        <f t="shared" si="29"/>
        <v>4096</v>
      </c>
      <c r="Z217" s="4" t="s">
        <v>10</v>
      </c>
      <c r="AA217" s="11">
        <f t="shared" si="30"/>
        <v>1219.7617142857143</v>
      </c>
      <c r="AB217" s="11">
        <f t="shared" si="31"/>
        <v>1528.0828571428572</v>
      </c>
      <c r="AC217" s="11">
        <f t="shared" si="32"/>
        <v>2547.706285714286</v>
      </c>
      <c r="AD217" s="11">
        <f t="shared" si="33"/>
        <v>1357.6948571428572</v>
      </c>
      <c r="AE217" s="11">
        <f t="shared" si="34"/>
        <v>2428.7051428571431</v>
      </c>
      <c r="AF217" s="11">
        <f t="shared" si="35"/>
        <v>1995.9737142857143</v>
      </c>
      <c r="AG217" s="12">
        <f t="shared" si="36"/>
        <v>11077.924571428573</v>
      </c>
      <c r="AH217" s="13"/>
      <c r="AI217" s="13"/>
    </row>
    <row r="218" spans="1:35" x14ac:dyDescent="0.3">
      <c r="A218" s="6">
        <v>74000</v>
      </c>
      <c r="B218" s="6" t="s">
        <v>273</v>
      </c>
      <c r="C218" s="6" t="s">
        <v>256</v>
      </c>
      <c r="D218" s="6" t="s">
        <v>65</v>
      </c>
      <c r="E218" s="6">
        <v>5</v>
      </c>
      <c r="F218" s="7">
        <v>95.621794871794876</v>
      </c>
      <c r="G218" s="6">
        <v>2.5</v>
      </c>
      <c r="H218" s="8">
        <f t="shared" si="37"/>
        <v>5368.1364900000008</v>
      </c>
      <c r="I218" s="9">
        <v>3.7872342857142858</v>
      </c>
      <c r="J218" s="9">
        <v>3.2648571428571427</v>
      </c>
      <c r="K218" s="3" t="s">
        <v>10</v>
      </c>
      <c r="L218" s="10">
        <v>1300.6980000000001</v>
      </c>
      <c r="M218" s="10">
        <v>1448.55</v>
      </c>
      <c r="N218" s="10">
        <v>1225.7729999999999</v>
      </c>
      <c r="O218" s="10">
        <v>1451.547</v>
      </c>
      <c r="P218" s="10">
        <v>1737.261</v>
      </c>
      <c r="Q218" s="10">
        <v>1789.3788300000001</v>
      </c>
      <c r="R218" s="3" t="s">
        <v>10</v>
      </c>
      <c r="S218" s="10">
        <v>1499</v>
      </c>
      <c r="T218" s="10">
        <v>1871</v>
      </c>
      <c r="U218" s="10">
        <v>1744</v>
      </c>
      <c r="V218" s="10">
        <v>1733</v>
      </c>
      <c r="W218" s="10">
        <v>1396</v>
      </c>
      <c r="X218" s="10">
        <v>1662</v>
      </c>
      <c r="Y218" s="60">
        <f t="shared" si="29"/>
        <v>9905</v>
      </c>
      <c r="Z218" s="4" t="s">
        <v>10</v>
      </c>
      <c r="AA218" s="11">
        <f t="shared" si="30"/>
        <v>4894.0208571428566</v>
      </c>
      <c r="AB218" s="11">
        <f t="shared" si="31"/>
        <v>6108.5477142857144</v>
      </c>
      <c r="AC218" s="11">
        <f t="shared" si="32"/>
        <v>5693.9108571428569</v>
      </c>
      <c r="AD218" s="11">
        <f t="shared" si="33"/>
        <v>5657.9974285714279</v>
      </c>
      <c r="AE218" s="11">
        <f t="shared" si="34"/>
        <v>4557.7405714285715</v>
      </c>
      <c r="AF218" s="11">
        <f t="shared" si="35"/>
        <v>5426.1925714285708</v>
      </c>
      <c r="AG218" s="12">
        <f t="shared" si="36"/>
        <v>32338.41</v>
      </c>
      <c r="AH218" s="13"/>
      <c r="AI218" s="13"/>
    </row>
    <row r="219" spans="1:35" x14ac:dyDescent="0.3">
      <c r="A219" s="6">
        <v>15500</v>
      </c>
      <c r="B219" s="6" t="s">
        <v>274</v>
      </c>
      <c r="C219" s="6" t="s">
        <v>165</v>
      </c>
      <c r="D219" s="6" t="s">
        <v>191</v>
      </c>
      <c r="E219" s="6">
        <v>20</v>
      </c>
      <c r="F219" s="7">
        <v>90.17763157894737</v>
      </c>
      <c r="G219" s="6">
        <v>0.6</v>
      </c>
      <c r="H219" s="8">
        <f t="shared" si="37"/>
        <v>3475.8606600000003</v>
      </c>
      <c r="I219" s="9">
        <v>0.7347771428571428</v>
      </c>
      <c r="J219" s="9">
        <v>0.63342857142857145</v>
      </c>
      <c r="K219" s="3" t="s">
        <v>10</v>
      </c>
      <c r="L219" s="10">
        <v>360.63900000000001</v>
      </c>
      <c r="M219" s="10">
        <v>1082.9159999999999</v>
      </c>
      <c r="N219" s="10">
        <v>203.79599999999999</v>
      </c>
      <c r="O219" s="10">
        <v>586.41300000000001</v>
      </c>
      <c r="P219" s="10">
        <v>1124.874</v>
      </c>
      <c r="Q219" s="10">
        <v>1158.62022</v>
      </c>
      <c r="R219" s="3" t="s">
        <v>10</v>
      </c>
      <c r="S219" s="10">
        <v>872</v>
      </c>
      <c r="T219" s="10">
        <v>1263</v>
      </c>
      <c r="U219" s="10">
        <v>1156</v>
      </c>
      <c r="V219" s="10">
        <v>1167</v>
      </c>
      <c r="W219" s="10">
        <v>1212</v>
      </c>
      <c r="X219" s="10">
        <v>1175</v>
      </c>
      <c r="Y219" s="60">
        <f t="shared" si="29"/>
        <v>6845</v>
      </c>
      <c r="Z219" s="4" t="s">
        <v>10</v>
      </c>
      <c r="AA219" s="11">
        <f t="shared" si="30"/>
        <v>552.3497142857143</v>
      </c>
      <c r="AB219" s="11">
        <f t="shared" si="31"/>
        <v>800.02028571428571</v>
      </c>
      <c r="AC219" s="11">
        <f t="shared" si="32"/>
        <v>732.24342857142858</v>
      </c>
      <c r="AD219" s="11">
        <f t="shared" si="33"/>
        <v>739.21114285714293</v>
      </c>
      <c r="AE219" s="11">
        <f t="shared" si="34"/>
        <v>767.71542857142856</v>
      </c>
      <c r="AF219" s="11">
        <f t="shared" si="35"/>
        <v>744.27857142857147</v>
      </c>
      <c r="AG219" s="12">
        <f t="shared" si="36"/>
        <v>4335.8185714285719</v>
      </c>
      <c r="AH219" s="13"/>
      <c r="AI219" s="13"/>
    </row>
    <row r="220" spans="1:35" x14ac:dyDescent="0.3">
      <c r="A220" s="6">
        <v>24160</v>
      </c>
      <c r="B220" s="6" t="s">
        <v>275</v>
      </c>
      <c r="C220" s="6" t="s">
        <v>177</v>
      </c>
      <c r="D220" s="6" t="s">
        <v>238</v>
      </c>
      <c r="E220" s="6">
        <v>20</v>
      </c>
      <c r="F220" s="7">
        <v>96.492063492063494</v>
      </c>
      <c r="G220" s="6">
        <v>1.1000000000000001</v>
      </c>
      <c r="H220" s="8">
        <f t="shared" si="37"/>
        <v>3137.8589999999999</v>
      </c>
      <c r="I220" s="9">
        <v>1.5169485714285713</v>
      </c>
      <c r="J220" s="9">
        <v>1.3077142857142856</v>
      </c>
      <c r="K220" s="3" t="s">
        <v>10</v>
      </c>
      <c r="L220" s="10">
        <v>1045.953</v>
      </c>
      <c r="M220" s="10">
        <v>822.17700000000002</v>
      </c>
      <c r="N220" s="10">
        <v>914.08500000000004</v>
      </c>
      <c r="O220" s="10">
        <v>714.28499999999997</v>
      </c>
      <c r="P220" s="10">
        <v>463.536</v>
      </c>
      <c r="Q220" s="10">
        <v>477.44208000000003</v>
      </c>
      <c r="R220" s="3" t="s">
        <v>10</v>
      </c>
      <c r="S220" s="10">
        <v>595</v>
      </c>
      <c r="T220" s="10">
        <v>953</v>
      </c>
      <c r="U220" s="10">
        <v>739</v>
      </c>
      <c r="V220" s="10">
        <v>1088</v>
      </c>
      <c r="W220" s="10">
        <v>1100</v>
      </c>
      <c r="X220" s="10">
        <v>1128</v>
      </c>
      <c r="Y220" s="60">
        <f t="shared" si="29"/>
        <v>5603</v>
      </c>
      <c r="Z220" s="4" t="s">
        <v>10</v>
      </c>
      <c r="AA220" s="11">
        <f t="shared" si="30"/>
        <v>778.08999999999992</v>
      </c>
      <c r="AB220" s="11">
        <f t="shared" si="31"/>
        <v>1246.2517142857141</v>
      </c>
      <c r="AC220" s="11">
        <f t="shared" si="32"/>
        <v>966.40085714285703</v>
      </c>
      <c r="AD220" s="11">
        <f t="shared" si="33"/>
        <v>1422.7931428571428</v>
      </c>
      <c r="AE220" s="11">
        <f t="shared" si="34"/>
        <v>1438.4857142857143</v>
      </c>
      <c r="AF220" s="11">
        <f t="shared" si="35"/>
        <v>1475.1017142857143</v>
      </c>
      <c r="AG220" s="12">
        <f t="shared" si="36"/>
        <v>7327.1231428571427</v>
      </c>
      <c r="AH220" s="13"/>
      <c r="AI220" s="13"/>
    </row>
    <row r="221" spans="1:35" x14ac:dyDescent="0.3">
      <c r="A221" s="6">
        <v>15410</v>
      </c>
      <c r="B221" s="6" t="s">
        <v>276</v>
      </c>
      <c r="C221" s="6" t="s">
        <v>165</v>
      </c>
      <c r="D221" s="6" t="s">
        <v>191</v>
      </c>
      <c r="E221" s="6">
        <v>20</v>
      </c>
      <c r="F221" s="7">
        <v>90.17763157894737</v>
      </c>
      <c r="G221" s="6">
        <v>0.6</v>
      </c>
      <c r="H221" s="8">
        <f t="shared" si="37"/>
        <v>5970.0240000000003</v>
      </c>
      <c r="I221" s="9">
        <v>0.66086857142857147</v>
      </c>
      <c r="J221" s="9">
        <v>0.56971428571428573</v>
      </c>
      <c r="K221" s="3" t="s">
        <v>10</v>
      </c>
      <c r="L221" s="10">
        <v>1041.9570000000001</v>
      </c>
      <c r="M221" s="10">
        <v>1478.52</v>
      </c>
      <c r="N221" s="10">
        <v>1990.008</v>
      </c>
      <c r="O221" s="10">
        <v>1331.6669999999999</v>
      </c>
      <c r="P221" s="10">
        <v>1373.625</v>
      </c>
      <c r="Q221" s="10">
        <v>1414.83375</v>
      </c>
      <c r="R221" s="3" t="s">
        <v>10</v>
      </c>
      <c r="S221" s="10">
        <v>2249</v>
      </c>
      <c r="T221" s="10">
        <v>2679</v>
      </c>
      <c r="U221" s="10">
        <v>2460</v>
      </c>
      <c r="V221" s="10">
        <v>1575</v>
      </c>
      <c r="W221" s="10">
        <v>1421</v>
      </c>
      <c r="X221" s="10">
        <v>2214</v>
      </c>
      <c r="Y221" s="60">
        <f t="shared" si="29"/>
        <v>12598</v>
      </c>
      <c r="Z221" s="4" t="s">
        <v>10</v>
      </c>
      <c r="AA221" s="11">
        <f t="shared" si="30"/>
        <v>1281.2874285714286</v>
      </c>
      <c r="AB221" s="11">
        <f t="shared" si="31"/>
        <v>1526.2645714285716</v>
      </c>
      <c r="AC221" s="11">
        <f t="shared" si="32"/>
        <v>1401.497142857143</v>
      </c>
      <c r="AD221" s="11">
        <f t="shared" si="33"/>
        <v>897.30000000000007</v>
      </c>
      <c r="AE221" s="11">
        <f t="shared" si="34"/>
        <v>809.56399999999996</v>
      </c>
      <c r="AF221" s="11">
        <f t="shared" si="35"/>
        <v>1261.3474285714285</v>
      </c>
      <c r="AG221" s="12">
        <f t="shared" si="36"/>
        <v>7177.2605714285719</v>
      </c>
      <c r="AH221" s="13"/>
      <c r="AI221" s="13"/>
    </row>
    <row r="222" spans="1:35" x14ac:dyDescent="0.3">
      <c r="A222" s="6">
        <v>15530</v>
      </c>
      <c r="B222" s="6" t="s">
        <v>277</v>
      </c>
      <c r="C222" s="6" t="s">
        <v>165</v>
      </c>
      <c r="D222" s="6" t="s">
        <v>191</v>
      </c>
      <c r="E222" s="6">
        <v>20</v>
      </c>
      <c r="F222" s="7">
        <v>90.17763157894737</v>
      </c>
      <c r="G222" s="6">
        <v>0.6</v>
      </c>
      <c r="H222" s="8">
        <f t="shared" si="37"/>
        <v>15572.412</v>
      </c>
      <c r="I222" s="9">
        <v>0.44643428571428573</v>
      </c>
      <c r="J222" s="9">
        <v>0.38485714285714284</v>
      </c>
      <c r="K222" s="3" t="s">
        <v>10</v>
      </c>
      <c r="L222" s="10">
        <v>1998</v>
      </c>
      <c r="M222" s="10">
        <v>2439.558</v>
      </c>
      <c r="N222" s="10">
        <v>6</v>
      </c>
      <c r="O222" s="10">
        <v>5190.8040000000001</v>
      </c>
      <c r="P222" s="10">
        <v>861.13800000000003</v>
      </c>
      <c r="Q222" s="10">
        <v>886.97213999999997</v>
      </c>
      <c r="R222" s="3" t="s">
        <v>10</v>
      </c>
      <c r="S222" s="10">
        <v>3364</v>
      </c>
      <c r="T222" s="10">
        <v>2038</v>
      </c>
      <c r="U222" s="10">
        <v>3184</v>
      </c>
      <c r="V222" s="10">
        <v>3212</v>
      </c>
      <c r="W222" s="10">
        <v>3126</v>
      </c>
      <c r="X222" s="10">
        <v>3528</v>
      </c>
      <c r="Y222" s="60">
        <f t="shared" si="29"/>
        <v>18452</v>
      </c>
      <c r="Z222" s="4" t="s">
        <v>10</v>
      </c>
      <c r="AA222" s="11">
        <f t="shared" si="30"/>
        <v>1294.6594285714286</v>
      </c>
      <c r="AB222" s="11">
        <f t="shared" si="31"/>
        <v>784.33885714285714</v>
      </c>
      <c r="AC222" s="11">
        <f t="shared" si="32"/>
        <v>1225.3851428571429</v>
      </c>
      <c r="AD222" s="11">
        <f t="shared" si="33"/>
        <v>1236.1611428571427</v>
      </c>
      <c r="AE222" s="11">
        <f t="shared" si="34"/>
        <v>1203.0634285714286</v>
      </c>
      <c r="AF222" s="11">
        <f t="shared" si="35"/>
        <v>1357.7759999999998</v>
      </c>
      <c r="AG222" s="12">
        <f t="shared" si="36"/>
        <v>7101.384</v>
      </c>
      <c r="AH222" s="13"/>
      <c r="AI222" s="13"/>
    </row>
    <row r="223" spans="1:35" x14ac:dyDescent="0.3">
      <c r="A223" s="6">
        <v>70600</v>
      </c>
      <c r="B223" s="6" t="s">
        <v>278</v>
      </c>
      <c r="C223" s="6" t="s">
        <v>202</v>
      </c>
      <c r="D223" s="6" t="s">
        <v>191</v>
      </c>
      <c r="E223" s="6">
        <v>20</v>
      </c>
      <c r="F223" s="7">
        <v>90.17763157894737</v>
      </c>
      <c r="G223" s="6">
        <v>0.6</v>
      </c>
      <c r="H223" s="8">
        <f t="shared" si="37"/>
        <v>2031.9659999999999</v>
      </c>
      <c r="I223" s="9">
        <v>1.8868228571428569</v>
      </c>
      <c r="J223" s="9">
        <v>1.6265714285714286</v>
      </c>
      <c r="K223" s="3" t="s">
        <v>10</v>
      </c>
      <c r="L223" s="10">
        <v>677.322</v>
      </c>
      <c r="M223" s="10">
        <v>569.42999999999995</v>
      </c>
      <c r="N223" s="10">
        <v>664.33500000000004</v>
      </c>
      <c r="O223" s="10">
        <v>586.41300000000001</v>
      </c>
      <c r="P223" s="10">
        <v>541.45799999999997</v>
      </c>
      <c r="Q223" s="10">
        <v>557.70173999999997</v>
      </c>
      <c r="R223" s="3" t="s">
        <v>10</v>
      </c>
      <c r="S223" s="10">
        <v>1058</v>
      </c>
      <c r="T223" s="10">
        <v>885</v>
      </c>
      <c r="U223" s="10">
        <v>710</v>
      </c>
      <c r="V223" s="10">
        <v>638</v>
      </c>
      <c r="W223" s="10">
        <v>482</v>
      </c>
      <c r="X223" s="10">
        <v>594</v>
      </c>
      <c r="Y223" s="60">
        <f t="shared" si="29"/>
        <v>4367</v>
      </c>
      <c r="Z223" s="4" t="s">
        <v>10</v>
      </c>
      <c r="AA223" s="11">
        <f t="shared" si="30"/>
        <v>1720.9125714285715</v>
      </c>
      <c r="AB223" s="11">
        <f t="shared" si="31"/>
        <v>1439.5157142857142</v>
      </c>
      <c r="AC223" s="11">
        <f t="shared" si="32"/>
        <v>1154.8657142857144</v>
      </c>
      <c r="AD223" s="11">
        <f t="shared" si="33"/>
        <v>1037.7525714285714</v>
      </c>
      <c r="AE223" s="11">
        <f t="shared" si="34"/>
        <v>784.00742857142859</v>
      </c>
      <c r="AF223" s="11">
        <f t="shared" si="35"/>
        <v>966.18342857142852</v>
      </c>
      <c r="AG223" s="12">
        <f t="shared" si="36"/>
        <v>7103.2374285714286</v>
      </c>
      <c r="AH223" s="13"/>
      <c r="AI223" s="13"/>
    </row>
    <row r="224" spans="1:35" x14ac:dyDescent="0.3">
      <c r="A224" s="6">
        <v>71050</v>
      </c>
      <c r="B224" s="6" t="s">
        <v>279</v>
      </c>
      <c r="C224" s="6" t="s">
        <v>232</v>
      </c>
      <c r="D224" s="6" t="s">
        <v>191</v>
      </c>
      <c r="E224" s="6">
        <v>20</v>
      </c>
      <c r="F224" s="7">
        <v>90.17763157894737</v>
      </c>
      <c r="G224" s="6">
        <v>0.6</v>
      </c>
      <c r="H224" s="8">
        <f t="shared" si="37"/>
        <v>10189.889910000002</v>
      </c>
      <c r="I224" s="9">
        <v>0.78084571428571425</v>
      </c>
      <c r="J224" s="9">
        <v>0.67314285714285715</v>
      </c>
      <c r="K224" s="3" t="s">
        <v>10</v>
      </c>
      <c r="L224" s="10">
        <v>2687.31</v>
      </c>
      <c r="M224" s="10">
        <v>2411.5859999999998</v>
      </c>
      <c r="N224" s="10">
        <v>3152.8440000000001</v>
      </c>
      <c r="O224" s="10">
        <v>3289.7069999999999</v>
      </c>
      <c r="P224" s="10">
        <v>3297.6990000000001</v>
      </c>
      <c r="Q224" s="10">
        <v>3396.6299700000004</v>
      </c>
      <c r="R224" s="3" t="s">
        <v>10</v>
      </c>
      <c r="S224" s="10">
        <v>3892</v>
      </c>
      <c r="T224" s="10">
        <v>4498</v>
      </c>
      <c r="U224" s="10">
        <v>4839</v>
      </c>
      <c r="V224" s="10">
        <v>5540</v>
      </c>
      <c r="W224" s="10">
        <v>4531</v>
      </c>
      <c r="X224" s="10">
        <v>4773</v>
      </c>
      <c r="Y224" s="60">
        <f t="shared" si="29"/>
        <v>28073</v>
      </c>
      <c r="Z224" s="4" t="s">
        <v>10</v>
      </c>
      <c r="AA224" s="11">
        <f t="shared" si="30"/>
        <v>2619.8719999999998</v>
      </c>
      <c r="AB224" s="11">
        <f t="shared" si="31"/>
        <v>3027.7965714285715</v>
      </c>
      <c r="AC224" s="11">
        <f t="shared" si="32"/>
        <v>3257.3382857142856</v>
      </c>
      <c r="AD224" s="11">
        <f t="shared" si="33"/>
        <v>3729.2114285714288</v>
      </c>
      <c r="AE224" s="11">
        <f t="shared" si="34"/>
        <v>3050.0102857142856</v>
      </c>
      <c r="AF224" s="11">
        <f t="shared" si="35"/>
        <v>3212.9108571428574</v>
      </c>
      <c r="AG224" s="12">
        <f t="shared" si="36"/>
        <v>18897.13942857143</v>
      </c>
      <c r="AH224" s="13"/>
      <c r="AI224" s="13"/>
    </row>
    <row r="225" spans="1:35" x14ac:dyDescent="0.3">
      <c r="A225" s="6">
        <v>70300</v>
      </c>
      <c r="B225" s="6" t="s">
        <v>280</v>
      </c>
      <c r="C225" s="6" t="s">
        <v>202</v>
      </c>
      <c r="D225" s="6" t="s">
        <v>166</v>
      </c>
      <c r="E225" s="6">
        <v>10</v>
      </c>
      <c r="F225" s="7">
        <v>97.094696969696969</v>
      </c>
      <c r="G225" s="6">
        <v>0.8</v>
      </c>
      <c r="H225" s="8">
        <f t="shared" si="37"/>
        <v>2417.05053</v>
      </c>
      <c r="I225" s="9">
        <v>1.703542857142857</v>
      </c>
      <c r="J225" s="9">
        <v>1.4685714285714286</v>
      </c>
      <c r="K225" s="3" t="s">
        <v>10</v>
      </c>
      <c r="L225" s="10">
        <v>470.529</v>
      </c>
      <c r="M225" s="10">
        <v>464.53500000000003</v>
      </c>
      <c r="N225" s="10">
        <v>647.35199999999998</v>
      </c>
      <c r="O225" s="10">
        <v>580.41899999999998</v>
      </c>
      <c r="P225" s="10">
        <v>782.21699999999998</v>
      </c>
      <c r="Q225" s="10">
        <v>805.68350999999996</v>
      </c>
      <c r="R225" s="3" t="s">
        <v>10</v>
      </c>
      <c r="S225" s="10">
        <v>664</v>
      </c>
      <c r="T225" s="10">
        <v>670</v>
      </c>
      <c r="U225" s="10">
        <v>507</v>
      </c>
      <c r="V225" s="10">
        <v>665</v>
      </c>
      <c r="W225" s="10">
        <v>862</v>
      </c>
      <c r="X225" s="10">
        <v>823</v>
      </c>
      <c r="Y225" s="60">
        <f t="shared" si="29"/>
        <v>4191</v>
      </c>
      <c r="Z225" s="4" t="s">
        <v>10</v>
      </c>
      <c r="AA225" s="11">
        <f t="shared" si="30"/>
        <v>975.13142857142861</v>
      </c>
      <c r="AB225" s="11">
        <f t="shared" si="31"/>
        <v>983.94285714285718</v>
      </c>
      <c r="AC225" s="11">
        <f t="shared" si="32"/>
        <v>744.56571428571431</v>
      </c>
      <c r="AD225" s="11">
        <f t="shared" si="33"/>
        <v>976.6</v>
      </c>
      <c r="AE225" s="11">
        <f t="shared" si="34"/>
        <v>1265.9085714285716</v>
      </c>
      <c r="AF225" s="11">
        <f t="shared" si="35"/>
        <v>1208.6342857142859</v>
      </c>
      <c r="AG225" s="12">
        <f t="shared" si="36"/>
        <v>6154.7828571428581</v>
      </c>
      <c r="AH225" s="13"/>
      <c r="AI225" s="13"/>
    </row>
    <row r="226" spans="1:35" x14ac:dyDescent="0.3">
      <c r="A226" s="6">
        <v>60170</v>
      </c>
      <c r="B226" s="6" t="s">
        <v>281</v>
      </c>
      <c r="C226" s="6" t="s">
        <v>214</v>
      </c>
      <c r="D226" s="6" t="s">
        <v>160</v>
      </c>
      <c r="E226" s="6">
        <v>10</v>
      </c>
      <c r="F226" s="7">
        <v>96.052083333333329</v>
      </c>
      <c r="G226" s="6">
        <v>0.7</v>
      </c>
      <c r="H226" s="8">
        <f t="shared" si="37"/>
        <v>4147.848</v>
      </c>
      <c r="I226" s="9">
        <v>1.0363771428571427</v>
      </c>
      <c r="J226" s="9">
        <v>0.89342857142857146</v>
      </c>
      <c r="K226" s="3" t="s">
        <v>10</v>
      </c>
      <c r="L226" s="10">
        <v>256.74299999999999</v>
      </c>
      <c r="M226" s="10">
        <v>71</v>
      </c>
      <c r="N226" s="10">
        <v>1382.616</v>
      </c>
      <c r="O226" s="10">
        <v>1301.6969999999999</v>
      </c>
      <c r="P226" s="10">
        <v>812.18700000000001</v>
      </c>
      <c r="Q226" s="10">
        <v>836.55260999999996</v>
      </c>
      <c r="R226" s="3" t="s">
        <v>10</v>
      </c>
      <c r="S226" s="10">
        <v>1259</v>
      </c>
      <c r="T226" s="10">
        <v>854</v>
      </c>
      <c r="U226" s="10">
        <v>1100</v>
      </c>
      <c r="V226" s="10">
        <v>656</v>
      </c>
      <c r="W226" s="10">
        <v>1473</v>
      </c>
      <c r="X226" s="10">
        <v>1008</v>
      </c>
      <c r="Y226" s="60">
        <f t="shared" si="29"/>
        <v>6350</v>
      </c>
      <c r="Z226" s="4" t="s">
        <v>10</v>
      </c>
      <c r="AA226" s="11">
        <f t="shared" si="30"/>
        <v>1124.8265714285715</v>
      </c>
      <c r="AB226" s="11">
        <f t="shared" si="31"/>
        <v>762.98800000000006</v>
      </c>
      <c r="AC226" s="11">
        <f t="shared" si="32"/>
        <v>982.7714285714286</v>
      </c>
      <c r="AD226" s="11">
        <f t="shared" si="33"/>
        <v>586.08914285714286</v>
      </c>
      <c r="AE226" s="11">
        <f t="shared" si="34"/>
        <v>1316.0202857142858</v>
      </c>
      <c r="AF226" s="11">
        <f t="shared" si="35"/>
        <v>900.57600000000002</v>
      </c>
      <c r="AG226" s="12">
        <f t="shared" si="36"/>
        <v>5673.2714285714292</v>
      </c>
      <c r="AH226" s="13"/>
      <c r="AI226" s="13"/>
    </row>
    <row r="227" spans="1:35" x14ac:dyDescent="0.3">
      <c r="A227" s="6">
        <v>72500</v>
      </c>
      <c r="B227" s="6" t="s">
        <v>282</v>
      </c>
      <c r="C227" s="6" t="s">
        <v>189</v>
      </c>
      <c r="D227" s="6" t="s">
        <v>238</v>
      </c>
      <c r="E227" s="6">
        <v>20</v>
      </c>
      <c r="F227" s="7">
        <v>96.492063492063494</v>
      </c>
      <c r="G227" s="6">
        <v>1.1000000000000001</v>
      </c>
      <c r="H227" s="8">
        <f t="shared" si="37"/>
        <v>2988.009</v>
      </c>
      <c r="I227" s="9">
        <v>3.2904228571428571</v>
      </c>
      <c r="J227" s="9">
        <v>2.8365714285714287</v>
      </c>
      <c r="K227" s="3" t="s">
        <v>10</v>
      </c>
      <c r="L227" s="10">
        <v>348.65100000000001</v>
      </c>
      <c r="M227" s="10">
        <v>118</v>
      </c>
      <c r="N227" s="10">
        <v>122</v>
      </c>
      <c r="O227" s="10">
        <v>996.00300000000004</v>
      </c>
      <c r="P227" s="10">
        <v>579.41999999999996</v>
      </c>
      <c r="Q227" s="10">
        <v>596.80259999999998</v>
      </c>
      <c r="R227" s="3" t="s">
        <v>10</v>
      </c>
      <c r="S227" s="10">
        <v>563</v>
      </c>
      <c r="T227" s="10">
        <v>844</v>
      </c>
      <c r="U227" s="10">
        <v>390</v>
      </c>
      <c r="V227" s="10">
        <v>743</v>
      </c>
      <c r="W227" s="10">
        <v>777</v>
      </c>
      <c r="X227" s="10">
        <v>706</v>
      </c>
      <c r="Y227" s="60">
        <f t="shared" si="29"/>
        <v>4023</v>
      </c>
      <c r="Z227" s="4" t="s">
        <v>10</v>
      </c>
      <c r="AA227" s="11">
        <f t="shared" si="30"/>
        <v>1596.9897142857144</v>
      </c>
      <c r="AB227" s="11">
        <f t="shared" si="31"/>
        <v>2394.0662857142856</v>
      </c>
      <c r="AC227" s="11">
        <f t="shared" si="32"/>
        <v>1106.2628571428572</v>
      </c>
      <c r="AD227" s="11">
        <f t="shared" si="33"/>
        <v>2107.5725714285713</v>
      </c>
      <c r="AE227" s="11">
        <f t="shared" si="34"/>
        <v>2204.0160000000001</v>
      </c>
      <c r="AF227" s="11">
        <f t="shared" si="35"/>
        <v>2002.6194285714287</v>
      </c>
      <c r="AG227" s="12">
        <f t="shared" si="36"/>
        <v>11411.526857142857</v>
      </c>
      <c r="AH227" s="13"/>
      <c r="AI227" s="13"/>
    </row>
    <row r="228" spans="1:35" x14ac:dyDescent="0.3">
      <c r="A228" s="6">
        <v>20450</v>
      </c>
      <c r="B228" s="6" t="s">
        <v>283</v>
      </c>
      <c r="C228" s="6" t="s">
        <v>177</v>
      </c>
      <c r="D228" s="6" t="s">
        <v>238</v>
      </c>
      <c r="E228" s="6">
        <v>20</v>
      </c>
      <c r="F228" s="7">
        <v>96.492063492063494</v>
      </c>
      <c r="G228" s="6">
        <v>1.1000000000000001</v>
      </c>
      <c r="H228" s="8">
        <f t="shared" si="37"/>
        <v>10840.148999999999</v>
      </c>
      <c r="I228" s="9">
        <v>2.0399428571428571</v>
      </c>
      <c r="J228" s="9">
        <v>1.7585714285714287</v>
      </c>
      <c r="K228" s="3" t="s">
        <v>10</v>
      </c>
      <c r="L228" s="10">
        <v>0</v>
      </c>
      <c r="M228" s="10">
        <v>0</v>
      </c>
      <c r="N228" s="10">
        <v>3613.3829999999998</v>
      </c>
      <c r="O228" s="10">
        <v>0</v>
      </c>
      <c r="P228" s="10">
        <v>422.577</v>
      </c>
      <c r="Q228" s="10">
        <v>435.25430999999998</v>
      </c>
      <c r="R228" s="3" t="s">
        <v>10</v>
      </c>
      <c r="S228" s="10">
        <v>1302</v>
      </c>
      <c r="T228" s="10">
        <v>842</v>
      </c>
      <c r="U228" s="10">
        <v>732</v>
      </c>
      <c r="V228" s="10">
        <v>996</v>
      </c>
      <c r="W228" s="10">
        <v>729</v>
      </c>
      <c r="X228" s="10">
        <v>1137</v>
      </c>
      <c r="Y228" s="60">
        <f t="shared" si="29"/>
        <v>5738</v>
      </c>
      <c r="Z228" s="4" t="s">
        <v>10</v>
      </c>
      <c r="AA228" s="11">
        <f t="shared" si="30"/>
        <v>2289.6600000000003</v>
      </c>
      <c r="AB228" s="11">
        <f t="shared" si="31"/>
        <v>1480.717142857143</v>
      </c>
      <c r="AC228" s="11">
        <f t="shared" si="32"/>
        <v>1287.2742857142857</v>
      </c>
      <c r="AD228" s="11">
        <f t="shared" si="33"/>
        <v>1751.537142857143</v>
      </c>
      <c r="AE228" s="11">
        <f t="shared" si="34"/>
        <v>1281.9985714285715</v>
      </c>
      <c r="AF228" s="11">
        <f t="shared" si="35"/>
        <v>1999.4957142857145</v>
      </c>
      <c r="AG228" s="12">
        <f t="shared" si="36"/>
        <v>10090.682857142858</v>
      </c>
      <c r="AH228" s="13"/>
      <c r="AI228" s="13"/>
    </row>
    <row r="229" spans="1:35" x14ac:dyDescent="0.3">
      <c r="A229" s="6">
        <v>72300</v>
      </c>
      <c r="B229" s="6" t="s">
        <v>284</v>
      </c>
      <c r="C229" s="6" t="s">
        <v>189</v>
      </c>
      <c r="D229" s="6" t="s">
        <v>238</v>
      </c>
      <c r="E229" s="6">
        <v>20</v>
      </c>
      <c r="F229" s="7">
        <v>96.492063492063494</v>
      </c>
      <c r="G229" s="6">
        <v>1.1000000000000001</v>
      </c>
      <c r="H229" s="8">
        <f t="shared" si="37"/>
        <v>2334.663</v>
      </c>
      <c r="I229" s="9">
        <v>2.606022857142857</v>
      </c>
      <c r="J229" s="9">
        <v>2.2465714285714284</v>
      </c>
      <c r="K229" s="3" t="s">
        <v>10</v>
      </c>
      <c r="L229" s="10">
        <v>367.63200000000001</v>
      </c>
      <c r="M229" s="10">
        <v>778.221</v>
      </c>
      <c r="N229" s="10">
        <v>431.56799999999998</v>
      </c>
      <c r="O229" s="10">
        <v>450.54899999999998</v>
      </c>
      <c r="P229" s="10">
        <v>454.54500000000002</v>
      </c>
      <c r="Q229" s="10">
        <v>468.18135000000001</v>
      </c>
      <c r="R229" s="3" t="s">
        <v>10</v>
      </c>
      <c r="S229" s="10">
        <v>786</v>
      </c>
      <c r="T229" s="10">
        <v>800</v>
      </c>
      <c r="U229" s="10">
        <v>462</v>
      </c>
      <c r="V229" s="10">
        <v>728</v>
      </c>
      <c r="W229" s="10">
        <v>394</v>
      </c>
      <c r="X229" s="10">
        <v>629</v>
      </c>
      <c r="Y229" s="60">
        <f t="shared" si="29"/>
        <v>3799</v>
      </c>
      <c r="Z229" s="4" t="s">
        <v>10</v>
      </c>
      <c r="AA229" s="11">
        <f t="shared" si="30"/>
        <v>1765.8051428571428</v>
      </c>
      <c r="AB229" s="11">
        <f t="shared" si="31"/>
        <v>1797.2571428571428</v>
      </c>
      <c r="AC229" s="11">
        <f t="shared" si="32"/>
        <v>1037.9159999999999</v>
      </c>
      <c r="AD229" s="11">
        <f t="shared" si="33"/>
        <v>1635.5039999999999</v>
      </c>
      <c r="AE229" s="11">
        <f t="shared" si="34"/>
        <v>885.14914285714281</v>
      </c>
      <c r="AF229" s="11">
        <f t="shared" si="35"/>
        <v>1413.0934285714284</v>
      </c>
      <c r="AG229" s="12">
        <f t="shared" si="36"/>
        <v>8534.7248571428572</v>
      </c>
      <c r="AH229" s="13"/>
      <c r="AI229" s="13"/>
    </row>
    <row r="230" spans="1:35" x14ac:dyDescent="0.3">
      <c r="A230" s="6">
        <v>24190</v>
      </c>
      <c r="B230" s="6" t="s">
        <v>285</v>
      </c>
      <c r="C230" s="6" t="s">
        <v>177</v>
      </c>
      <c r="D230" s="6" t="s">
        <v>238</v>
      </c>
      <c r="E230" s="6">
        <v>20</v>
      </c>
      <c r="F230" s="7">
        <v>96.492063492063494</v>
      </c>
      <c r="G230" s="6">
        <v>1.1000000000000001</v>
      </c>
      <c r="H230" s="8">
        <f t="shared" si="37"/>
        <v>1990.008</v>
      </c>
      <c r="I230" s="9">
        <v>0.55050285714285707</v>
      </c>
      <c r="J230" s="9">
        <v>0.47457142857142859</v>
      </c>
      <c r="K230" s="3" t="s">
        <v>10</v>
      </c>
      <c r="L230" s="10">
        <v>663.33600000000001</v>
      </c>
      <c r="M230" s="10">
        <v>432.56700000000001</v>
      </c>
      <c r="N230" s="10">
        <v>506.49299999999999</v>
      </c>
      <c r="O230" s="10">
        <v>524.47500000000002</v>
      </c>
      <c r="P230" s="10">
        <v>324.67500000000001</v>
      </c>
      <c r="Q230" s="10">
        <v>334.41525000000001</v>
      </c>
      <c r="R230" s="3" t="s">
        <v>10</v>
      </c>
      <c r="S230" s="10">
        <v>762</v>
      </c>
      <c r="T230" s="10">
        <v>491</v>
      </c>
      <c r="U230" s="10">
        <v>711</v>
      </c>
      <c r="V230" s="10">
        <v>449</v>
      </c>
      <c r="W230" s="10">
        <v>840</v>
      </c>
      <c r="X230" s="10">
        <v>786</v>
      </c>
      <c r="Y230" s="60">
        <f t="shared" si="29"/>
        <v>4039</v>
      </c>
      <c r="Z230" s="4" t="s">
        <v>10</v>
      </c>
      <c r="AA230" s="11">
        <f t="shared" si="30"/>
        <v>361.62342857142858</v>
      </c>
      <c r="AB230" s="11">
        <f t="shared" si="31"/>
        <v>233.01457142857143</v>
      </c>
      <c r="AC230" s="11">
        <f t="shared" si="32"/>
        <v>337.42028571428574</v>
      </c>
      <c r="AD230" s="11">
        <f t="shared" si="33"/>
        <v>213.08257142857144</v>
      </c>
      <c r="AE230" s="11">
        <f t="shared" si="34"/>
        <v>398.64</v>
      </c>
      <c r="AF230" s="11">
        <f t="shared" si="35"/>
        <v>373.0131428571429</v>
      </c>
      <c r="AG230" s="12">
        <f t="shared" si="36"/>
        <v>1916.7940000000001</v>
      </c>
      <c r="AH230" s="13"/>
      <c r="AI230" s="13"/>
    </row>
    <row r="231" spans="1:35" x14ac:dyDescent="0.3">
      <c r="A231" s="6">
        <v>32470</v>
      </c>
      <c r="B231" s="6" t="s">
        <v>286</v>
      </c>
      <c r="C231" s="6" t="s">
        <v>240</v>
      </c>
      <c r="D231" s="6" t="s">
        <v>184</v>
      </c>
      <c r="E231" s="6">
        <v>25</v>
      </c>
      <c r="F231" s="7">
        <v>95.140151515151516</v>
      </c>
      <c r="G231" s="6">
        <v>0.4</v>
      </c>
      <c r="H231" s="8">
        <f t="shared" si="37"/>
        <v>4318.6769999999997</v>
      </c>
      <c r="I231" s="9">
        <v>2.4144571428571426</v>
      </c>
      <c r="J231" s="9">
        <v>2.0814285714285714</v>
      </c>
      <c r="K231" s="3" t="s">
        <v>10</v>
      </c>
      <c r="L231" s="10">
        <v>0</v>
      </c>
      <c r="M231" s="10">
        <v>0</v>
      </c>
      <c r="N231" s="10">
        <v>120</v>
      </c>
      <c r="O231" s="10">
        <v>1439.559</v>
      </c>
      <c r="P231" s="10">
        <v>888.11099999999999</v>
      </c>
      <c r="Q231" s="10">
        <v>914.7543300000001</v>
      </c>
      <c r="R231" s="3" t="s">
        <v>10</v>
      </c>
      <c r="S231" s="10">
        <v>676</v>
      </c>
      <c r="T231" s="10">
        <v>789</v>
      </c>
      <c r="U231" s="10">
        <v>1034</v>
      </c>
      <c r="V231" s="10">
        <v>809</v>
      </c>
      <c r="W231" s="10">
        <v>975</v>
      </c>
      <c r="X231" s="10">
        <v>597</v>
      </c>
      <c r="Y231" s="60">
        <f t="shared" si="29"/>
        <v>4880</v>
      </c>
      <c r="Z231" s="4" t="s">
        <v>10</v>
      </c>
      <c r="AA231" s="11">
        <f t="shared" si="30"/>
        <v>1407.0457142857142</v>
      </c>
      <c r="AB231" s="11">
        <f t="shared" si="31"/>
        <v>1642.2471428571428</v>
      </c>
      <c r="AC231" s="11">
        <f t="shared" si="32"/>
        <v>2152.1971428571428</v>
      </c>
      <c r="AD231" s="11">
        <f t="shared" si="33"/>
        <v>1683.8757142857144</v>
      </c>
      <c r="AE231" s="11">
        <f t="shared" si="34"/>
        <v>2029.3928571428571</v>
      </c>
      <c r="AF231" s="11">
        <f t="shared" si="35"/>
        <v>1242.6128571428571</v>
      </c>
      <c r="AG231" s="12">
        <f t="shared" si="36"/>
        <v>10157.371428571427</v>
      </c>
      <c r="AH231" s="13"/>
      <c r="AI231" s="13"/>
    </row>
    <row r="232" spans="1:35" x14ac:dyDescent="0.3">
      <c r="A232" s="6">
        <v>32310</v>
      </c>
      <c r="B232" s="6" t="s">
        <v>287</v>
      </c>
      <c r="C232" s="6" t="s">
        <v>240</v>
      </c>
      <c r="D232" s="6" t="s">
        <v>184</v>
      </c>
      <c r="E232" s="6">
        <v>25</v>
      </c>
      <c r="F232" s="7">
        <v>95.140151515151516</v>
      </c>
      <c r="G232" s="6">
        <v>0.4</v>
      </c>
      <c r="H232" s="8">
        <f t="shared" si="37"/>
        <v>2349.6480000000001</v>
      </c>
      <c r="I232" s="9">
        <v>1.0903999999999998</v>
      </c>
      <c r="J232" s="9">
        <v>0.94</v>
      </c>
      <c r="K232" s="3" t="s">
        <v>10</v>
      </c>
      <c r="L232" s="10">
        <v>783.21600000000001</v>
      </c>
      <c r="M232" s="10">
        <v>695.30399999999997</v>
      </c>
      <c r="N232" s="10">
        <v>696.303</v>
      </c>
      <c r="O232" s="10">
        <v>613.38599999999997</v>
      </c>
      <c r="P232" s="10">
        <v>627.37199999999996</v>
      </c>
      <c r="Q232" s="10">
        <v>646.19316000000003</v>
      </c>
      <c r="R232" s="3" t="s">
        <v>10</v>
      </c>
      <c r="S232" s="10">
        <v>936</v>
      </c>
      <c r="T232" s="10">
        <v>583</v>
      </c>
      <c r="U232" s="10">
        <v>569</v>
      </c>
      <c r="V232" s="10">
        <v>699</v>
      </c>
      <c r="W232" s="10">
        <v>1007</v>
      </c>
      <c r="X232" s="10">
        <v>796</v>
      </c>
      <c r="Y232" s="60">
        <f t="shared" si="29"/>
        <v>4590</v>
      </c>
      <c r="Z232" s="4" t="s">
        <v>10</v>
      </c>
      <c r="AA232" s="11">
        <f t="shared" si="30"/>
        <v>879.83999999999992</v>
      </c>
      <c r="AB232" s="11">
        <f t="shared" si="31"/>
        <v>548.02</v>
      </c>
      <c r="AC232" s="11">
        <f t="shared" si="32"/>
        <v>534.86</v>
      </c>
      <c r="AD232" s="11">
        <f t="shared" si="33"/>
        <v>657.06</v>
      </c>
      <c r="AE232" s="11">
        <f t="shared" si="34"/>
        <v>946.57999999999993</v>
      </c>
      <c r="AF232" s="11">
        <f t="shared" si="35"/>
        <v>748.24</v>
      </c>
      <c r="AG232" s="12">
        <f t="shared" si="36"/>
        <v>4314.5999999999995</v>
      </c>
      <c r="AH232" s="13"/>
      <c r="AI232" s="13"/>
    </row>
    <row r="233" spans="1:35" x14ac:dyDescent="0.3">
      <c r="A233" s="6">
        <v>75100</v>
      </c>
      <c r="B233" s="6" t="s">
        <v>288</v>
      </c>
      <c r="C233" s="6" t="s">
        <v>289</v>
      </c>
      <c r="D233" s="6" t="s">
        <v>35</v>
      </c>
      <c r="E233" s="6">
        <v>10</v>
      </c>
      <c r="F233" s="7">
        <v>94.135802469135797</v>
      </c>
      <c r="G233" s="6">
        <v>0.7</v>
      </c>
      <c r="H233" s="8">
        <f t="shared" si="37"/>
        <v>2178.819</v>
      </c>
      <c r="I233" s="9">
        <v>2.1383771428571428</v>
      </c>
      <c r="J233" s="9">
        <v>1.8434285714285714</v>
      </c>
      <c r="K233" s="3" t="s">
        <v>10</v>
      </c>
      <c r="L233" s="10">
        <v>575.42399999999998</v>
      </c>
      <c r="M233" s="10">
        <v>408.59100000000001</v>
      </c>
      <c r="N233" s="10">
        <v>452.54700000000003</v>
      </c>
      <c r="O233" s="10">
        <v>726.27300000000002</v>
      </c>
      <c r="P233" s="10">
        <v>205.79400000000001</v>
      </c>
      <c r="Q233" s="10">
        <v>211.96782000000002</v>
      </c>
      <c r="R233" s="3" t="s">
        <v>10</v>
      </c>
      <c r="S233" s="10">
        <v>406</v>
      </c>
      <c r="T233" s="10">
        <v>745</v>
      </c>
      <c r="U233" s="10">
        <v>419</v>
      </c>
      <c r="V233" s="10">
        <v>575</v>
      </c>
      <c r="W233" s="10">
        <v>585</v>
      </c>
      <c r="X233" s="10">
        <v>705</v>
      </c>
      <c r="Y233" s="60">
        <f t="shared" si="29"/>
        <v>3435</v>
      </c>
      <c r="Z233" s="4" t="s">
        <v>10</v>
      </c>
      <c r="AA233" s="11">
        <f t="shared" si="30"/>
        <v>748.43200000000002</v>
      </c>
      <c r="AB233" s="11">
        <f t="shared" si="31"/>
        <v>1373.3542857142857</v>
      </c>
      <c r="AC233" s="11">
        <f t="shared" si="32"/>
        <v>772.39657142857141</v>
      </c>
      <c r="AD233" s="11">
        <f t="shared" si="33"/>
        <v>1059.9714285714285</v>
      </c>
      <c r="AE233" s="11">
        <f t="shared" si="34"/>
        <v>1078.4057142857143</v>
      </c>
      <c r="AF233" s="11">
        <f t="shared" si="35"/>
        <v>1299.6171428571429</v>
      </c>
      <c r="AG233" s="12">
        <f t="shared" si="36"/>
        <v>6332.1771428571428</v>
      </c>
      <c r="AH233" s="13"/>
      <c r="AI233" s="13"/>
    </row>
    <row r="234" spans="1:35" x14ac:dyDescent="0.3">
      <c r="A234" s="6">
        <v>13390</v>
      </c>
      <c r="B234" s="6" t="s">
        <v>290</v>
      </c>
      <c r="C234" s="6" t="s">
        <v>165</v>
      </c>
      <c r="D234" s="6" t="s">
        <v>166</v>
      </c>
      <c r="E234" s="6">
        <v>10</v>
      </c>
      <c r="F234" s="7">
        <v>97.094696969696969</v>
      </c>
      <c r="G234" s="6">
        <v>0.8</v>
      </c>
      <c r="H234" s="8">
        <f t="shared" si="37"/>
        <v>4273.7219999999998</v>
      </c>
      <c r="I234" s="9">
        <v>0.60651428571428567</v>
      </c>
      <c r="J234" s="9">
        <v>0.52285714285714291</v>
      </c>
      <c r="K234" s="3" t="s">
        <v>10</v>
      </c>
      <c r="L234" s="10">
        <v>1424.5740000000001</v>
      </c>
      <c r="M234" s="10">
        <v>951.048</v>
      </c>
      <c r="N234" s="10">
        <v>697.30200000000002</v>
      </c>
      <c r="O234" s="10">
        <v>1237.761</v>
      </c>
      <c r="P234" s="10">
        <v>646.35299999999995</v>
      </c>
      <c r="Q234" s="10">
        <v>665.74358999999993</v>
      </c>
      <c r="R234" s="3" t="s">
        <v>10</v>
      </c>
      <c r="S234" s="10">
        <v>1461</v>
      </c>
      <c r="T234" s="10">
        <v>1093</v>
      </c>
      <c r="U234" s="10">
        <v>1076</v>
      </c>
      <c r="V234" s="10">
        <v>1123</v>
      </c>
      <c r="W234" s="10">
        <v>1103</v>
      </c>
      <c r="X234" s="10">
        <v>1410</v>
      </c>
      <c r="Y234" s="60">
        <f t="shared" si="29"/>
        <v>7266</v>
      </c>
      <c r="Z234" s="4" t="s">
        <v>10</v>
      </c>
      <c r="AA234" s="11">
        <f t="shared" si="30"/>
        <v>763.89428571428584</v>
      </c>
      <c r="AB234" s="11">
        <f t="shared" si="31"/>
        <v>571.48285714285726</v>
      </c>
      <c r="AC234" s="11">
        <f t="shared" si="32"/>
        <v>562.59428571428577</v>
      </c>
      <c r="AD234" s="11">
        <f t="shared" si="33"/>
        <v>587.16857142857145</v>
      </c>
      <c r="AE234" s="11">
        <f t="shared" si="34"/>
        <v>576.71142857142866</v>
      </c>
      <c r="AF234" s="11">
        <f t="shared" si="35"/>
        <v>737.22857142857151</v>
      </c>
      <c r="AG234" s="12">
        <f t="shared" si="36"/>
        <v>3799.0800000000008</v>
      </c>
      <c r="AH234" s="13"/>
      <c r="AI234" s="13"/>
    </row>
    <row r="235" spans="1:35" x14ac:dyDescent="0.3">
      <c r="A235" s="6">
        <v>72700</v>
      </c>
      <c r="B235" s="6" t="s">
        <v>291</v>
      </c>
      <c r="C235" s="6" t="s">
        <v>189</v>
      </c>
      <c r="D235" s="6" t="s">
        <v>238</v>
      </c>
      <c r="E235" s="6">
        <v>20</v>
      </c>
      <c r="F235" s="7">
        <v>96.492063492063494</v>
      </c>
      <c r="G235" s="6">
        <v>1.1000000000000001</v>
      </c>
      <c r="H235" s="8">
        <f t="shared" si="37"/>
        <v>642.07728000000009</v>
      </c>
      <c r="I235" s="9">
        <v>3.5701485714285712</v>
      </c>
      <c r="J235" s="9">
        <v>3.0777142857142858</v>
      </c>
      <c r="K235" s="3" t="s">
        <v>10</v>
      </c>
      <c r="L235" s="10">
        <v>121</v>
      </c>
      <c r="M235" s="10">
        <v>100</v>
      </c>
      <c r="N235" s="10">
        <v>128</v>
      </c>
      <c r="O235" s="10">
        <v>139</v>
      </c>
      <c r="P235" s="10">
        <v>207.792</v>
      </c>
      <c r="Q235" s="10">
        <v>214.02576000000002</v>
      </c>
      <c r="R235" s="3" t="s">
        <v>10</v>
      </c>
      <c r="S235" s="10">
        <v>151</v>
      </c>
      <c r="T235" s="10">
        <v>149</v>
      </c>
      <c r="U235" s="10">
        <v>163</v>
      </c>
      <c r="V235" s="10">
        <v>153</v>
      </c>
      <c r="W235" s="10">
        <v>170</v>
      </c>
      <c r="X235" s="10">
        <v>143</v>
      </c>
      <c r="Y235" s="60">
        <f t="shared" si="29"/>
        <v>929</v>
      </c>
      <c r="Z235" s="4" t="s">
        <v>10</v>
      </c>
      <c r="AA235" s="11">
        <f t="shared" si="30"/>
        <v>464.73485714285715</v>
      </c>
      <c r="AB235" s="11">
        <f t="shared" si="31"/>
        <v>458.57942857142859</v>
      </c>
      <c r="AC235" s="11">
        <f t="shared" si="32"/>
        <v>501.66742857142862</v>
      </c>
      <c r="AD235" s="11">
        <f t="shared" si="33"/>
        <v>470.89028571428571</v>
      </c>
      <c r="AE235" s="11">
        <f t="shared" si="34"/>
        <v>523.21142857142854</v>
      </c>
      <c r="AF235" s="11">
        <f t="shared" si="35"/>
        <v>440.11314285714286</v>
      </c>
      <c r="AG235" s="12">
        <f t="shared" si="36"/>
        <v>2859.1965714285716</v>
      </c>
      <c r="AH235" s="13"/>
      <c r="AI235" s="13"/>
    </row>
    <row r="236" spans="1:35" x14ac:dyDescent="0.3">
      <c r="A236" s="6">
        <v>73060</v>
      </c>
      <c r="B236" s="6" t="s">
        <v>292</v>
      </c>
      <c r="C236" s="6" t="s">
        <v>186</v>
      </c>
      <c r="D236" s="6" t="s">
        <v>160</v>
      </c>
      <c r="E236" s="6">
        <v>10</v>
      </c>
      <c r="F236" s="7">
        <v>96.052083333333329</v>
      </c>
      <c r="G236" s="6">
        <v>0.7</v>
      </c>
      <c r="H236" s="8">
        <f t="shared" si="37"/>
        <v>1632.9753900000001</v>
      </c>
      <c r="I236" s="9">
        <v>0.78482285714285704</v>
      </c>
      <c r="J236" s="9">
        <v>0.6765714285714286</v>
      </c>
      <c r="K236" s="3" t="s">
        <v>10</v>
      </c>
      <c r="L236" s="10">
        <v>213.786</v>
      </c>
      <c r="M236" s="10">
        <v>307.69200000000001</v>
      </c>
      <c r="N236" s="10">
        <v>335.66399999999999</v>
      </c>
      <c r="O236" s="10">
        <v>452.54700000000003</v>
      </c>
      <c r="P236" s="10">
        <v>528.471</v>
      </c>
      <c r="Q236" s="10">
        <v>544.32513000000006</v>
      </c>
      <c r="R236" s="3" t="s">
        <v>10</v>
      </c>
      <c r="S236" s="10">
        <v>581</v>
      </c>
      <c r="T236" s="10">
        <v>601</v>
      </c>
      <c r="U236" s="10">
        <v>427</v>
      </c>
      <c r="V236" s="10">
        <v>400</v>
      </c>
      <c r="W236" s="10">
        <v>391</v>
      </c>
      <c r="X236" s="10">
        <v>710</v>
      </c>
      <c r="Y236" s="60">
        <f t="shared" si="29"/>
        <v>3110</v>
      </c>
      <c r="Z236" s="4" t="s">
        <v>10</v>
      </c>
      <c r="AA236" s="11">
        <f t="shared" si="30"/>
        <v>393.08800000000002</v>
      </c>
      <c r="AB236" s="11">
        <f t="shared" si="31"/>
        <v>406.61942857142861</v>
      </c>
      <c r="AC236" s="11">
        <f t="shared" si="32"/>
        <v>288.89600000000002</v>
      </c>
      <c r="AD236" s="11">
        <f t="shared" si="33"/>
        <v>270.62857142857143</v>
      </c>
      <c r="AE236" s="11">
        <f t="shared" si="34"/>
        <v>264.53942857142857</v>
      </c>
      <c r="AF236" s="11">
        <f t="shared" si="35"/>
        <v>480.36571428571432</v>
      </c>
      <c r="AG236" s="12">
        <f t="shared" si="36"/>
        <v>2104.1371428571429</v>
      </c>
      <c r="AH236" s="13"/>
      <c r="AI236" s="13"/>
    </row>
    <row r="237" spans="1:35" x14ac:dyDescent="0.3">
      <c r="A237" s="6">
        <v>13610</v>
      </c>
      <c r="B237" s="6" t="s">
        <v>293</v>
      </c>
      <c r="C237" s="6" t="s">
        <v>165</v>
      </c>
      <c r="D237" s="6" t="s">
        <v>166</v>
      </c>
      <c r="E237" s="6">
        <v>10</v>
      </c>
      <c r="F237" s="7">
        <v>97.094696969696969</v>
      </c>
      <c r="G237" s="6">
        <v>0.8</v>
      </c>
      <c r="H237" s="8">
        <f t="shared" si="37"/>
        <v>3614.7716100000002</v>
      </c>
      <c r="I237" s="9">
        <v>0.62639999999999985</v>
      </c>
      <c r="J237" s="9">
        <v>0.54</v>
      </c>
      <c r="K237" s="3" t="s">
        <v>10</v>
      </c>
      <c r="L237" s="10">
        <v>0</v>
      </c>
      <c r="M237" s="10">
        <v>0</v>
      </c>
      <c r="N237" s="10">
        <v>0</v>
      </c>
      <c r="O237" s="10">
        <v>986.01300000000003</v>
      </c>
      <c r="P237" s="10">
        <v>1169.829</v>
      </c>
      <c r="Q237" s="10">
        <v>1204.9238700000001</v>
      </c>
      <c r="R237" s="3" t="s">
        <v>10</v>
      </c>
      <c r="S237" s="10">
        <v>616</v>
      </c>
      <c r="T237" s="10">
        <v>1025</v>
      </c>
      <c r="U237" s="10">
        <v>663</v>
      </c>
      <c r="V237" s="10">
        <v>514</v>
      </c>
      <c r="W237" s="10">
        <v>709</v>
      </c>
      <c r="X237" s="10">
        <v>691</v>
      </c>
      <c r="Y237" s="60">
        <f t="shared" si="29"/>
        <v>4218</v>
      </c>
      <c r="Z237" s="4" t="s">
        <v>10</v>
      </c>
      <c r="AA237" s="11">
        <f t="shared" si="30"/>
        <v>332.64000000000004</v>
      </c>
      <c r="AB237" s="11">
        <f t="shared" si="31"/>
        <v>553.5</v>
      </c>
      <c r="AC237" s="11">
        <f t="shared" si="32"/>
        <v>358.02000000000004</v>
      </c>
      <c r="AD237" s="11">
        <f t="shared" si="33"/>
        <v>277.56</v>
      </c>
      <c r="AE237" s="11">
        <f t="shared" si="34"/>
        <v>382.86</v>
      </c>
      <c r="AF237" s="11">
        <f t="shared" si="35"/>
        <v>373.14000000000004</v>
      </c>
      <c r="AG237" s="12">
        <f t="shared" si="36"/>
        <v>2277.7199999999998</v>
      </c>
      <c r="AH237" s="13"/>
      <c r="AI237" s="13"/>
    </row>
    <row r="238" spans="1:35" x14ac:dyDescent="0.3">
      <c r="A238" s="6">
        <v>20200</v>
      </c>
      <c r="B238" s="6" t="s">
        <v>294</v>
      </c>
      <c r="C238" s="6" t="s">
        <v>177</v>
      </c>
      <c r="D238" s="6" t="s">
        <v>238</v>
      </c>
      <c r="E238" s="6">
        <v>20</v>
      </c>
      <c r="F238" s="7">
        <v>96.492063492063494</v>
      </c>
      <c r="G238" s="6">
        <v>1.1000000000000001</v>
      </c>
      <c r="H238" s="8">
        <f t="shared" si="37"/>
        <v>1105.893</v>
      </c>
      <c r="I238" s="9">
        <v>2.6965028571428573</v>
      </c>
      <c r="J238" s="9">
        <v>2.3245714285714287</v>
      </c>
      <c r="K238" s="3" t="s">
        <v>10</v>
      </c>
      <c r="L238" s="10">
        <v>343.65600000000001</v>
      </c>
      <c r="M238" s="10">
        <v>274.72500000000002</v>
      </c>
      <c r="N238" s="10">
        <v>368.63099999999997</v>
      </c>
      <c r="O238" s="10">
        <v>340.65899999999999</v>
      </c>
      <c r="P238" s="10">
        <v>338.661</v>
      </c>
      <c r="Q238" s="10">
        <v>348.82083</v>
      </c>
      <c r="R238" s="3" t="s">
        <v>10</v>
      </c>
      <c r="S238" s="10">
        <v>600</v>
      </c>
      <c r="T238" s="10">
        <v>404</v>
      </c>
      <c r="U238" s="10">
        <v>491</v>
      </c>
      <c r="V238" s="10">
        <v>330</v>
      </c>
      <c r="W238" s="10">
        <v>638</v>
      </c>
      <c r="X238" s="10">
        <v>570</v>
      </c>
      <c r="Y238" s="60">
        <f t="shared" si="29"/>
        <v>3033</v>
      </c>
      <c r="Z238" s="4" t="s">
        <v>10</v>
      </c>
      <c r="AA238" s="11">
        <f t="shared" si="30"/>
        <v>1394.7428571428572</v>
      </c>
      <c r="AB238" s="11">
        <f t="shared" si="31"/>
        <v>939.12685714285726</v>
      </c>
      <c r="AC238" s="11">
        <f t="shared" si="32"/>
        <v>1141.3645714285715</v>
      </c>
      <c r="AD238" s="11">
        <f t="shared" si="33"/>
        <v>767.10857142857151</v>
      </c>
      <c r="AE238" s="11">
        <f t="shared" si="34"/>
        <v>1483.0765714285715</v>
      </c>
      <c r="AF238" s="11">
        <f t="shared" si="35"/>
        <v>1325.0057142857145</v>
      </c>
      <c r="AG238" s="12">
        <f t="shared" si="36"/>
        <v>7050.4251428571442</v>
      </c>
      <c r="AH238" s="13"/>
      <c r="AI238" s="13"/>
    </row>
    <row r="239" spans="1:35" x14ac:dyDescent="0.3">
      <c r="A239" s="6">
        <v>74100</v>
      </c>
      <c r="B239" s="6" t="s">
        <v>295</v>
      </c>
      <c r="C239" s="6" t="s">
        <v>256</v>
      </c>
      <c r="D239" s="6" t="s">
        <v>65</v>
      </c>
      <c r="E239" s="6">
        <v>5</v>
      </c>
      <c r="F239" s="7">
        <v>95.621794871794876</v>
      </c>
      <c r="G239" s="6">
        <v>2.5</v>
      </c>
      <c r="H239" s="8">
        <f t="shared" si="37"/>
        <v>1364.4142199999999</v>
      </c>
      <c r="I239" s="9">
        <v>2.8277485714285713</v>
      </c>
      <c r="J239" s="9">
        <v>2.4377142857142857</v>
      </c>
      <c r="K239" s="3" t="s">
        <v>10</v>
      </c>
      <c r="L239" s="10">
        <v>250.749</v>
      </c>
      <c r="M239" s="10">
        <v>308.69099999999997</v>
      </c>
      <c r="N239" s="10">
        <v>287.71199999999999</v>
      </c>
      <c r="O239" s="10">
        <v>331.66800000000001</v>
      </c>
      <c r="P239" s="10">
        <v>441.55799999999999</v>
      </c>
      <c r="Q239" s="10">
        <v>454.80473999999998</v>
      </c>
      <c r="R239" s="3" t="s">
        <v>10</v>
      </c>
      <c r="S239" s="10">
        <v>346</v>
      </c>
      <c r="T239" s="10">
        <v>408</v>
      </c>
      <c r="U239" s="10">
        <v>571</v>
      </c>
      <c r="V239" s="10">
        <v>523</v>
      </c>
      <c r="W239" s="10">
        <v>574</v>
      </c>
      <c r="X239" s="10">
        <v>312</v>
      </c>
      <c r="Y239" s="60">
        <f t="shared" si="29"/>
        <v>2734</v>
      </c>
      <c r="Z239" s="4" t="s">
        <v>10</v>
      </c>
      <c r="AA239" s="11">
        <f t="shared" si="30"/>
        <v>843.44914285714287</v>
      </c>
      <c r="AB239" s="11">
        <f t="shared" si="31"/>
        <v>994.58742857142852</v>
      </c>
      <c r="AC239" s="11">
        <f t="shared" si="32"/>
        <v>1391.9348571428573</v>
      </c>
      <c r="AD239" s="11">
        <f t="shared" si="33"/>
        <v>1274.9245714285714</v>
      </c>
      <c r="AE239" s="11">
        <f t="shared" si="34"/>
        <v>1399.248</v>
      </c>
      <c r="AF239" s="11">
        <f t="shared" si="35"/>
        <v>760.56685714285709</v>
      </c>
      <c r="AG239" s="12">
        <f t="shared" si="36"/>
        <v>6664.7108571428571</v>
      </c>
      <c r="AH239" s="13"/>
      <c r="AI239" s="13"/>
    </row>
    <row r="240" spans="1:35" x14ac:dyDescent="0.3">
      <c r="A240" s="6">
        <v>15241</v>
      </c>
      <c r="B240" s="6" t="s">
        <v>296</v>
      </c>
      <c r="C240" s="6" t="s">
        <v>165</v>
      </c>
      <c r="D240" s="6" t="s">
        <v>166</v>
      </c>
      <c r="E240" s="6">
        <v>10</v>
      </c>
      <c r="F240" s="7">
        <v>97.094696969696969</v>
      </c>
      <c r="G240" s="6">
        <v>0.8</v>
      </c>
      <c r="H240" s="8">
        <f t="shared" si="37"/>
        <v>7042.9500000000007</v>
      </c>
      <c r="I240" s="9">
        <v>0.40235428571428572</v>
      </c>
      <c r="J240" s="9">
        <v>0.34685714285714286</v>
      </c>
      <c r="K240" s="3" t="s">
        <v>10</v>
      </c>
      <c r="L240" s="10">
        <v>0</v>
      </c>
      <c r="M240" s="10">
        <v>2347.65</v>
      </c>
      <c r="N240" s="10">
        <v>848.15099999999995</v>
      </c>
      <c r="O240" s="10">
        <v>0</v>
      </c>
      <c r="P240" s="10">
        <v>260.73899999999998</v>
      </c>
      <c r="Q240" s="10">
        <v>268.56117</v>
      </c>
      <c r="R240" s="3" t="s">
        <v>10</v>
      </c>
      <c r="S240" s="10">
        <v>599</v>
      </c>
      <c r="T240" s="10">
        <v>497</v>
      </c>
      <c r="U240" s="10">
        <v>1108</v>
      </c>
      <c r="V240" s="10">
        <v>907</v>
      </c>
      <c r="W240" s="10">
        <v>610</v>
      </c>
      <c r="X240" s="10">
        <v>625</v>
      </c>
      <c r="Y240" s="60">
        <f t="shared" si="29"/>
        <v>4346</v>
      </c>
      <c r="Z240" s="4" t="s">
        <v>10</v>
      </c>
      <c r="AA240" s="11">
        <f t="shared" si="30"/>
        <v>207.76742857142858</v>
      </c>
      <c r="AB240" s="11">
        <f t="shared" si="31"/>
        <v>172.38800000000001</v>
      </c>
      <c r="AC240" s="11">
        <f t="shared" si="32"/>
        <v>384.31771428571432</v>
      </c>
      <c r="AD240" s="11">
        <f t="shared" si="33"/>
        <v>314.59942857142858</v>
      </c>
      <c r="AE240" s="11">
        <f t="shared" si="34"/>
        <v>211.58285714285714</v>
      </c>
      <c r="AF240" s="11">
        <f t="shared" si="35"/>
        <v>216.78571428571428</v>
      </c>
      <c r="AG240" s="12">
        <f t="shared" si="36"/>
        <v>1507.4411428571427</v>
      </c>
      <c r="AH240" s="13"/>
      <c r="AI240" s="13"/>
    </row>
    <row r="241" spans="1:35" x14ac:dyDescent="0.3">
      <c r="A241" s="6">
        <v>72550</v>
      </c>
      <c r="B241" s="6" t="s">
        <v>297</v>
      </c>
      <c r="C241" s="6" t="s">
        <v>189</v>
      </c>
      <c r="D241" s="6" t="s">
        <v>238</v>
      </c>
      <c r="E241" s="6">
        <v>20</v>
      </c>
      <c r="F241" s="7">
        <v>96.492063492063494</v>
      </c>
      <c r="G241" s="6">
        <v>1.1000000000000001</v>
      </c>
      <c r="H241" s="8">
        <f t="shared" si="37"/>
        <v>722.27699999999993</v>
      </c>
      <c r="I241" s="9">
        <v>1.3601828571428569</v>
      </c>
      <c r="J241" s="9">
        <v>1.1725714285714286</v>
      </c>
      <c r="K241" s="3" t="s">
        <v>10</v>
      </c>
      <c r="L241" s="10">
        <v>159</v>
      </c>
      <c r="M241" s="10">
        <v>180</v>
      </c>
      <c r="N241" s="10">
        <v>125</v>
      </c>
      <c r="O241" s="10">
        <v>240.75899999999999</v>
      </c>
      <c r="P241" s="10">
        <v>15</v>
      </c>
      <c r="Q241" s="10">
        <v>15.450000000000001</v>
      </c>
      <c r="R241" s="3" t="s">
        <v>10</v>
      </c>
      <c r="S241" s="10">
        <v>165</v>
      </c>
      <c r="T241" s="10">
        <v>106</v>
      </c>
      <c r="U241" s="10">
        <v>152</v>
      </c>
      <c r="V241" s="10">
        <v>193</v>
      </c>
      <c r="W241" s="10">
        <v>109</v>
      </c>
      <c r="X241" s="10">
        <v>113</v>
      </c>
      <c r="Y241" s="60">
        <f t="shared" si="29"/>
        <v>838</v>
      </c>
      <c r="Z241" s="4" t="s">
        <v>10</v>
      </c>
      <c r="AA241" s="11">
        <f t="shared" si="30"/>
        <v>193.47428571428571</v>
      </c>
      <c r="AB241" s="11">
        <f t="shared" si="31"/>
        <v>124.29257142857143</v>
      </c>
      <c r="AC241" s="11">
        <f t="shared" si="32"/>
        <v>178.23085714285713</v>
      </c>
      <c r="AD241" s="11">
        <f t="shared" si="33"/>
        <v>226.30628571428571</v>
      </c>
      <c r="AE241" s="11">
        <f t="shared" si="34"/>
        <v>127.81028571428571</v>
      </c>
      <c r="AF241" s="11">
        <f t="shared" si="35"/>
        <v>132.50057142857142</v>
      </c>
      <c r="AG241" s="12">
        <f t="shared" si="36"/>
        <v>982.61485714285709</v>
      </c>
      <c r="AH241" s="13"/>
      <c r="AI241" s="13"/>
    </row>
    <row r="242" spans="1:35" x14ac:dyDescent="0.3">
      <c r="A242" s="6">
        <v>80060</v>
      </c>
      <c r="B242" s="6" t="s">
        <v>298</v>
      </c>
      <c r="C242" s="6" t="s">
        <v>299</v>
      </c>
      <c r="D242" s="6" t="s">
        <v>65</v>
      </c>
      <c r="E242" s="6">
        <v>5</v>
      </c>
      <c r="F242" s="7">
        <v>95.621794871794876</v>
      </c>
      <c r="G242" s="6">
        <v>2.5</v>
      </c>
      <c r="H242" s="8">
        <f t="shared" si="37"/>
        <v>1015.9829999999999</v>
      </c>
      <c r="I242" s="9">
        <v>3.0978628571428568</v>
      </c>
      <c r="J242" s="9">
        <v>2.6705714285714284</v>
      </c>
      <c r="K242" s="3" t="s">
        <v>10</v>
      </c>
      <c r="L242" s="10">
        <v>331.66800000000001</v>
      </c>
      <c r="M242" s="10">
        <v>323.67599999999999</v>
      </c>
      <c r="N242" s="10">
        <v>338.661</v>
      </c>
      <c r="O242" s="10">
        <v>179</v>
      </c>
      <c r="P242" s="10">
        <v>167</v>
      </c>
      <c r="Q242" s="10">
        <v>172.01</v>
      </c>
      <c r="R242" s="3" t="s">
        <v>10</v>
      </c>
      <c r="S242" s="10">
        <v>444</v>
      </c>
      <c r="T242" s="10">
        <v>397</v>
      </c>
      <c r="U242" s="10">
        <v>437</v>
      </c>
      <c r="V242" s="10">
        <v>370</v>
      </c>
      <c r="W242" s="10">
        <v>476</v>
      </c>
      <c r="X242" s="10">
        <v>290</v>
      </c>
      <c r="Y242" s="60">
        <f t="shared" si="29"/>
        <v>2414</v>
      </c>
      <c r="Z242" s="4" t="s">
        <v>10</v>
      </c>
      <c r="AA242" s="11">
        <f t="shared" si="30"/>
        <v>1185.7337142857141</v>
      </c>
      <c r="AB242" s="11">
        <f t="shared" si="31"/>
        <v>1060.216857142857</v>
      </c>
      <c r="AC242" s="11">
        <f t="shared" si="32"/>
        <v>1167.0397142857141</v>
      </c>
      <c r="AD242" s="11">
        <f t="shared" si="33"/>
        <v>988.11142857142852</v>
      </c>
      <c r="AE242" s="11">
        <f t="shared" si="34"/>
        <v>1271.192</v>
      </c>
      <c r="AF242" s="11">
        <f t="shared" si="35"/>
        <v>774.46571428571428</v>
      </c>
      <c r="AG242" s="12">
        <f t="shared" si="36"/>
        <v>6446.7594285714276</v>
      </c>
      <c r="AH242" s="13"/>
      <c r="AI242" s="13"/>
    </row>
    <row r="243" spans="1:35" x14ac:dyDescent="0.3">
      <c r="A243" s="6">
        <v>72320</v>
      </c>
      <c r="B243" s="6" t="s">
        <v>300</v>
      </c>
      <c r="C243" s="6" t="s">
        <v>189</v>
      </c>
      <c r="D243" s="6" t="s">
        <v>238</v>
      </c>
      <c r="E243" s="6">
        <v>20</v>
      </c>
      <c r="F243" s="7">
        <v>96.492063492063494</v>
      </c>
      <c r="G243" s="6">
        <v>1.1000000000000001</v>
      </c>
      <c r="H243" s="8">
        <f t="shared" si="37"/>
        <v>330</v>
      </c>
      <c r="I243" s="9">
        <v>2.4512457142857138</v>
      </c>
      <c r="J243" s="9">
        <v>2.113142857142857</v>
      </c>
      <c r="K243" s="3" t="s">
        <v>10</v>
      </c>
      <c r="L243" s="10">
        <v>65</v>
      </c>
      <c r="M243" s="10">
        <v>110</v>
      </c>
      <c r="N243" s="10">
        <v>60</v>
      </c>
      <c r="O243" s="10">
        <v>60</v>
      </c>
      <c r="P243" s="10">
        <v>70</v>
      </c>
      <c r="Q243" s="10">
        <v>72.100000000000009</v>
      </c>
      <c r="R243" s="3" t="s">
        <v>10</v>
      </c>
      <c r="S243" s="10">
        <v>134</v>
      </c>
      <c r="T243" s="10">
        <v>61</v>
      </c>
      <c r="U243" s="10">
        <v>88</v>
      </c>
      <c r="V243" s="10">
        <v>60</v>
      </c>
      <c r="W243" s="10">
        <v>129</v>
      </c>
      <c r="X243" s="10">
        <v>97</v>
      </c>
      <c r="Y243" s="60">
        <f t="shared" si="29"/>
        <v>569</v>
      </c>
      <c r="Z243" s="4" t="s">
        <v>10</v>
      </c>
      <c r="AA243" s="11">
        <f t="shared" si="30"/>
        <v>283.16114285714286</v>
      </c>
      <c r="AB243" s="11">
        <f t="shared" si="31"/>
        <v>128.90171428571426</v>
      </c>
      <c r="AC243" s="11">
        <f t="shared" si="32"/>
        <v>185.95657142857141</v>
      </c>
      <c r="AD243" s="11">
        <f t="shared" si="33"/>
        <v>126.78857142857142</v>
      </c>
      <c r="AE243" s="11">
        <f t="shared" si="34"/>
        <v>272.59542857142856</v>
      </c>
      <c r="AF243" s="11">
        <f t="shared" si="35"/>
        <v>204.97485714285713</v>
      </c>
      <c r="AG243" s="12">
        <f t="shared" si="36"/>
        <v>1202.3782857142858</v>
      </c>
      <c r="AH243" s="13"/>
      <c r="AI243" s="13"/>
    </row>
    <row r="244" spans="1:35" x14ac:dyDescent="0.3">
      <c r="A244" s="6">
        <v>24100</v>
      </c>
      <c r="B244" s="6" t="s">
        <v>301</v>
      </c>
      <c r="C244" s="6" t="s">
        <v>177</v>
      </c>
      <c r="D244" s="6" t="s">
        <v>238</v>
      </c>
      <c r="E244" s="6">
        <v>20</v>
      </c>
      <c r="F244" s="7">
        <v>96.492063492063494</v>
      </c>
      <c r="G244" s="6">
        <v>1.1000000000000001</v>
      </c>
      <c r="H244" s="8">
        <f t="shared" si="37"/>
        <v>1423.5749999999998</v>
      </c>
      <c r="I244" s="9">
        <v>1.1686171428571428</v>
      </c>
      <c r="J244" s="9">
        <v>1.0074285714285713</v>
      </c>
      <c r="K244" s="3" t="s">
        <v>10</v>
      </c>
      <c r="L244" s="10">
        <v>282.71699999999998</v>
      </c>
      <c r="M244" s="10">
        <v>390.60899999999998</v>
      </c>
      <c r="N244" s="10">
        <v>367.63200000000001</v>
      </c>
      <c r="O244" s="10">
        <v>474.52499999999998</v>
      </c>
      <c r="P244" s="10">
        <v>370.62900000000002</v>
      </c>
      <c r="Q244" s="10">
        <v>381.74786999999998</v>
      </c>
      <c r="R244" s="3" t="s">
        <v>10</v>
      </c>
      <c r="S244" s="10">
        <v>444</v>
      </c>
      <c r="T244" s="10">
        <v>358</v>
      </c>
      <c r="U244" s="10">
        <v>471</v>
      </c>
      <c r="V244" s="10">
        <v>319</v>
      </c>
      <c r="W244" s="10">
        <v>405</v>
      </c>
      <c r="X244" s="10">
        <v>360</v>
      </c>
      <c r="Y244" s="60">
        <f t="shared" si="29"/>
        <v>2357</v>
      </c>
      <c r="Z244" s="4" t="s">
        <v>10</v>
      </c>
      <c r="AA244" s="11">
        <f t="shared" si="30"/>
        <v>447.29828571428567</v>
      </c>
      <c r="AB244" s="11">
        <f t="shared" si="31"/>
        <v>360.65942857142852</v>
      </c>
      <c r="AC244" s="11">
        <f t="shared" si="32"/>
        <v>474.4988571428571</v>
      </c>
      <c r="AD244" s="11">
        <f t="shared" si="33"/>
        <v>321.36971428571428</v>
      </c>
      <c r="AE244" s="11">
        <f t="shared" si="34"/>
        <v>408.00857142857137</v>
      </c>
      <c r="AF244" s="11">
        <f t="shared" si="35"/>
        <v>362.6742857142857</v>
      </c>
      <c r="AG244" s="12">
        <f t="shared" si="36"/>
        <v>2374.5091428571427</v>
      </c>
      <c r="AH244" s="13"/>
      <c r="AI244" s="13"/>
    </row>
    <row r="245" spans="1:35" x14ac:dyDescent="0.3">
      <c r="A245" s="6">
        <v>75130</v>
      </c>
      <c r="B245" s="6" t="s">
        <v>302</v>
      </c>
      <c r="C245" s="6" t="s">
        <v>289</v>
      </c>
      <c r="D245" s="6" t="s">
        <v>35</v>
      </c>
      <c r="E245" s="6">
        <v>10</v>
      </c>
      <c r="F245" s="7">
        <v>94.135802469135797</v>
      </c>
      <c r="G245" s="6">
        <v>0.7</v>
      </c>
      <c r="H245" s="8">
        <f t="shared" si="37"/>
        <v>3704.2919999999995</v>
      </c>
      <c r="I245" s="9">
        <v>2.8857485714285711</v>
      </c>
      <c r="J245" s="9">
        <v>2.4877142857142855</v>
      </c>
      <c r="K245" s="3" t="s">
        <v>10</v>
      </c>
      <c r="L245" s="10">
        <v>1234.7639999999999</v>
      </c>
      <c r="M245" s="10">
        <v>0</v>
      </c>
      <c r="N245" s="10">
        <v>0</v>
      </c>
      <c r="O245" s="10">
        <v>0</v>
      </c>
      <c r="P245" s="10">
        <v>658.34100000000001</v>
      </c>
      <c r="Q245" s="10">
        <v>678.09123</v>
      </c>
      <c r="R245" s="3" t="s">
        <v>10</v>
      </c>
      <c r="S245" s="10">
        <v>577</v>
      </c>
      <c r="T245" s="10">
        <v>496</v>
      </c>
      <c r="U245" s="10">
        <v>699</v>
      </c>
      <c r="V245" s="10">
        <v>498</v>
      </c>
      <c r="W245" s="10">
        <v>562</v>
      </c>
      <c r="X245" s="10">
        <v>412</v>
      </c>
      <c r="Y245" s="60">
        <f t="shared" si="29"/>
        <v>3244</v>
      </c>
      <c r="Z245" s="4" t="s">
        <v>10</v>
      </c>
      <c r="AA245" s="11">
        <f t="shared" si="30"/>
        <v>1435.4111428571427</v>
      </c>
      <c r="AB245" s="11">
        <f t="shared" si="31"/>
        <v>1233.9062857142856</v>
      </c>
      <c r="AC245" s="11">
        <f t="shared" si="32"/>
        <v>1738.9122857142856</v>
      </c>
      <c r="AD245" s="11">
        <f t="shared" si="33"/>
        <v>1238.8817142857142</v>
      </c>
      <c r="AE245" s="11">
        <f t="shared" si="34"/>
        <v>1398.0954285714286</v>
      </c>
      <c r="AF245" s="11">
        <f t="shared" si="35"/>
        <v>1024.9382857142857</v>
      </c>
      <c r="AG245" s="12">
        <f t="shared" si="36"/>
        <v>8070.1451428571427</v>
      </c>
      <c r="AH245" s="13"/>
      <c r="AI245" s="13"/>
    </row>
    <row r="246" spans="1:35" x14ac:dyDescent="0.3">
      <c r="A246" s="6">
        <v>31770</v>
      </c>
      <c r="B246" s="6" t="s">
        <v>303</v>
      </c>
      <c r="C246" s="6" t="s">
        <v>183</v>
      </c>
      <c r="D246" s="6" t="s">
        <v>184</v>
      </c>
      <c r="E246" s="6">
        <v>25</v>
      </c>
      <c r="F246" s="7">
        <v>95.140151515151516</v>
      </c>
      <c r="G246" s="6">
        <v>0.4</v>
      </c>
      <c r="H246" s="8">
        <f t="shared" si="37"/>
        <v>1043.3755799999999</v>
      </c>
      <c r="I246" s="9">
        <v>3.365325714285714</v>
      </c>
      <c r="J246" s="9">
        <v>2.9011428571428572</v>
      </c>
      <c r="K246" s="3" t="s">
        <v>10</v>
      </c>
      <c r="L246" s="10">
        <v>0</v>
      </c>
      <c r="M246" s="10">
        <v>0</v>
      </c>
      <c r="N246" s="10">
        <v>124</v>
      </c>
      <c r="O246" s="10">
        <v>298.70100000000002</v>
      </c>
      <c r="P246" s="10">
        <v>337.66199999999998</v>
      </c>
      <c r="Q246" s="10">
        <v>347.79185999999999</v>
      </c>
      <c r="R246" s="3" t="s">
        <v>10</v>
      </c>
      <c r="S246" s="10">
        <v>275</v>
      </c>
      <c r="T246" s="10">
        <v>174</v>
      </c>
      <c r="U246" s="10">
        <v>240</v>
      </c>
      <c r="V246" s="10">
        <v>315</v>
      </c>
      <c r="W246" s="10">
        <v>185</v>
      </c>
      <c r="X246" s="10">
        <v>302</v>
      </c>
      <c r="Y246" s="60">
        <f t="shared" si="29"/>
        <v>1491</v>
      </c>
      <c r="Z246" s="4" t="s">
        <v>10</v>
      </c>
      <c r="AA246" s="11">
        <f t="shared" si="30"/>
        <v>797.81428571428569</v>
      </c>
      <c r="AB246" s="11">
        <f t="shared" si="31"/>
        <v>504.79885714285717</v>
      </c>
      <c r="AC246" s="11">
        <f t="shared" si="32"/>
        <v>696.27428571428572</v>
      </c>
      <c r="AD246" s="11">
        <f t="shared" si="33"/>
        <v>913.86</v>
      </c>
      <c r="AE246" s="11">
        <f t="shared" si="34"/>
        <v>536.71142857142854</v>
      </c>
      <c r="AF246" s="11">
        <f t="shared" si="35"/>
        <v>876.1451428571429</v>
      </c>
      <c r="AG246" s="12">
        <f t="shared" si="36"/>
        <v>4325.6040000000003</v>
      </c>
      <c r="AH246" s="13"/>
      <c r="AI246" s="13"/>
    </row>
    <row r="247" spans="1:35" x14ac:dyDescent="0.3">
      <c r="A247" s="6">
        <v>31240</v>
      </c>
      <c r="B247" s="6" t="s">
        <v>304</v>
      </c>
      <c r="C247" s="6" t="s">
        <v>183</v>
      </c>
      <c r="D247" s="6" t="s">
        <v>184</v>
      </c>
      <c r="E247" s="6">
        <v>25</v>
      </c>
      <c r="F247" s="7">
        <v>95.140151515151516</v>
      </c>
      <c r="G247" s="6">
        <v>0.4</v>
      </c>
      <c r="H247" s="8">
        <f t="shared" si="37"/>
        <v>2194.7930099999999</v>
      </c>
      <c r="I247" s="9">
        <v>3.3000342857142853</v>
      </c>
      <c r="J247" s="9">
        <v>2.8448571428571428</v>
      </c>
      <c r="K247" s="3" t="s">
        <v>10</v>
      </c>
      <c r="L247" s="10">
        <v>0</v>
      </c>
      <c r="M247" s="10">
        <v>8</v>
      </c>
      <c r="N247" s="10">
        <v>2</v>
      </c>
      <c r="O247" s="10">
        <v>47</v>
      </c>
      <c r="P247" s="10">
        <v>710.28899999999999</v>
      </c>
      <c r="Q247" s="10">
        <v>731.59766999999999</v>
      </c>
      <c r="R247" s="3" t="s">
        <v>10</v>
      </c>
      <c r="S247" s="10">
        <v>371</v>
      </c>
      <c r="T247" s="10">
        <v>404</v>
      </c>
      <c r="U247" s="10">
        <v>455</v>
      </c>
      <c r="V247" s="10">
        <v>288</v>
      </c>
      <c r="W247" s="10">
        <v>239</v>
      </c>
      <c r="X247" s="10">
        <v>446</v>
      </c>
      <c r="Y247" s="60">
        <f t="shared" si="29"/>
        <v>2203</v>
      </c>
      <c r="Z247" s="4" t="s">
        <v>10</v>
      </c>
      <c r="AA247" s="11">
        <f t="shared" si="30"/>
        <v>1055.442</v>
      </c>
      <c r="AB247" s="11">
        <f t="shared" si="31"/>
        <v>1149.3222857142857</v>
      </c>
      <c r="AC247" s="11">
        <f t="shared" si="32"/>
        <v>1294.4099999999999</v>
      </c>
      <c r="AD247" s="11">
        <f t="shared" si="33"/>
        <v>819.31885714285715</v>
      </c>
      <c r="AE247" s="11">
        <f t="shared" si="34"/>
        <v>679.92085714285713</v>
      </c>
      <c r="AF247" s="11">
        <f t="shared" si="35"/>
        <v>1268.8062857142857</v>
      </c>
      <c r="AG247" s="12">
        <f t="shared" si="36"/>
        <v>6267.2202857142856</v>
      </c>
      <c r="AH247" s="13"/>
      <c r="AI247" s="13"/>
    </row>
    <row r="248" spans="1:35" x14ac:dyDescent="0.3">
      <c r="A248" s="6">
        <v>32120</v>
      </c>
      <c r="B248" s="6" t="s">
        <v>305</v>
      </c>
      <c r="C248" s="6" t="s">
        <v>240</v>
      </c>
      <c r="D248" s="6" t="s">
        <v>184</v>
      </c>
      <c r="E248" s="6">
        <v>25</v>
      </c>
      <c r="F248" s="7">
        <v>95.140151515151516</v>
      </c>
      <c r="G248" s="6">
        <v>0.4</v>
      </c>
      <c r="H248" s="8">
        <f t="shared" si="37"/>
        <v>501</v>
      </c>
      <c r="I248" s="9">
        <v>3.5098285714285713</v>
      </c>
      <c r="J248" s="9">
        <v>3.0257142857142858</v>
      </c>
      <c r="K248" s="3" t="s">
        <v>10</v>
      </c>
      <c r="L248" s="10">
        <v>112</v>
      </c>
      <c r="M248" s="10">
        <v>103</v>
      </c>
      <c r="N248" s="10">
        <v>167</v>
      </c>
      <c r="O248" s="10">
        <v>140</v>
      </c>
      <c r="P248" s="10">
        <v>70</v>
      </c>
      <c r="Q248" s="10">
        <v>72.100000000000009</v>
      </c>
      <c r="R248" s="3" t="s">
        <v>10</v>
      </c>
      <c r="S248" s="10">
        <v>178</v>
      </c>
      <c r="T248" s="10">
        <v>89</v>
      </c>
      <c r="U248" s="10">
        <v>165</v>
      </c>
      <c r="V248" s="10">
        <v>163</v>
      </c>
      <c r="W248" s="10">
        <v>180</v>
      </c>
      <c r="X248" s="10">
        <v>110</v>
      </c>
      <c r="Y248" s="60">
        <f t="shared" si="29"/>
        <v>885</v>
      </c>
      <c r="Z248" s="4" t="s">
        <v>10</v>
      </c>
      <c r="AA248" s="11">
        <f t="shared" si="30"/>
        <v>538.57714285714292</v>
      </c>
      <c r="AB248" s="11">
        <f t="shared" si="31"/>
        <v>269.28857142857146</v>
      </c>
      <c r="AC248" s="11">
        <f t="shared" si="32"/>
        <v>499.24285714285713</v>
      </c>
      <c r="AD248" s="11">
        <f t="shared" si="33"/>
        <v>493.19142857142856</v>
      </c>
      <c r="AE248" s="11">
        <f t="shared" si="34"/>
        <v>544.62857142857149</v>
      </c>
      <c r="AF248" s="11">
        <f t="shared" si="35"/>
        <v>332.82857142857142</v>
      </c>
      <c r="AG248" s="12">
        <f t="shared" si="36"/>
        <v>2677.7571428571428</v>
      </c>
      <c r="AH248" s="13"/>
      <c r="AI248" s="13"/>
    </row>
    <row r="249" spans="1:35" x14ac:dyDescent="0.3">
      <c r="A249" s="6">
        <v>24210</v>
      </c>
      <c r="B249" s="6" t="s">
        <v>306</v>
      </c>
      <c r="C249" s="6" t="s">
        <v>177</v>
      </c>
      <c r="D249" s="6" t="s">
        <v>238</v>
      </c>
      <c r="E249" s="6">
        <v>20</v>
      </c>
      <c r="F249" s="7">
        <v>96.492063492063494</v>
      </c>
      <c r="G249" s="6">
        <v>1.1000000000000001</v>
      </c>
      <c r="H249" s="8">
        <f t="shared" si="37"/>
        <v>2997</v>
      </c>
      <c r="I249" s="9">
        <v>2.3435314285714282</v>
      </c>
      <c r="J249" s="9">
        <v>2.0202857142857145</v>
      </c>
      <c r="K249" s="3" t="s">
        <v>10</v>
      </c>
      <c r="L249" s="10">
        <v>0</v>
      </c>
      <c r="M249" s="10">
        <v>0</v>
      </c>
      <c r="N249" s="10">
        <v>0</v>
      </c>
      <c r="O249" s="10">
        <v>999</v>
      </c>
      <c r="P249" s="10">
        <v>895.10400000000004</v>
      </c>
      <c r="Q249" s="10">
        <v>921.95712000000003</v>
      </c>
      <c r="R249" s="3" t="s">
        <v>10</v>
      </c>
      <c r="S249" s="10">
        <v>403</v>
      </c>
      <c r="T249" s="10">
        <v>411</v>
      </c>
      <c r="U249" s="10">
        <v>403</v>
      </c>
      <c r="V249" s="10">
        <v>884</v>
      </c>
      <c r="W249" s="10">
        <v>693</v>
      </c>
      <c r="X249" s="10">
        <v>489</v>
      </c>
      <c r="Y249" s="60">
        <f t="shared" si="29"/>
        <v>3283</v>
      </c>
      <c r="Z249" s="4" t="s">
        <v>10</v>
      </c>
      <c r="AA249" s="11">
        <f t="shared" si="30"/>
        <v>814.17514285714287</v>
      </c>
      <c r="AB249" s="11">
        <f t="shared" si="31"/>
        <v>830.33742857142863</v>
      </c>
      <c r="AC249" s="11">
        <f t="shared" si="32"/>
        <v>814.17514285714287</v>
      </c>
      <c r="AD249" s="11">
        <f t="shared" si="33"/>
        <v>1785.9325714285717</v>
      </c>
      <c r="AE249" s="11">
        <f t="shared" si="34"/>
        <v>1400.0580000000002</v>
      </c>
      <c r="AF249" s="11">
        <f t="shared" si="35"/>
        <v>987.91971428571435</v>
      </c>
      <c r="AG249" s="12">
        <f t="shared" si="36"/>
        <v>6632.5980000000009</v>
      </c>
      <c r="AH249" s="13"/>
      <c r="AI249" s="13"/>
    </row>
    <row r="250" spans="1:35" x14ac:dyDescent="0.3">
      <c r="A250" s="6">
        <v>32430</v>
      </c>
      <c r="B250" s="6" t="s">
        <v>307</v>
      </c>
      <c r="C250" s="6" t="s">
        <v>240</v>
      </c>
      <c r="D250" s="6" t="s">
        <v>184</v>
      </c>
      <c r="E250" s="6">
        <v>25</v>
      </c>
      <c r="F250" s="7">
        <v>95.140151515151516</v>
      </c>
      <c r="G250" s="6">
        <v>0.4</v>
      </c>
      <c r="H250" s="8">
        <f t="shared" si="37"/>
        <v>1741.2570000000001</v>
      </c>
      <c r="I250" s="9">
        <v>1.4566285714285714</v>
      </c>
      <c r="J250" s="9">
        <v>1.2557142857142858</v>
      </c>
      <c r="K250" s="3" t="s">
        <v>10</v>
      </c>
      <c r="L250" s="10">
        <v>580.41899999999998</v>
      </c>
      <c r="M250" s="10">
        <v>116</v>
      </c>
      <c r="N250" s="10">
        <v>133</v>
      </c>
      <c r="O250" s="10">
        <v>230.76900000000001</v>
      </c>
      <c r="P250" s="10">
        <v>466.53300000000002</v>
      </c>
      <c r="Q250" s="10">
        <v>480.52898999999996</v>
      </c>
      <c r="R250" s="3" t="s">
        <v>10</v>
      </c>
      <c r="S250" s="10">
        <v>498</v>
      </c>
      <c r="T250" s="10">
        <v>538</v>
      </c>
      <c r="U250" s="10">
        <v>353</v>
      </c>
      <c r="V250" s="10">
        <v>375</v>
      </c>
      <c r="W250" s="10">
        <v>486</v>
      </c>
      <c r="X250" s="10">
        <v>566</v>
      </c>
      <c r="Y250" s="60">
        <f t="shared" si="29"/>
        <v>2816</v>
      </c>
      <c r="Z250" s="4" t="s">
        <v>10</v>
      </c>
      <c r="AA250" s="11">
        <f t="shared" si="30"/>
        <v>625.34571428571428</v>
      </c>
      <c r="AB250" s="11">
        <f t="shared" si="31"/>
        <v>675.57428571428579</v>
      </c>
      <c r="AC250" s="11">
        <f t="shared" si="32"/>
        <v>443.26714285714286</v>
      </c>
      <c r="AD250" s="11">
        <f t="shared" si="33"/>
        <v>470.89285714285717</v>
      </c>
      <c r="AE250" s="11">
        <f t="shared" si="34"/>
        <v>610.27714285714285</v>
      </c>
      <c r="AF250" s="11">
        <f t="shared" si="35"/>
        <v>710.73428571428576</v>
      </c>
      <c r="AG250" s="12">
        <f t="shared" si="36"/>
        <v>3536.0914285714289</v>
      </c>
      <c r="AH250" s="13"/>
      <c r="AI250" s="13"/>
    </row>
    <row r="251" spans="1:35" x14ac:dyDescent="0.3">
      <c r="A251" s="6">
        <v>60300</v>
      </c>
      <c r="B251" s="6" t="s">
        <v>308</v>
      </c>
      <c r="C251" s="6" t="s">
        <v>214</v>
      </c>
      <c r="D251" s="6" t="s">
        <v>160</v>
      </c>
      <c r="E251" s="6">
        <v>10</v>
      </c>
      <c r="F251" s="7">
        <v>96.052083333333329</v>
      </c>
      <c r="G251" s="6">
        <v>0.7</v>
      </c>
      <c r="H251" s="8">
        <f t="shared" si="37"/>
        <v>3248.7479999999996</v>
      </c>
      <c r="I251" s="9">
        <v>3.765691428571428</v>
      </c>
      <c r="J251" s="9">
        <v>3.2462857142857144</v>
      </c>
      <c r="K251" s="3" t="s">
        <v>10</v>
      </c>
      <c r="L251" s="10">
        <v>167</v>
      </c>
      <c r="M251" s="10">
        <v>944.05499999999995</v>
      </c>
      <c r="N251" s="10">
        <v>1082.9159999999999</v>
      </c>
      <c r="O251" s="10">
        <v>184</v>
      </c>
      <c r="P251" s="10">
        <v>360.63900000000001</v>
      </c>
      <c r="Q251" s="10">
        <v>371.45817</v>
      </c>
      <c r="R251" s="3" t="s">
        <v>10</v>
      </c>
      <c r="S251" s="10">
        <v>450</v>
      </c>
      <c r="T251" s="10">
        <v>787</v>
      </c>
      <c r="U251" s="10">
        <v>596</v>
      </c>
      <c r="V251" s="10">
        <v>690</v>
      </c>
      <c r="W251" s="10">
        <v>555</v>
      </c>
      <c r="X251" s="10">
        <v>651</v>
      </c>
      <c r="Y251" s="60">
        <f t="shared" si="29"/>
        <v>3729</v>
      </c>
      <c r="Z251" s="4" t="s">
        <v>10</v>
      </c>
      <c r="AA251" s="11">
        <f t="shared" si="30"/>
        <v>1460.8285714285714</v>
      </c>
      <c r="AB251" s="11">
        <f t="shared" si="31"/>
        <v>2554.8268571428571</v>
      </c>
      <c r="AC251" s="11">
        <f t="shared" si="32"/>
        <v>1934.7862857142859</v>
      </c>
      <c r="AD251" s="11">
        <f t="shared" si="33"/>
        <v>2239.937142857143</v>
      </c>
      <c r="AE251" s="11">
        <f t="shared" si="34"/>
        <v>1801.6885714285715</v>
      </c>
      <c r="AF251" s="11">
        <f t="shared" si="35"/>
        <v>2113.3319999999999</v>
      </c>
      <c r="AG251" s="12">
        <f t="shared" si="36"/>
        <v>12105.399428571429</v>
      </c>
      <c r="AH251" s="13"/>
      <c r="AI251" s="13"/>
    </row>
    <row r="252" spans="1:35" x14ac:dyDescent="0.3">
      <c r="A252" s="6">
        <v>13360</v>
      </c>
      <c r="B252" s="6" t="s">
        <v>309</v>
      </c>
      <c r="C252" s="6" t="s">
        <v>165</v>
      </c>
      <c r="D252" s="6" t="s">
        <v>166</v>
      </c>
      <c r="E252" s="6">
        <v>10</v>
      </c>
      <c r="F252" s="7">
        <v>97.094696969696969</v>
      </c>
      <c r="G252" s="6">
        <v>0.8</v>
      </c>
      <c r="H252" s="8">
        <f t="shared" si="37"/>
        <v>2007.9900000000002</v>
      </c>
      <c r="I252" s="9">
        <v>0.72218285714285713</v>
      </c>
      <c r="J252" s="9">
        <v>0.62257142857142855</v>
      </c>
      <c r="K252" s="3" t="s">
        <v>10</v>
      </c>
      <c r="L252" s="10">
        <v>561.43799999999999</v>
      </c>
      <c r="M252" s="10">
        <v>259.74</v>
      </c>
      <c r="N252" s="10">
        <v>669.33</v>
      </c>
      <c r="O252" s="10">
        <v>604.39499999999998</v>
      </c>
      <c r="P252" s="10">
        <v>250.749</v>
      </c>
      <c r="Q252" s="10">
        <v>258.27147000000002</v>
      </c>
      <c r="R252" s="3" t="s">
        <v>10</v>
      </c>
      <c r="S252" s="10">
        <v>748</v>
      </c>
      <c r="T252" s="10">
        <v>462</v>
      </c>
      <c r="U252" s="10">
        <v>357</v>
      </c>
      <c r="V252" s="10">
        <v>381</v>
      </c>
      <c r="W252" s="10">
        <v>728</v>
      </c>
      <c r="X252" s="10">
        <v>348</v>
      </c>
      <c r="Y252" s="60">
        <f t="shared" si="29"/>
        <v>3024</v>
      </c>
      <c r="Z252" s="4" t="s">
        <v>10</v>
      </c>
      <c r="AA252" s="11">
        <f t="shared" si="30"/>
        <v>465.68342857142858</v>
      </c>
      <c r="AB252" s="11">
        <f t="shared" si="31"/>
        <v>287.62799999999999</v>
      </c>
      <c r="AC252" s="11">
        <f t="shared" si="32"/>
        <v>222.25799999999998</v>
      </c>
      <c r="AD252" s="11">
        <f t="shared" si="33"/>
        <v>237.19971428571426</v>
      </c>
      <c r="AE252" s="11">
        <f t="shared" si="34"/>
        <v>453.23199999999997</v>
      </c>
      <c r="AF252" s="11">
        <f t="shared" si="35"/>
        <v>216.65485714285714</v>
      </c>
      <c r="AG252" s="12">
        <f t="shared" si="36"/>
        <v>1882.6559999999997</v>
      </c>
      <c r="AH252" s="13"/>
      <c r="AI252" s="13"/>
    </row>
    <row r="253" spans="1:35" x14ac:dyDescent="0.3">
      <c r="A253" s="6">
        <v>32630</v>
      </c>
      <c r="B253" s="6" t="s">
        <v>310</v>
      </c>
      <c r="C253" s="6" t="s">
        <v>240</v>
      </c>
      <c r="D253" s="6" t="s">
        <v>184</v>
      </c>
      <c r="E253" s="6">
        <v>25</v>
      </c>
      <c r="F253" s="7">
        <v>95.140151515151516</v>
      </c>
      <c r="G253" s="6">
        <v>0.4</v>
      </c>
      <c r="H253" s="8">
        <f t="shared" si="37"/>
        <v>1474.5239999999999</v>
      </c>
      <c r="I253" s="9">
        <v>3.0169942857142855</v>
      </c>
      <c r="J253" s="9">
        <v>2.600857142857143</v>
      </c>
      <c r="K253" s="3" t="s">
        <v>10</v>
      </c>
      <c r="L253" s="10">
        <v>0</v>
      </c>
      <c r="M253" s="10">
        <v>368.63099999999997</v>
      </c>
      <c r="N253" s="10">
        <v>491.50799999999998</v>
      </c>
      <c r="O253" s="10">
        <v>467.53199999999998</v>
      </c>
      <c r="P253" s="10">
        <v>357.642</v>
      </c>
      <c r="Q253" s="10">
        <v>368.37126000000001</v>
      </c>
      <c r="R253" s="3" t="s">
        <v>10</v>
      </c>
      <c r="S253" s="10">
        <v>368</v>
      </c>
      <c r="T253" s="10">
        <v>576</v>
      </c>
      <c r="U253" s="10">
        <v>428</v>
      </c>
      <c r="V253" s="10">
        <v>591</v>
      </c>
      <c r="W253" s="10">
        <v>603</v>
      </c>
      <c r="X253" s="10">
        <v>614</v>
      </c>
      <c r="Y253" s="60">
        <f t="shared" si="29"/>
        <v>3180</v>
      </c>
      <c r="Z253" s="4" t="s">
        <v>10</v>
      </c>
      <c r="AA253" s="11">
        <f t="shared" si="30"/>
        <v>957.11542857142865</v>
      </c>
      <c r="AB253" s="11">
        <f t="shared" si="31"/>
        <v>1498.0937142857144</v>
      </c>
      <c r="AC253" s="11">
        <f t="shared" si="32"/>
        <v>1113.1668571428572</v>
      </c>
      <c r="AD253" s="11">
        <f t="shared" si="33"/>
        <v>1537.1065714285714</v>
      </c>
      <c r="AE253" s="11">
        <f t="shared" si="34"/>
        <v>1568.3168571428573</v>
      </c>
      <c r="AF253" s="11">
        <f t="shared" si="35"/>
        <v>1596.9262857142858</v>
      </c>
      <c r="AG253" s="12">
        <f t="shared" si="36"/>
        <v>8270.7257142857143</v>
      </c>
      <c r="AH253" s="13"/>
      <c r="AI253" s="13"/>
    </row>
    <row r="254" spans="1:35" x14ac:dyDescent="0.3">
      <c r="A254" s="6">
        <v>76150</v>
      </c>
      <c r="B254" s="6" t="s">
        <v>311</v>
      </c>
      <c r="C254" s="6" t="s">
        <v>165</v>
      </c>
      <c r="D254" s="6" t="s">
        <v>65</v>
      </c>
      <c r="E254" s="6">
        <v>5</v>
      </c>
      <c r="F254" s="7">
        <v>95.621794871794876</v>
      </c>
      <c r="G254" s="6">
        <v>2.5</v>
      </c>
      <c r="H254" s="8">
        <f t="shared" si="37"/>
        <v>950.04899999999998</v>
      </c>
      <c r="I254" s="9">
        <v>2.0280114285714284</v>
      </c>
      <c r="J254" s="9">
        <v>1.7482857142857142</v>
      </c>
      <c r="K254" s="3" t="s">
        <v>10</v>
      </c>
      <c r="L254" s="10">
        <v>303.69600000000003</v>
      </c>
      <c r="M254" s="10">
        <v>316.68299999999999</v>
      </c>
      <c r="N254" s="10">
        <v>251.74799999999999</v>
      </c>
      <c r="O254" s="10">
        <v>273.726</v>
      </c>
      <c r="P254" s="10">
        <v>268.73099999999999</v>
      </c>
      <c r="Q254" s="10">
        <v>276.79293000000001</v>
      </c>
      <c r="R254" s="3" t="s">
        <v>10</v>
      </c>
      <c r="S254" s="10">
        <v>366</v>
      </c>
      <c r="T254" s="10">
        <v>264</v>
      </c>
      <c r="U254" s="10">
        <v>421</v>
      </c>
      <c r="V254" s="10">
        <v>517</v>
      </c>
      <c r="W254" s="10">
        <v>431</v>
      </c>
      <c r="X254" s="10">
        <v>342</v>
      </c>
      <c r="Y254" s="60">
        <f t="shared" si="29"/>
        <v>2341</v>
      </c>
      <c r="Z254" s="4" t="s">
        <v>10</v>
      </c>
      <c r="AA254" s="11">
        <f t="shared" si="30"/>
        <v>639.8725714285714</v>
      </c>
      <c r="AB254" s="11">
        <f t="shared" si="31"/>
        <v>461.54742857142855</v>
      </c>
      <c r="AC254" s="11">
        <f t="shared" si="32"/>
        <v>736.02828571428563</v>
      </c>
      <c r="AD254" s="11">
        <f t="shared" si="33"/>
        <v>903.8637142857142</v>
      </c>
      <c r="AE254" s="11">
        <f t="shared" si="34"/>
        <v>753.51114285714289</v>
      </c>
      <c r="AF254" s="11">
        <f t="shared" si="35"/>
        <v>597.91371428571426</v>
      </c>
      <c r="AG254" s="12">
        <f t="shared" si="36"/>
        <v>4092.7368571428569</v>
      </c>
      <c r="AH254" s="13"/>
      <c r="AI254" s="13"/>
    </row>
    <row r="255" spans="1:35" x14ac:dyDescent="0.3">
      <c r="A255" s="6">
        <v>60250</v>
      </c>
      <c r="B255" s="6" t="s">
        <v>312</v>
      </c>
      <c r="C255" s="6" t="s">
        <v>214</v>
      </c>
      <c r="D255" s="6" t="s">
        <v>160</v>
      </c>
      <c r="E255" s="6">
        <v>10</v>
      </c>
      <c r="F255" s="7">
        <v>96.052083333333329</v>
      </c>
      <c r="G255" s="6">
        <v>0.7</v>
      </c>
      <c r="H255" s="8">
        <f t="shared" si="37"/>
        <v>2826.1710000000003</v>
      </c>
      <c r="I255" s="9">
        <v>2.3730285714285708</v>
      </c>
      <c r="J255" s="9">
        <v>2.0457142857142858</v>
      </c>
      <c r="K255" s="3" t="s">
        <v>10</v>
      </c>
      <c r="L255" s="10">
        <v>942.05700000000002</v>
      </c>
      <c r="M255" s="10">
        <v>797.202</v>
      </c>
      <c r="N255" s="10">
        <v>460.53899999999999</v>
      </c>
      <c r="O255" s="10">
        <v>52</v>
      </c>
      <c r="P255" s="10">
        <v>17</v>
      </c>
      <c r="Q255" s="10">
        <v>17.510000000000002</v>
      </c>
      <c r="R255" s="3" t="s">
        <v>10</v>
      </c>
      <c r="S255" s="10">
        <v>643</v>
      </c>
      <c r="T255" s="10">
        <v>643</v>
      </c>
      <c r="U255" s="10">
        <v>417</v>
      </c>
      <c r="V255" s="10">
        <v>443</v>
      </c>
      <c r="W255" s="10">
        <v>468</v>
      </c>
      <c r="X255" s="10">
        <v>591</v>
      </c>
      <c r="Y255" s="60">
        <f t="shared" si="29"/>
        <v>3205</v>
      </c>
      <c r="Z255" s="4" t="s">
        <v>10</v>
      </c>
      <c r="AA255" s="11">
        <f t="shared" si="30"/>
        <v>1315.3942857142858</v>
      </c>
      <c r="AB255" s="11">
        <f t="shared" si="31"/>
        <v>1315.3942857142858</v>
      </c>
      <c r="AC255" s="11">
        <f t="shared" si="32"/>
        <v>853.06285714285718</v>
      </c>
      <c r="AD255" s="11">
        <f t="shared" si="33"/>
        <v>906.25142857142862</v>
      </c>
      <c r="AE255" s="11">
        <f t="shared" si="34"/>
        <v>957.39428571428573</v>
      </c>
      <c r="AF255" s="11">
        <f t="shared" si="35"/>
        <v>1209.017142857143</v>
      </c>
      <c r="AG255" s="12">
        <f t="shared" si="36"/>
        <v>6556.5142857142864</v>
      </c>
      <c r="AH255" s="13"/>
      <c r="AI255" s="13"/>
    </row>
    <row r="256" spans="1:35" x14ac:dyDescent="0.3">
      <c r="A256" s="6">
        <v>60310</v>
      </c>
      <c r="B256" s="6" t="s">
        <v>313</v>
      </c>
      <c r="C256" s="6" t="s">
        <v>214</v>
      </c>
      <c r="D256" s="6" t="s">
        <v>160</v>
      </c>
      <c r="E256" s="6">
        <v>10</v>
      </c>
      <c r="F256" s="7">
        <v>96.052083333333329</v>
      </c>
      <c r="G256" s="6">
        <v>0.7</v>
      </c>
      <c r="H256" s="8">
        <f t="shared" si="37"/>
        <v>2235.7620000000002</v>
      </c>
      <c r="I256" s="9">
        <v>0.98798857142857133</v>
      </c>
      <c r="J256" s="9">
        <v>0.85171428571428576</v>
      </c>
      <c r="K256" s="3" t="s">
        <v>10</v>
      </c>
      <c r="L256" s="10">
        <v>562.43700000000001</v>
      </c>
      <c r="M256" s="10">
        <v>745.25400000000002</v>
      </c>
      <c r="N256" s="10">
        <v>477.52199999999999</v>
      </c>
      <c r="O256" s="10">
        <v>243.756</v>
      </c>
      <c r="P256" s="10">
        <v>514.48500000000001</v>
      </c>
      <c r="Q256" s="10">
        <v>529.91955000000007</v>
      </c>
      <c r="R256" s="3" t="s">
        <v>10</v>
      </c>
      <c r="S256" s="10">
        <v>498</v>
      </c>
      <c r="T256" s="10">
        <v>695</v>
      </c>
      <c r="U256" s="10">
        <v>547</v>
      </c>
      <c r="V256" s="10">
        <v>964</v>
      </c>
      <c r="W256" s="10">
        <v>708</v>
      </c>
      <c r="X256" s="10">
        <v>909</v>
      </c>
      <c r="Y256" s="60">
        <f t="shared" si="29"/>
        <v>4321</v>
      </c>
      <c r="Z256" s="4" t="s">
        <v>10</v>
      </c>
      <c r="AA256" s="11">
        <f t="shared" si="30"/>
        <v>424.15371428571433</v>
      </c>
      <c r="AB256" s="11">
        <f t="shared" si="31"/>
        <v>591.94142857142856</v>
      </c>
      <c r="AC256" s="11">
        <f t="shared" si="32"/>
        <v>465.88771428571431</v>
      </c>
      <c r="AD256" s="11">
        <f t="shared" si="33"/>
        <v>821.05257142857147</v>
      </c>
      <c r="AE256" s="11">
        <f t="shared" si="34"/>
        <v>603.01371428571429</v>
      </c>
      <c r="AF256" s="11">
        <f t="shared" si="35"/>
        <v>774.20828571428581</v>
      </c>
      <c r="AG256" s="12">
        <f t="shared" si="36"/>
        <v>3680.257428571429</v>
      </c>
      <c r="AH256" s="13"/>
      <c r="AI256" s="13"/>
    </row>
    <row r="257" spans="1:35" x14ac:dyDescent="0.3">
      <c r="A257" s="6">
        <v>72580</v>
      </c>
      <c r="B257" s="6" t="s">
        <v>314</v>
      </c>
      <c r="C257" s="6" t="s">
        <v>189</v>
      </c>
      <c r="D257" s="6" t="s">
        <v>238</v>
      </c>
      <c r="E257" s="6">
        <v>20</v>
      </c>
      <c r="F257" s="7">
        <v>96.492063492063494</v>
      </c>
      <c r="G257" s="6">
        <v>1.1000000000000001</v>
      </c>
      <c r="H257" s="8">
        <f t="shared" si="37"/>
        <v>890.10899999999992</v>
      </c>
      <c r="I257" s="9">
        <v>3.3550514285714281</v>
      </c>
      <c r="J257" s="9">
        <v>2.8922857142857143</v>
      </c>
      <c r="K257" s="3" t="s">
        <v>10</v>
      </c>
      <c r="L257" s="10">
        <v>296.70299999999997</v>
      </c>
      <c r="M257" s="10">
        <v>105</v>
      </c>
      <c r="N257" s="10">
        <v>71</v>
      </c>
      <c r="O257" s="10">
        <v>105</v>
      </c>
      <c r="P257" s="10">
        <v>103</v>
      </c>
      <c r="Q257" s="10">
        <v>106.09</v>
      </c>
      <c r="R257" s="3" t="s">
        <v>10</v>
      </c>
      <c r="S257" s="10">
        <v>221</v>
      </c>
      <c r="T257" s="10">
        <v>166</v>
      </c>
      <c r="U257" s="10">
        <v>148</v>
      </c>
      <c r="V257" s="10">
        <v>206</v>
      </c>
      <c r="W257" s="10">
        <v>198</v>
      </c>
      <c r="X257" s="10">
        <v>156</v>
      </c>
      <c r="Y257" s="60">
        <f t="shared" si="29"/>
        <v>1095</v>
      </c>
      <c r="Z257" s="4" t="s">
        <v>10</v>
      </c>
      <c r="AA257" s="11">
        <f t="shared" si="30"/>
        <v>639.19514285714286</v>
      </c>
      <c r="AB257" s="11">
        <f t="shared" si="31"/>
        <v>480.11942857142856</v>
      </c>
      <c r="AC257" s="11">
        <f t="shared" si="32"/>
        <v>428.05828571428572</v>
      </c>
      <c r="AD257" s="11">
        <f t="shared" si="33"/>
        <v>595.81085714285712</v>
      </c>
      <c r="AE257" s="11">
        <f t="shared" si="34"/>
        <v>572.67257142857147</v>
      </c>
      <c r="AF257" s="11">
        <f t="shared" si="35"/>
        <v>451.19657142857142</v>
      </c>
      <c r="AG257" s="12">
        <f t="shared" si="36"/>
        <v>3167.0528571428576</v>
      </c>
      <c r="AH257" s="13"/>
      <c r="AI257" s="13"/>
    </row>
    <row r="258" spans="1:35" x14ac:dyDescent="0.3">
      <c r="A258" s="6">
        <v>31030</v>
      </c>
      <c r="B258" s="6" t="s">
        <v>315</v>
      </c>
      <c r="C258" s="6" t="s">
        <v>183</v>
      </c>
      <c r="D258" s="6" t="s">
        <v>184</v>
      </c>
      <c r="E258" s="6">
        <v>25</v>
      </c>
      <c r="F258" s="7">
        <v>95.140151515151516</v>
      </c>
      <c r="G258" s="6">
        <v>0.4</v>
      </c>
      <c r="H258" s="8">
        <f t="shared" si="37"/>
        <v>390</v>
      </c>
      <c r="I258" s="9">
        <v>3.5197714285714281</v>
      </c>
      <c r="J258" s="9">
        <v>3.0342857142857143</v>
      </c>
      <c r="K258" s="3" t="s">
        <v>10</v>
      </c>
      <c r="L258" s="10">
        <v>107</v>
      </c>
      <c r="M258" s="10">
        <v>117</v>
      </c>
      <c r="N258" s="10">
        <v>127</v>
      </c>
      <c r="O258" s="10">
        <v>130</v>
      </c>
      <c r="P258" s="10">
        <v>108</v>
      </c>
      <c r="Q258" s="10">
        <v>111.24000000000001</v>
      </c>
      <c r="R258" s="3" t="s">
        <v>10</v>
      </c>
      <c r="S258" s="10">
        <v>127</v>
      </c>
      <c r="T258" s="10">
        <v>220</v>
      </c>
      <c r="U258" s="10">
        <v>136</v>
      </c>
      <c r="V258" s="10">
        <v>218</v>
      </c>
      <c r="W258" s="10">
        <v>207</v>
      </c>
      <c r="X258" s="10">
        <v>100</v>
      </c>
      <c r="Y258" s="60">
        <f t="shared" si="29"/>
        <v>1008</v>
      </c>
      <c r="Z258" s="4" t="s">
        <v>10</v>
      </c>
      <c r="AA258" s="11">
        <f t="shared" si="30"/>
        <v>385.35428571428571</v>
      </c>
      <c r="AB258" s="11">
        <f t="shared" si="31"/>
        <v>667.54285714285709</v>
      </c>
      <c r="AC258" s="11">
        <f t="shared" si="32"/>
        <v>412.66285714285715</v>
      </c>
      <c r="AD258" s="11">
        <f t="shared" si="33"/>
        <v>661.47428571428566</v>
      </c>
      <c r="AE258" s="11">
        <f t="shared" si="34"/>
        <v>628.0971428571429</v>
      </c>
      <c r="AF258" s="11">
        <f t="shared" si="35"/>
        <v>303.42857142857144</v>
      </c>
      <c r="AG258" s="12">
        <f t="shared" si="36"/>
        <v>3058.56</v>
      </c>
      <c r="AH258" s="13"/>
      <c r="AI258" s="13"/>
    </row>
    <row r="259" spans="1:35" x14ac:dyDescent="0.3">
      <c r="A259" s="6">
        <v>20390</v>
      </c>
      <c r="B259" s="6" t="s">
        <v>316</v>
      </c>
      <c r="C259" s="6" t="s">
        <v>177</v>
      </c>
      <c r="D259" s="6" t="s">
        <v>238</v>
      </c>
      <c r="E259" s="6">
        <v>20</v>
      </c>
      <c r="F259" s="7">
        <v>96.492063492063494</v>
      </c>
      <c r="G259" s="6">
        <v>1.1000000000000001</v>
      </c>
      <c r="H259" s="8">
        <f t="shared" si="37"/>
        <v>1827.4507199999998</v>
      </c>
      <c r="I259" s="9">
        <v>0.7675885714285714</v>
      </c>
      <c r="J259" s="9">
        <v>0.6617142857142857</v>
      </c>
      <c r="K259" s="3" t="s">
        <v>10</v>
      </c>
      <c r="L259" s="10">
        <v>130</v>
      </c>
      <c r="M259" s="10">
        <v>67</v>
      </c>
      <c r="N259" s="10">
        <v>73</v>
      </c>
      <c r="O259" s="10">
        <v>5</v>
      </c>
      <c r="P259" s="10">
        <v>591.40800000000002</v>
      </c>
      <c r="Q259" s="10">
        <v>609.15023999999994</v>
      </c>
      <c r="R259" s="3" t="s">
        <v>10</v>
      </c>
      <c r="S259" s="10">
        <v>445</v>
      </c>
      <c r="T259" s="10">
        <v>432</v>
      </c>
      <c r="U259" s="10">
        <v>229</v>
      </c>
      <c r="V259" s="10">
        <v>339</v>
      </c>
      <c r="W259" s="10">
        <v>396</v>
      </c>
      <c r="X259" s="10">
        <v>354</v>
      </c>
      <c r="Y259" s="60">
        <f t="shared" si="29"/>
        <v>2195</v>
      </c>
      <c r="Z259" s="4" t="s">
        <v>10</v>
      </c>
      <c r="AA259" s="11">
        <f t="shared" si="30"/>
        <v>294.46285714285716</v>
      </c>
      <c r="AB259" s="11">
        <f t="shared" si="31"/>
        <v>285.8605714285714</v>
      </c>
      <c r="AC259" s="11">
        <f t="shared" si="32"/>
        <v>151.53257142857143</v>
      </c>
      <c r="AD259" s="11">
        <f t="shared" si="33"/>
        <v>224.32114285714286</v>
      </c>
      <c r="AE259" s="11">
        <f t="shared" si="34"/>
        <v>262.03885714285713</v>
      </c>
      <c r="AF259" s="11">
        <f t="shared" si="35"/>
        <v>234.24685714285712</v>
      </c>
      <c r="AG259" s="12">
        <f t="shared" si="36"/>
        <v>1452.462857142857</v>
      </c>
      <c r="AH259" s="13"/>
      <c r="AI259" s="13"/>
    </row>
    <row r="260" spans="1:35" x14ac:dyDescent="0.3">
      <c r="A260" s="6">
        <v>32390</v>
      </c>
      <c r="B260" s="6" t="s">
        <v>317</v>
      </c>
      <c r="C260" s="6" t="s">
        <v>240</v>
      </c>
      <c r="D260" s="6" t="s">
        <v>318</v>
      </c>
      <c r="E260" s="6">
        <v>3</v>
      </c>
      <c r="F260" s="7">
        <v>96.934959349593498</v>
      </c>
      <c r="G260" s="6">
        <v>1.2</v>
      </c>
      <c r="H260" s="8">
        <f t="shared" si="37"/>
        <v>2518.9185600000001</v>
      </c>
      <c r="I260" s="9">
        <v>0.74637714285714274</v>
      </c>
      <c r="J260" s="9">
        <v>0.64342857142857146</v>
      </c>
      <c r="K260" s="3" t="s">
        <v>10</v>
      </c>
      <c r="L260" s="10">
        <v>0</v>
      </c>
      <c r="M260" s="10">
        <v>2</v>
      </c>
      <c r="N260" s="10">
        <v>57</v>
      </c>
      <c r="O260" s="10">
        <v>451.548</v>
      </c>
      <c r="P260" s="10">
        <v>815.18399999999997</v>
      </c>
      <c r="Q260" s="10">
        <v>839.63952000000006</v>
      </c>
      <c r="R260" s="3" t="s">
        <v>10</v>
      </c>
      <c r="S260" s="10">
        <v>590</v>
      </c>
      <c r="T260" s="10">
        <v>523</v>
      </c>
      <c r="U260" s="10">
        <v>362</v>
      </c>
      <c r="V260" s="10">
        <v>518</v>
      </c>
      <c r="W260" s="10">
        <v>681</v>
      </c>
      <c r="X260" s="10">
        <v>318</v>
      </c>
      <c r="Y260" s="60">
        <f t="shared" si="29"/>
        <v>2992</v>
      </c>
      <c r="Z260" s="4" t="s">
        <v>10</v>
      </c>
      <c r="AA260" s="11">
        <f t="shared" si="30"/>
        <v>379.62285714285719</v>
      </c>
      <c r="AB260" s="11">
        <f t="shared" si="31"/>
        <v>336.5131428571429</v>
      </c>
      <c r="AC260" s="11">
        <f t="shared" si="32"/>
        <v>232.92114285714288</v>
      </c>
      <c r="AD260" s="11">
        <f t="shared" si="33"/>
        <v>333.29599999999999</v>
      </c>
      <c r="AE260" s="11">
        <f t="shared" si="34"/>
        <v>438.17485714285715</v>
      </c>
      <c r="AF260" s="11">
        <f t="shared" si="35"/>
        <v>204.61028571428574</v>
      </c>
      <c r="AG260" s="12">
        <f t="shared" si="36"/>
        <v>1925.138285714286</v>
      </c>
      <c r="AH260" s="13"/>
      <c r="AI260" s="13"/>
    </row>
    <row r="261" spans="1:35" x14ac:dyDescent="0.3">
      <c r="A261" s="6">
        <v>72480</v>
      </c>
      <c r="B261" s="6" t="s">
        <v>319</v>
      </c>
      <c r="C261" s="6" t="s">
        <v>189</v>
      </c>
      <c r="D261" s="6" t="s">
        <v>238</v>
      </c>
      <c r="E261" s="6">
        <v>20</v>
      </c>
      <c r="F261" s="7">
        <v>96.492063492063494</v>
      </c>
      <c r="G261" s="6">
        <v>1.1000000000000001</v>
      </c>
      <c r="H261" s="8">
        <f t="shared" si="37"/>
        <v>240</v>
      </c>
      <c r="I261" s="9">
        <v>2.5659199999999998</v>
      </c>
      <c r="J261" s="9">
        <v>2.2120000000000002</v>
      </c>
      <c r="K261" s="3" t="s">
        <v>10</v>
      </c>
      <c r="L261" s="10">
        <v>80</v>
      </c>
      <c r="M261" s="10">
        <v>43</v>
      </c>
      <c r="N261" s="10">
        <v>0</v>
      </c>
      <c r="O261" s="10">
        <v>50</v>
      </c>
      <c r="P261" s="10">
        <v>54</v>
      </c>
      <c r="Q261" s="10">
        <v>55.620000000000005</v>
      </c>
      <c r="R261" s="3" t="s">
        <v>10</v>
      </c>
      <c r="S261" s="10">
        <v>79</v>
      </c>
      <c r="T261" s="10">
        <v>83</v>
      </c>
      <c r="U261" s="10">
        <v>84</v>
      </c>
      <c r="V261" s="10">
        <v>48</v>
      </c>
      <c r="W261" s="10">
        <v>40</v>
      </c>
      <c r="X261" s="10">
        <v>54</v>
      </c>
      <c r="Y261" s="60">
        <f t="shared" ref="Y261:Y324" si="38">SUM(S261:X261)</f>
        <v>388</v>
      </c>
      <c r="Z261" s="4" t="s">
        <v>10</v>
      </c>
      <c r="AA261" s="11">
        <f t="shared" ref="AA261:AA324" si="39">S261*J261</f>
        <v>174.74800000000002</v>
      </c>
      <c r="AB261" s="11">
        <f t="shared" ref="AB261:AB324" si="40">T261*J261</f>
        <v>183.596</v>
      </c>
      <c r="AC261" s="11">
        <f t="shared" ref="AC261:AC324" si="41">U261*J261</f>
        <v>185.80800000000002</v>
      </c>
      <c r="AD261" s="11">
        <f t="shared" ref="AD261:AD324" si="42">V261*J261</f>
        <v>106.17600000000002</v>
      </c>
      <c r="AE261" s="11">
        <f t="shared" ref="AE261:AE324" si="43">W261*J261</f>
        <v>88.48</v>
      </c>
      <c r="AF261" s="11">
        <f t="shared" ref="AF261:AF324" si="44">X261*J261</f>
        <v>119.44800000000001</v>
      </c>
      <c r="AG261" s="12">
        <f t="shared" ref="AG261:AG324" si="45">SUM(AA261:AF261)</f>
        <v>858.25600000000009</v>
      </c>
      <c r="AH261" s="13"/>
      <c r="AI261" s="13"/>
    </row>
    <row r="262" spans="1:35" x14ac:dyDescent="0.3">
      <c r="A262" s="6">
        <v>20340</v>
      </c>
      <c r="B262" s="6" t="s">
        <v>320</v>
      </c>
      <c r="C262" s="6" t="s">
        <v>177</v>
      </c>
      <c r="D262" s="6" t="s">
        <v>238</v>
      </c>
      <c r="E262" s="6">
        <v>20</v>
      </c>
      <c r="F262" s="7">
        <v>96.492063492063494</v>
      </c>
      <c r="G262" s="6">
        <v>1.1000000000000001</v>
      </c>
      <c r="H262" s="8">
        <f t="shared" ref="H262:H325" si="46">MAX(L262:Q262)*3</f>
        <v>1729.269</v>
      </c>
      <c r="I262" s="9">
        <v>3.6354399999999996</v>
      </c>
      <c r="J262" s="9">
        <v>3.1339999999999999</v>
      </c>
      <c r="K262" s="3" t="s">
        <v>10</v>
      </c>
      <c r="L262" s="10">
        <v>35</v>
      </c>
      <c r="M262" s="10">
        <v>576.423</v>
      </c>
      <c r="N262" s="10">
        <v>201.798</v>
      </c>
      <c r="O262" s="10">
        <v>14</v>
      </c>
      <c r="P262" s="10">
        <v>51</v>
      </c>
      <c r="Q262" s="10">
        <v>52.53</v>
      </c>
      <c r="R262" s="3" t="s">
        <v>10</v>
      </c>
      <c r="S262" s="10">
        <v>223</v>
      </c>
      <c r="T262" s="10">
        <v>215</v>
      </c>
      <c r="U262" s="10">
        <v>232</v>
      </c>
      <c r="V262" s="10">
        <v>177</v>
      </c>
      <c r="W262" s="10">
        <v>207</v>
      </c>
      <c r="X262" s="10">
        <v>294</v>
      </c>
      <c r="Y262" s="60">
        <f t="shared" si="38"/>
        <v>1348</v>
      </c>
      <c r="Z262" s="4" t="s">
        <v>10</v>
      </c>
      <c r="AA262" s="11">
        <f t="shared" si="39"/>
        <v>698.88199999999995</v>
      </c>
      <c r="AB262" s="11">
        <f t="shared" si="40"/>
        <v>673.81</v>
      </c>
      <c r="AC262" s="11">
        <f t="shared" si="41"/>
        <v>727.08799999999997</v>
      </c>
      <c r="AD262" s="11">
        <f t="shared" si="42"/>
        <v>554.71799999999996</v>
      </c>
      <c r="AE262" s="11">
        <f t="shared" si="43"/>
        <v>648.73799999999994</v>
      </c>
      <c r="AF262" s="11">
        <f t="shared" si="44"/>
        <v>921.39599999999996</v>
      </c>
      <c r="AG262" s="12">
        <f t="shared" si="45"/>
        <v>4224.6319999999996</v>
      </c>
      <c r="AH262" s="13"/>
      <c r="AI262" s="13"/>
    </row>
    <row r="263" spans="1:35" x14ac:dyDescent="0.3">
      <c r="A263" s="6">
        <v>31410</v>
      </c>
      <c r="B263" s="6" t="s">
        <v>321</v>
      </c>
      <c r="C263" s="6" t="s">
        <v>183</v>
      </c>
      <c r="D263" s="6" t="s">
        <v>318</v>
      </c>
      <c r="E263" s="6">
        <v>3</v>
      </c>
      <c r="F263" s="7">
        <v>96.934959349593498</v>
      </c>
      <c r="G263" s="6">
        <v>1.2</v>
      </c>
      <c r="H263" s="8">
        <f t="shared" si="46"/>
        <v>2418.5789999999997</v>
      </c>
      <c r="I263" s="9">
        <v>2.9520342857142854</v>
      </c>
      <c r="J263" s="9">
        <v>2.5448571428571429</v>
      </c>
      <c r="K263" s="3" t="s">
        <v>10</v>
      </c>
      <c r="L263" s="10">
        <v>0</v>
      </c>
      <c r="M263" s="10">
        <v>0</v>
      </c>
      <c r="N263" s="10">
        <v>0</v>
      </c>
      <c r="O263" s="10">
        <v>806.19299999999998</v>
      </c>
      <c r="P263" s="10">
        <v>199.8</v>
      </c>
      <c r="Q263" s="10">
        <v>205.79400000000001</v>
      </c>
      <c r="R263" s="3" t="s">
        <v>10</v>
      </c>
      <c r="S263" s="10">
        <v>216</v>
      </c>
      <c r="T263" s="10">
        <v>192</v>
      </c>
      <c r="U263" s="10">
        <v>308</v>
      </c>
      <c r="V263" s="10">
        <v>280</v>
      </c>
      <c r="W263" s="10">
        <v>368</v>
      </c>
      <c r="X263" s="10">
        <v>257</v>
      </c>
      <c r="Y263" s="60">
        <f t="shared" si="38"/>
        <v>1621</v>
      </c>
      <c r="Z263" s="4" t="s">
        <v>10</v>
      </c>
      <c r="AA263" s="11">
        <f t="shared" si="39"/>
        <v>549.68914285714288</v>
      </c>
      <c r="AB263" s="11">
        <f t="shared" si="40"/>
        <v>488.61257142857141</v>
      </c>
      <c r="AC263" s="11">
        <f t="shared" si="41"/>
        <v>783.81600000000003</v>
      </c>
      <c r="AD263" s="11">
        <f t="shared" si="42"/>
        <v>712.56000000000006</v>
      </c>
      <c r="AE263" s="11">
        <f t="shared" si="43"/>
        <v>936.50742857142859</v>
      </c>
      <c r="AF263" s="11">
        <f t="shared" si="44"/>
        <v>654.02828571428574</v>
      </c>
      <c r="AG263" s="12">
        <f t="shared" si="45"/>
        <v>4125.2134285714292</v>
      </c>
      <c r="AH263" s="13"/>
      <c r="AI263" s="13"/>
    </row>
    <row r="264" spans="1:35" x14ac:dyDescent="0.3">
      <c r="A264" s="6">
        <v>70800</v>
      </c>
      <c r="B264" s="6" t="s">
        <v>322</v>
      </c>
      <c r="C264" s="6" t="s">
        <v>202</v>
      </c>
      <c r="D264" s="6" t="s">
        <v>166</v>
      </c>
      <c r="E264" s="6">
        <v>10</v>
      </c>
      <c r="F264" s="7">
        <v>97.094696969696969</v>
      </c>
      <c r="G264" s="6">
        <v>0.8</v>
      </c>
      <c r="H264" s="8">
        <f t="shared" si="46"/>
        <v>1213.1556300000002</v>
      </c>
      <c r="I264" s="9">
        <v>1.6488571428571428</v>
      </c>
      <c r="J264" s="9">
        <v>1.4214285714285715</v>
      </c>
      <c r="K264" s="3" t="s">
        <v>10</v>
      </c>
      <c r="L264" s="10">
        <v>93</v>
      </c>
      <c r="M264" s="10">
        <v>368.63099999999997</v>
      </c>
      <c r="N264" s="10">
        <v>221.77799999999999</v>
      </c>
      <c r="O264" s="10">
        <v>273.726</v>
      </c>
      <c r="P264" s="10">
        <v>392.60700000000003</v>
      </c>
      <c r="Q264" s="10">
        <v>404.38521000000003</v>
      </c>
      <c r="R264" s="3" t="s">
        <v>10</v>
      </c>
      <c r="S264" s="10">
        <v>304</v>
      </c>
      <c r="T264" s="10">
        <v>508</v>
      </c>
      <c r="U264" s="10">
        <v>471</v>
      </c>
      <c r="V264" s="10">
        <v>235</v>
      </c>
      <c r="W264" s="10">
        <v>295</v>
      </c>
      <c r="X264" s="10">
        <v>385</v>
      </c>
      <c r="Y264" s="60">
        <f t="shared" si="38"/>
        <v>2198</v>
      </c>
      <c r="Z264" s="4" t="s">
        <v>10</v>
      </c>
      <c r="AA264" s="11">
        <f t="shared" si="39"/>
        <v>432.11428571428576</v>
      </c>
      <c r="AB264" s="11">
        <f t="shared" si="40"/>
        <v>722.08571428571429</v>
      </c>
      <c r="AC264" s="11">
        <f t="shared" si="41"/>
        <v>669.49285714285713</v>
      </c>
      <c r="AD264" s="11">
        <f t="shared" si="42"/>
        <v>334.03571428571428</v>
      </c>
      <c r="AE264" s="11">
        <f t="shared" si="43"/>
        <v>419.32142857142861</v>
      </c>
      <c r="AF264" s="11">
        <f t="shared" si="44"/>
        <v>547.25</v>
      </c>
      <c r="AG264" s="12">
        <f t="shared" si="45"/>
        <v>3124.2999999999997</v>
      </c>
      <c r="AH264" s="13"/>
      <c r="AI264" s="13"/>
    </row>
    <row r="265" spans="1:35" x14ac:dyDescent="0.3">
      <c r="A265" s="6">
        <v>71400</v>
      </c>
      <c r="B265" s="6" t="s">
        <v>323</v>
      </c>
      <c r="C265" s="6" t="s">
        <v>232</v>
      </c>
      <c r="D265" s="6" t="s">
        <v>166</v>
      </c>
      <c r="E265" s="6">
        <v>10</v>
      </c>
      <c r="F265" s="7">
        <v>97.094696969696969</v>
      </c>
      <c r="G265" s="6">
        <v>0.8</v>
      </c>
      <c r="H265" s="8">
        <f t="shared" si="46"/>
        <v>4444.5510000000004</v>
      </c>
      <c r="I265" s="9">
        <v>2.5324457142857142</v>
      </c>
      <c r="J265" s="9">
        <v>2.1831428571428573</v>
      </c>
      <c r="K265" s="3" t="s">
        <v>10</v>
      </c>
      <c r="L265" s="10">
        <v>946.053</v>
      </c>
      <c r="M265" s="10">
        <v>1196.8019999999999</v>
      </c>
      <c r="N265" s="10">
        <v>1023.975</v>
      </c>
      <c r="O265" s="10">
        <v>1481.5170000000001</v>
      </c>
      <c r="P265" s="10">
        <v>1305.693</v>
      </c>
      <c r="Q265" s="10">
        <v>1344.8637900000001</v>
      </c>
      <c r="R265" s="3" t="s">
        <v>10</v>
      </c>
      <c r="S265" s="10">
        <v>1217</v>
      </c>
      <c r="T265" s="10">
        <v>2300</v>
      </c>
      <c r="U265" s="10">
        <v>1653</v>
      </c>
      <c r="V265" s="10">
        <v>1001</v>
      </c>
      <c r="W265" s="10">
        <v>2037</v>
      </c>
      <c r="X265" s="10">
        <v>1557</v>
      </c>
      <c r="Y265" s="60">
        <f t="shared" si="38"/>
        <v>9765</v>
      </c>
      <c r="Z265" s="4" t="s">
        <v>10</v>
      </c>
      <c r="AA265" s="11">
        <f t="shared" si="39"/>
        <v>2656.8848571428575</v>
      </c>
      <c r="AB265" s="11">
        <f t="shared" si="40"/>
        <v>5021.2285714285717</v>
      </c>
      <c r="AC265" s="11">
        <f t="shared" si="41"/>
        <v>3608.7351428571433</v>
      </c>
      <c r="AD265" s="11">
        <f t="shared" si="42"/>
        <v>2185.326</v>
      </c>
      <c r="AE265" s="11">
        <f t="shared" si="43"/>
        <v>4447.0619999999999</v>
      </c>
      <c r="AF265" s="11">
        <f t="shared" si="44"/>
        <v>3399.1534285714288</v>
      </c>
      <c r="AG265" s="12">
        <f t="shared" si="45"/>
        <v>21318.39</v>
      </c>
      <c r="AH265" s="13"/>
      <c r="AI265" s="13"/>
    </row>
    <row r="266" spans="1:35" x14ac:dyDescent="0.3">
      <c r="A266" s="6">
        <v>72490</v>
      </c>
      <c r="B266" s="6" t="s">
        <v>324</v>
      </c>
      <c r="C266" s="6" t="s">
        <v>189</v>
      </c>
      <c r="D266" s="6" t="s">
        <v>238</v>
      </c>
      <c r="E266" s="6">
        <v>20</v>
      </c>
      <c r="F266" s="7">
        <v>96.492063492063494</v>
      </c>
      <c r="G266" s="6">
        <v>1.1000000000000001</v>
      </c>
      <c r="H266" s="8">
        <f t="shared" si="46"/>
        <v>210</v>
      </c>
      <c r="I266" s="9">
        <v>2.3657371428571428</v>
      </c>
      <c r="J266" s="9">
        <v>2.0394285714285716</v>
      </c>
      <c r="K266" s="3" t="s">
        <v>10</v>
      </c>
      <c r="L266" s="10">
        <v>0</v>
      </c>
      <c r="M266" s="10">
        <v>70</v>
      </c>
      <c r="N266" s="10">
        <v>70</v>
      </c>
      <c r="O266" s="10">
        <v>48</v>
      </c>
      <c r="P266" s="10">
        <v>23</v>
      </c>
      <c r="Q266" s="10">
        <v>23.69</v>
      </c>
      <c r="R266" s="3" t="s">
        <v>10</v>
      </c>
      <c r="S266" s="10">
        <v>74</v>
      </c>
      <c r="T266" s="10">
        <v>57</v>
      </c>
      <c r="U266" s="10">
        <v>32</v>
      </c>
      <c r="V266" s="10">
        <v>36</v>
      </c>
      <c r="W266" s="10">
        <v>72</v>
      </c>
      <c r="X266" s="10">
        <v>47</v>
      </c>
      <c r="Y266" s="60">
        <f t="shared" si="38"/>
        <v>318</v>
      </c>
      <c r="Z266" s="4" t="s">
        <v>10</v>
      </c>
      <c r="AA266" s="11">
        <f t="shared" si="39"/>
        <v>150.91771428571431</v>
      </c>
      <c r="AB266" s="11">
        <f t="shared" si="40"/>
        <v>116.24742857142859</v>
      </c>
      <c r="AC266" s="11">
        <f t="shared" si="41"/>
        <v>65.261714285714291</v>
      </c>
      <c r="AD266" s="11">
        <f t="shared" si="42"/>
        <v>73.419428571428583</v>
      </c>
      <c r="AE266" s="11">
        <f t="shared" si="43"/>
        <v>146.83885714285717</v>
      </c>
      <c r="AF266" s="11">
        <f t="shared" si="44"/>
        <v>95.853142857142871</v>
      </c>
      <c r="AG266" s="12">
        <f t="shared" si="45"/>
        <v>648.53828571428573</v>
      </c>
      <c r="AH266" s="13"/>
      <c r="AI266" s="13"/>
    </row>
    <row r="267" spans="1:35" x14ac:dyDescent="0.3">
      <c r="A267" s="6">
        <v>15400</v>
      </c>
      <c r="B267" s="6" t="s">
        <v>325</v>
      </c>
      <c r="C267" s="6" t="s">
        <v>165</v>
      </c>
      <c r="D267" s="6" t="s">
        <v>166</v>
      </c>
      <c r="E267" s="6">
        <v>10</v>
      </c>
      <c r="F267" s="7">
        <v>97.094696969696969</v>
      </c>
      <c r="G267" s="6">
        <v>0.8</v>
      </c>
      <c r="H267" s="8">
        <f t="shared" si="46"/>
        <v>5578.04637</v>
      </c>
      <c r="I267" s="9">
        <v>0.69301714285714289</v>
      </c>
      <c r="J267" s="9">
        <v>0.59742857142857142</v>
      </c>
      <c r="K267" s="3" t="s">
        <v>10</v>
      </c>
      <c r="L267" s="10">
        <v>1189</v>
      </c>
      <c r="M267" s="10">
        <v>669.33</v>
      </c>
      <c r="N267" s="10">
        <v>501.49799999999999</v>
      </c>
      <c r="O267" s="10">
        <v>1207.7909999999999</v>
      </c>
      <c r="P267" s="10">
        <v>1805.193</v>
      </c>
      <c r="Q267" s="10">
        <v>1859.34879</v>
      </c>
      <c r="R267" s="3" t="s">
        <v>10</v>
      </c>
      <c r="S267" s="10">
        <v>2122</v>
      </c>
      <c r="T267" s="10">
        <v>1983</v>
      </c>
      <c r="U267" s="10">
        <v>1079</v>
      </c>
      <c r="V267" s="10">
        <v>1858</v>
      </c>
      <c r="W267" s="10">
        <v>1499</v>
      </c>
      <c r="X267" s="10">
        <v>2143</v>
      </c>
      <c r="Y267" s="60">
        <f t="shared" si="38"/>
        <v>10684</v>
      </c>
      <c r="Z267" s="4" t="s">
        <v>10</v>
      </c>
      <c r="AA267" s="11">
        <f t="shared" si="39"/>
        <v>1267.7434285714285</v>
      </c>
      <c r="AB267" s="11">
        <f t="shared" si="40"/>
        <v>1184.7008571428571</v>
      </c>
      <c r="AC267" s="11">
        <f t="shared" si="41"/>
        <v>644.62542857142853</v>
      </c>
      <c r="AD267" s="11">
        <f t="shared" si="42"/>
        <v>1110.0222857142858</v>
      </c>
      <c r="AE267" s="11">
        <f t="shared" si="43"/>
        <v>895.5454285714286</v>
      </c>
      <c r="AF267" s="11">
        <f t="shared" si="44"/>
        <v>1280.2894285714285</v>
      </c>
      <c r="AG267" s="12">
        <f t="shared" si="45"/>
        <v>6382.9268571428574</v>
      </c>
      <c r="AH267" s="13"/>
      <c r="AI267" s="13"/>
    </row>
    <row r="268" spans="1:35" x14ac:dyDescent="0.3">
      <c r="A268" s="6">
        <v>60220</v>
      </c>
      <c r="B268" s="6" t="s">
        <v>326</v>
      </c>
      <c r="C268" s="6" t="s">
        <v>214</v>
      </c>
      <c r="D268" s="6" t="s">
        <v>160</v>
      </c>
      <c r="E268" s="6">
        <v>10</v>
      </c>
      <c r="F268" s="7">
        <v>96.052083333333329</v>
      </c>
      <c r="G268" s="6">
        <v>0.7</v>
      </c>
      <c r="H268" s="8">
        <f t="shared" si="46"/>
        <v>3278.2984200000005</v>
      </c>
      <c r="I268" s="9">
        <v>2.4535657142857143</v>
      </c>
      <c r="J268" s="9">
        <v>2.1151428571428572</v>
      </c>
      <c r="K268" s="3" t="s">
        <v>10</v>
      </c>
      <c r="L268" s="10">
        <v>0</v>
      </c>
      <c r="M268" s="10">
        <v>5</v>
      </c>
      <c r="N268" s="10">
        <v>319.68</v>
      </c>
      <c r="O268" s="10">
        <v>679.32</v>
      </c>
      <c r="P268" s="10">
        <v>1060.9380000000001</v>
      </c>
      <c r="Q268" s="10">
        <v>1092.7661400000002</v>
      </c>
      <c r="R268" s="3" t="s">
        <v>10</v>
      </c>
      <c r="S268" s="10">
        <v>592</v>
      </c>
      <c r="T268" s="10">
        <v>561</v>
      </c>
      <c r="U268" s="10">
        <v>872</v>
      </c>
      <c r="V268" s="10">
        <v>806</v>
      </c>
      <c r="W268" s="10">
        <v>826</v>
      </c>
      <c r="X268" s="10">
        <v>748</v>
      </c>
      <c r="Y268" s="60">
        <f t="shared" si="38"/>
        <v>4405</v>
      </c>
      <c r="Z268" s="4" t="s">
        <v>10</v>
      </c>
      <c r="AA268" s="11">
        <f t="shared" si="39"/>
        <v>1252.1645714285714</v>
      </c>
      <c r="AB268" s="11">
        <f t="shared" si="40"/>
        <v>1186.5951428571429</v>
      </c>
      <c r="AC268" s="11">
        <f t="shared" si="41"/>
        <v>1844.4045714285714</v>
      </c>
      <c r="AD268" s="11">
        <f t="shared" si="42"/>
        <v>1704.805142857143</v>
      </c>
      <c r="AE268" s="11">
        <f t="shared" si="43"/>
        <v>1747.1079999999999</v>
      </c>
      <c r="AF268" s="11">
        <f t="shared" si="44"/>
        <v>1582.1268571428573</v>
      </c>
      <c r="AG268" s="12">
        <f t="shared" si="45"/>
        <v>9317.204285714286</v>
      </c>
      <c r="AH268" s="13"/>
      <c r="AI268" s="13"/>
    </row>
    <row r="269" spans="1:35" x14ac:dyDescent="0.3">
      <c r="A269" s="6">
        <v>60350</v>
      </c>
      <c r="B269" s="6" t="s">
        <v>327</v>
      </c>
      <c r="C269" s="6" t="s">
        <v>214</v>
      </c>
      <c r="D269" s="6" t="s">
        <v>160</v>
      </c>
      <c r="E269" s="6">
        <v>10</v>
      </c>
      <c r="F269" s="7">
        <v>96.052083333333329</v>
      </c>
      <c r="G269" s="6">
        <v>0.7</v>
      </c>
      <c r="H269" s="8">
        <f t="shared" si="46"/>
        <v>3096.1707299999998</v>
      </c>
      <c r="I269" s="9">
        <v>2.1754971428571426</v>
      </c>
      <c r="J269" s="9">
        <v>1.8754285714285714</v>
      </c>
      <c r="K269" s="3" t="s">
        <v>10</v>
      </c>
      <c r="L269" s="10">
        <v>0</v>
      </c>
      <c r="M269" s="10">
        <v>0</v>
      </c>
      <c r="N269" s="10">
        <v>0</v>
      </c>
      <c r="O269" s="10">
        <v>594.40499999999997</v>
      </c>
      <c r="P269" s="10">
        <v>1001.997</v>
      </c>
      <c r="Q269" s="10">
        <v>1032.05691</v>
      </c>
      <c r="R269" s="3" t="s">
        <v>10</v>
      </c>
      <c r="S269" s="10">
        <v>686</v>
      </c>
      <c r="T269" s="10">
        <v>363</v>
      </c>
      <c r="U269" s="10">
        <v>497</v>
      </c>
      <c r="V269" s="10">
        <v>719</v>
      </c>
      <c r="W269" s="10">
        <v>652</v>
      </c>
      <c r="X269" s="10">
        <v>373</v>
      </c>
      <c r="Y269" s="60">
        <f t="shared" si="38"/>
        <v>3290</v>
      </c>
      <c r="Z269" s="4" t="s">
        <v>10</v>
      </c>
      <c r="AA269" s="11">
        <f t="shared" si="39"/>
        <v>1286.5440000000001</v>
      </c>
      <c r="AB269" s="11">
        <f t="shared" si="40"/>
        <v>680.78057142857142</v>
      </c>
      <c r="AC269" s="11">
        <f t="shared" si="41"/>
        <v>932.08799999999997</v>
      </c>
      <c r="AD269" s="11">
        <f t="shared" si="42"/>
        <v>1348.4331428571429</v>
      </c>
      <c r="AE269" s="11">
        <f t="shared" si="43"/>
        <v>1222.7794285714285</v>
      </c>
      <c r="AF269" s="11">
        <f t="shared" si="44"/>
        <v>699.53485714285716</v>
      </c>
      <c r="AG269" s="12">
        <f t="shared" si="45"/>
        <v>6170.16</v>
      </c>
      <c r="AH269" s="13"/>
      <c r="AI269" s="13"/>
    </row>
    <row r="270" spans="1:35" x14ac:dyDescent="0.3">
      <c r="A270" s="6">
        <v>80140</v>
      </c>
      <c r="B270" s="6" t="s">
        <v>328</v>
      </c>
      <c r="C270" s="6" t="s">
        <v>299</v>
      </c>
      <c r="D270" s="6" t="s">
        <v>65</v>
      </c>
      <c r="E270" s="6">
        <v>5</v>
      </c>
      <c r="F270" s="7">
        <v>95.621794871794876</v>
      </c>
      <c r="G270" s="6">
        <v>2.5</v>
      </c>
      <c r="H270" s="8">
        <f t="shared" si="46"/>
        <v>3356.6400000000003</v>
      </c>
      <c r="I270" s="9">
        <v>2.7246742857142854</v>
      </c>
      <c r="J270" s="9">
        <v>2.3488571428571428</v>
      </c>
      <c r="K270" s="3" t="s">
        <v>10</v>
      </c>
      <c r="L270" s="10">
        <v>485.51400000000001</v>
      </c>
      <c r="M270" s="10">
        <v>742.25699999999995</v>
      </c>
      <c r="N270" s="10">
        <v>1118.8800000000001</v>
      </c>
      <c r="O270" s="10">
        <v>767.23199999999997</v>
      </c>
      <c r="P270" s="10">
        <v>809.19</v>
      </c>
      <c r="Q270" s="10">
        <v>833.46570000000008</v>
      </c>
      <c r="R270" s="3" t="s">
        <v>10</v>
      </c>
      <c r="S270" s="10">
        <v>1209</v>
      </c>
      <c r="T270" s="10">
        <v>673</v>
      </c>
      <c r="U270" s="10">
        <v>1027</v>
      </c>
      <c r="V270" s="10">
        <v>836</v>
      </c>
      <c r="W270" s="10">
        <v>1401</v>
      </c>
      <c r="X270" s="10">
        <v>1253</v>
      </c>
      <c r="Y270" s="60">
        <f t="shared" si="38"/>
        <v>6399</v>
      </c>
      <c r="Z270" s="4" t="s">
        <v>10</v>
      </c>
      <c r="AA270" s="11">
        <f t="shared" si="39"/>
        <v>2839.7682857142854</v>
      </c>
      <c r="AB270" s="11">
        <f t="shared" si="40"/>
        <v>1580.780857142857</v>
      </c>
      <c r="AC270" s="11">
        <f t="shared" si="41"/>
        <v>2412.2762857142857</v>
      </c>
      <c r="AD270" s="11">
        <f t="shared" si="42"/>
        <v>1963.6445714285715</v>
      </c>
      <c r="AE270" s="11">
        <f t="shared" si="43"/>
        <v>3290.7488571428571</v>
      </c>
      <c r="AF270" s="11">
        <f t="shared" si="44"/>
        <v>2943.1179999999999</v>
      </c>
      <c r="AG270" s="12">
        <f t="shared" si="45"/>
        <v>15030.336857142856</v>
      </c>
      <c r="AH270" s="13"/>
      <c r="AI270" s="13"/>
    </row>
    <row r="271" spans="1:35" x14ac:dyDescent="0.3">
      <c r="A271" s="15">
        <v>15640</v>
      </c>
      <c r="B271" s="6" t="s">
        <v>329</v>
      </c>
      <c r="C271" s="6" t="s">
        <v>165</v>
      </c>
      <c r="D271" s="6" t="s">
        <v>166</v>
      </c>
      <c r="E271" s="6">
        <v>10</v>
      </c>
      <c r="F271" s="7">
        <v>97.094696969696969</v>
      </c>
      <c r="G271" s="6">
        <v>0.8</v>
      </c>
      <c r="H271" s="8">
        <f t="shared" si="46"/>
        <v>5865.1289999999999</v>
      </c>
      <c r="I271" s="9">
        <v>0.54586285714285709</v>
      </c>
      <c r="J271" s="9">
        <v>0.47057142857142858</v>
      </c>
      <c r="K271" s="3" t="s">
        <v>10</v>
      </c>
      <c r="L271" s="10">
        <v>0</v>
      </c>
      <c r="M271" s="10">
        <v>0</v>
      </c>
      <c r="N271" s="10">
        <v>0</v>
      </c>
      <c r="O271" s="10">
        <v>0</v>
      </c>
      <c r="P271" s="10">
        <v>1898.1</v>
      </c>
      <c r="Q271" s="10">
        <v>1955.0429999999999</v>
      </c>
      <c r="R271" s="3" t="s">
        <v>10</v>
      </c>
      <c r="S271" s="10">
        <v>670</v>
      </c>
      <c r="T271" s="10">
        <v>660</v>
      </c>
      <c r="U271" s="10">
        <v>801</v>
      </c>
      <c r="V271" s="10">
        <v>1072</v>
      </c>
      <c r="W271" s="10">
        <v>884</v>
      </c>
      <c r="X271" s="10">
        <v>923</v>
      </c>
      <c r="Y271" s="60">
        <f t="shared" si="38"/>
        <v>5010</v>
      </c>
      <c r="Z271" s="4" t="s">
        <v>10</v>
      </c>
      <c r="AA271" s="11">
        <f t="shared" si="39"/>
        <v>315.28285714285715</v>
      </c>
      <c r="AB271" s="11">
        <f t="shared" si="40"/>
        <v>310.57714285714286</v>
      </c>
      <c r="AC271" s="11">
        <f t="shared" si="41"/>
        <v>376.92771428571427</v>
      </c>
      <c r="AD271" s="11">
        <f t="shared" si="42"/>
        <v>504.45257142857145</v>
      </c>
      <c r="AE271" s="11">
        <f t="shared" si="43"/>
        <v>415.98514285714288</v>
      </c>
      <c r="AF271" s="11">
        <f t="shared" si="44"/>
        <v>434.33742857142857</v>
      </c>
      <c r="AG271" s="12">
        <f t="shared" si="45"/>
        <v>2357.562857142857</v>
      </c>
      <c r="AH271" s="13"/>
      <c r="AI271" s="13"/>
    </row>
    <row r="272" spans="1:35" x14ac:dyDescent="0.3">
      <c r="A272" s="6">
        <v>20400</v>
      </c>
      <c r="B272" s="6" t="s">
        <v>330</v>
      </c>
      <c r="C272" s="6" t="s">
        <v>177</v>
      </c>
      <c r="D272" s="6" t="s">
        <v>238</v>
      </c>
      <c r="E272" s="6">
        <v>20</v>
      </c>
      <c r="F272" s="7">
        <v>96.492063492063494</v>
      </c>
      <c r="G272" s="6">
        <v>1.1000000000000001</v>
      </c>
      <c r="H272" s="8">
        <f t="shared" si="46"/>
        <v>1057.941</v>
      </c>
      <c r="I272" s="9">
        <v>2.6288914285714284</v>
      </c>
      <c r="J272" s="9">
        <v>2.2662857142857145</v>
      </c>
      <c r="K272" s="3" t="s">
        <v>10</v>
      </c>
      <c r="L272" s="10">
        <v>98</v>
      </c>
      <c r="M272" s="10">
        <v>103</v>
      </c>
      <c r="N272" s="10">
        <v>120</v>
      </c>
      <c r="O272" s="10">
        <v>352.64699999999999</v>
      </c>
      <c r="P272" s="10">
        <v>140</v>
      </c>
      <c r="Q272" s="10">
        <v>144.20000000000002</v>
      </c>
      <c r="R272" s="3" t="s">
        <v>10</v>
      </c>
      <c r="S272" s="10">
        <v>169</v>
      </c>
      <c r="T272" s="10">
        <v>251</v>
      </c>
      <c r="U272" s="10">
        <v>300</v>
      </c>
      <c r="V272" s="10">
        <v>201</v>
      </c>
      <c r="W272" s="10">
        <v>297</v>
      </c>
      <c r="X272" s="10">
        <v>277</v>
      </c>
      <c r="Y272" s="60">
        <f t="shared" si="38"/>
        <v>1495</v>
      </c>
      <c r="Z272" s="4" t="s">
        <v>10</v>
      </c>
      <c r="AA272" s="11">
        <f t="shared" si="39"/>
        <v>383.00228571428573</v>
      </c>
      <c r="AB272" s="11">
        <f t="shared" si="40"/>
        <v>568.83771428571436</v>
      </c>
      <c r="AC272" s="11">
        <f t="shared" si="41"/>
        <v>679.88571428571436</v>
      </c>
      <c r="AD272" s="11">
        <f t="shared" si="42"/>
        <v>455.52342857142861</v>
      </c>
      <c r="AE272" s="11">
        <f t="shared" si="43"/>
        <v>673.08685714285718</v>
      </c>
      <c r="AF272" s="11">
        <f t="shared" si="44"/>
        <v>627.76114285714289</v>
      </c>
      <c r="AG272" s="12">
        <f t="shared" si="45"/>
        <v>3388.0971428571429</v>
      </c>
      <c r="AH272" s="13"/>
      <c r="AI272" s="13"/>
    </row>
    <row r="273" spans="1:35" x14ac:dyDescent="0.3">
      <c r="A273" s="6">
        <v>31580</v>
      </c>
      <c r="B273" s="6" t="s">
        <v>331</v>
      </c>
      <c r="C273" s="6" t="s">
        <v>183</v>
      </c>
      <c r="D273" s="6" t="s">
        <v>318</v>
      </c>
      <c r="E273" s="6">
        <v>3</v>
      </c>
      <c r="F273" s="7">
        <v>96.934959349593498</v>
      </c>
      <c r="G273" s="6">
        <v>1.2</v>
      </c>
      <c r="H273" s="8">
        <f t="shared" si="46"/>
        <v>1145.24361</v>
      </c>
      <c r="I273" s="9">
        <v>3.6602971428571425</v>
      </c>
      <c r="J273" s="9">
        <v>3.1554285714285712</v>
      </c>
      <c r="K273" s="3" t="s">
        <v>10</v>
      </c>
      <c r="L273" s="10">
        <v>0</v>
      </c>
      <c r="M273" s="10">
        <v>5</v>
      </c>
      <c r="N273" s="10">
        <v>0</v>
      </c>
      <c r="O273" s="10">
        <v>0</v>
      </c>
      <c r="P273" s="10">
        <v>370.62900000000002</v>
      </c>
      <c r="Q273" s="10">
        <v>381.74786999999998</v>
      </c>
      <c r="R273" s="3" t="s">
        <v>10</v>
      </c>
      <c r="S273" s="10">
        <v>110</v>
      </c>
      <c r="T273" s="10">
        <v>170</v>
      </c>
      <c r="U273" s="10">
        <v>149</v>
      </c>
      <c r="V273" s="10">
        <v>214</v>
      </c>
      <c r="W273" s="10">
        <v>230</v>
      </c>
      <c r="X273" s="10">
        <v>212</v>
      </c>
      <c r="Y273" s="60">
        <f t="shared" si="38"/>
        <v>1085</v>
      </c>
      <c r="Z273" s="4" t="s">
        <v>10</v>
      </c>
      <c r="AA273" s="11">
        <f t="shared" si="39"/>
        <v>347.09714285714284</v>
      </c>
      <c r="AB273" s="11">
        <f t="shared" si="40"/>
        <v>536.42285714285708</v>
      </c>
      <c r="AC273" s="11">
        <f t="shared" si="41"/>
        <v>470.15885714285713</v>
      </c>
      <c r="AD273" s="11">
        <f t="shared" si="42"/>
        <v>675.26171428571422</v>
      </c>
      <c r="AE273" s="11">
        <f t="shared" si="43"/>
        <v>725.74857142857138</v>
      </c>
      <c r="AF273" s="11">
        <f t="shared" si="44"/>
        <v>668.9508571428571</v>
      </c>
      <c r="AG273" s="12">
        <f t="shared" si="45"/>
        <v>3423.6399999999994</v>
      </c>
      <c r="AH273" s="13"/>
      <c r="AI273" s="13"/>
    </row>
    <row r="274" spans="1:35" x14ac:dyDescent="0.3">
      <c r="A274" s="6">
        <v>75150</v>
      </c>
      <c r="B274" s="6" t="s">
        <v>332</v>
      </c>
      <c r="C274" s="6" t="s">
        <v>289</v>
      </c>
      <c r="D274" s="6" t="s">
        <v>35</v>
      </c>
      <c r="E274" s="6">
        <v>10</v>
      </c>
      <c r="F274" s="7">
        <v>94.135802469135797</v>
      </c>
      <c r="G274" s="6">
        <v>0.7</v>
      </c>
      <c r="H274" s="8">
        <f t="shared" si="46"/>
        <v>963.11591999999996</v>
      </c>
      <c r="I274" s="9">
        <v>2.8545942857142856</v>
      </c>
      <c r="J274" s="9">
        <v>2.4608571428571429</v>
      </c>
      <c r="K274" s="3" t="s">
        <v>10</v>
      </c>
      <c r="L274" s="10">
        <v>205.79400000000001</v>
      </c>
      <c r="M274" s="10">
        <v>113</v>
      </c>
      <c r="N274" s="10">
        <v>194</v>
      </c>
      <c r="O274" s="10">
        <v>155</v>
      </c>
      <c r="P274" s="10">
        <v>311.68799999999999</v>
      </c>
      <c r="Q274" s="10">
        <v>321.03863999999999</v>
      </c>
      <c r="R274" s="3" t="s">
        <v>10</v>
      </c>
      <c r="S274" s="10">
        <v>192</v>
      </c>
      <c r="T274" s="10">
        <v>294</v>
      </c>
      <c r="U274" s="10">
        <v>296</v>
      </c>
      <c r="V274" s="10">
        <v>341</v>
      </c>
      <c r="W274" s="10">
        <v>181</v>
      </c>
      <c r="X274" s="10">
        <v>207</v>
      </c>
      <c r="Y274" s="60">
        <f t="shared" si="38"/>
        <v>1511</v>
      </c>
      <c r="Z274" s="4" t="s">
        <v>10</v>
      </c>
      <c r="AA274" s="11">
        <f t="shared" si="39"/>
        <v>472.48457142857143</v>
      </c>
      <c r="AB274" s="11">
        <f t="shared" si="40"/>
        <v>723.49199999999996</v>
      </c>
      <c r="AC274" s="11">
        <f t="shared" si="41"/>
        <v>728.41371428571426</v>
      </c>
      <c r="AD274" s="11">
        <f t="shared" si="42"/>
        <v>839.15228571428577</v>
      </c>
      <c r="AE274" s="11">
        <f t="shared" si="43"/>
        <v>445.41514285714288</v>
      </c>
      <c r="AF274" s="11">
        <f t="shared" si="44"/>
        <v>509.39742857142858</v>
      </c>
      <c r="AG274" s="12">
        <f t="shared" si="45"/>
        <v>3718.3551428571427</v>
      </c>
      <c r="AH274" s="13"/>
      <c r="AI274" s="13"/>
    </row>
    <row r="275" spans="1:35" x14ac:dyDescent="0.3">
      <c r="A275" s="6">
        <v>75260</v>
      </c>
      <c r="B275" s="6" t="s">
        <v>333</v>
      </c>
      <c r="C275" s="6" t="s">
        <v>289</v>
      </c>
      <c r="D275" s="6" t="s">
        <v>35</v>
      </c>
      <c r="E275" s="6">
        <v>10</v>
      </c>
      <c r="F275" s="7">
        <v>94.135802469135797</v>
      </c>
      <c r="G275" s="6">
        <v>0.7</v>
      </c>
      <c r="H275" s="8">
        <f t="shared" si="46"/>
        <v>938.42063999999993</v>
      </c>
      <c r="I275" s="9">
        <v>1.8059542857142854</v>
      </c>
      <c r="J275" s="9">
        <v>1.5568571428571429</v>
      </c>
      <c r="K275" s="3" t="s">
        <v>10</v>
      </c>
      <c r="L275" s="10">
        <v>91</v>
      </c>
      <c r="M275" s="10">
        <v>72</v>
      </c>
      <c r="N275" s="10">
        <v>231.768</v>
      </c>
      <c r="O275" s="10">
        <v>159</v>
      </c>
      <c r="P275" s="10">
        <v>303.69600000000003</v>
      </c>
      <c r="Q275" s="10">
        <v>312.80687999999998</v>
      </c>
      <c r="R275" s="3" t="s">
        <v>10</v>
      </c>
      <c r="S275" s="10">
        <v>289</v>
      </c>
      <c r="T275" s="10">
        <v>269</v>
      </c>
      <c r="U275" s="10">
        <v>193</v>
      </c>
      <c r="V275" s="10">
        <v>365</v>
      </c>
      <c r="W275" s="10">
        <v>363</v>
      </c>
      <c r="X275" s="10">
        <v>291</v>
      </c>
      <c r="Y275" s="60">
        <f t="shared" si="38"/>
        <v>1770</v>
      </c>
      <c r="Z275" s="4" t="s">
        <v>10</v>
      </c>
      <c r="AA275" s="11">
        <f t="shared" si="39"/>
        <v>449.93171428571429</v>
      </c>
      <c r="AB275" s="11">
        <f t="shared" si="40"/>
        <v>418.79457142857143</v>
      </c>
      <c r="AC275" s="11">
        <f t="shared" si="41"/>
        <v>300.4734285714286</v>
      </c>
      <c r="AD275" s="11">
        <f t="shared" si="42"/>
        <v>568.25285714285712</v>
      </c>
      <c r="AE275" s="11">
        <f t="shared" si="43"/>
        <v>565.13914285714293</v>
      </c>
      <c r="AF275" s="11">
        <f t="shared" si="44"/>
        <v>453.0454285714286</v>
      </c>
      <c r="AG275" s="12">
        <f t="shared" si="45"/>
        <v>2755.6371428571429</v>
      </c>
      <c r="AH275" s="13"/>
      <c r="AI275" s="13"/>
    </row>
    <row r="276" spans="1:35" x14ac:dyDescent="0.3">
      <c r="A276" s="6">
        <v>81090</v>
      </c>
      <c r="B276" s="6" t="s">
        <v>334</v>
      </c>
      <c r="C276" s="6" t="s">
        <v>258</v>
      </c>
      <c r="D276" s="6" t="s">
        <v>259</v>
      </c>
      <c r="E276" s="6">
        <v>45</v>
      </c>
      <c r="F276" s="7">
        <v>94.638888888888886</v>
      </c>
      <c r="G276" s="6">
        <v>0.1</v>
      </c>
      <c r="H276" s="8">
        <f t="shared" si="46"/>
        <v>602.39700000000005</v>
      </c>
      <c r="I276" s="9">
        <v>3.3593599999999997</v>
      </c>
      <c r="J276" s="9">
        <v>2.8959999999999999</v>
      </c>
      <c r="K276" s="3" t="s">
        <v>10</v>
      </c>
      <c r="L276" s="10">
        <v>0</v>
      </c>
      <c r="M276" s="10">
        <v>114</v>
      </c>
      <c r="N276" s="10">
        <v>200.79900000000001</v>
      </c>
      <c r="O276" s="10">
        <v>188</v>
      </c>
      <c r="P276" s="10">
        <v>153</v>
      </c>
      <c r="Q276" s="10">
        <v>157.59</v>
      </c>
      <c r="R276" s="3" t="s">
        <v>10</v>
      </c>
      <c r="S276" s="10">
        <v>222</v>
      </c>
      <c r="T276" s="10">
        <v>173</v>
      </c>
      <c r="U276" s="10">
        <v>150</v>
      </c>
      <c r="V276" s="10">
        <v>218</v>
      </c>
      <c r="W276" s="10">
        <v>146</v>
      </c>
      <c r="X276" s="10">
        <v>162</v>
      </c>
      <c r="Y276" s="60">
        <f t="shared" si="38"/>
        <v>1071</v>
      </c>
      <c r="Z276" s="4" t="s">
        <v>10</v>
      </c>
      <c r="AA276" s="11">
        <f t="shared" si="39"/>
        <v>642.91200000000003</v>
      </c>
      <c r="AB276" s="11">
        <f t="shared" si="40"/>
        <v>501.00799999999998</v>
      </c>
      <c r="AC276" s="11">
        <f t="shared" si="41"/>
        <v>434.4</v>
      </c>
      <c r="AD276" s="11">
        <f t="shared" si="42"/>
        <v>631.32799999999997</v>
      </c>
      <c r="AE276" s="11">
        <f t="shared" si="43"/>
        <v>422.81599999999997</v>
      </c>
      <c r="AF276" s="11">
        <f t="shared" si="44"/>
        <v>469.15199999999999</v>
      </c>
      <c r="AG276" s="12">
        <f t="shared" si="45"/>
        <v>3101.616</v>
      </c>
      <c r="AH276" s="13"/>
      <c r="AI276" s="13"/>
    </row>
    <row r="277" spans="1:35" x14ac:dyDescent="0.3">
      <c r="A277" s="6">
        <v>32610</v>
      </c>
      <c r="B277" s="6" t="s">
        <v>335</v>
      </c>
      <c r="C277" s="6" t="s">
        <v>240</v>
      </c>
      <c r="D277" s="6" t="s">
        <v>318</v>
      </c>
      <c r="E277" s="6">
        <v>3</v>
      </c>
      <c r="F277" s="7">
        <v>96.934959349593498</v>
      </c>
      <c r="G277" s="6">
        <v>1.2</v>
      </c>
      <c r="H277" s="8">
        <f t="shared" si="46"/>
        <v>594</v>
      </c>
      <c r="I277" s="9">
        <v>2.60304</v>
      </c>
      <c r="J277" s="9">
        <v>2.2440000000000002</v>
      </c>
      <c r="K277" s="3" t="s">
        <v>10</v>
      </c>
      <c r="L277" s="10">
        <v>131</v>
      </c>
      <c r="M277" s="10">
        <v>147</v>
      </c>
      <c r="N277" s="10">
        <v>198</v>
      </c>
      <c r="O277" s="10">
        <v>158</v>
      </c>
      <c r="P277" s="10">
        <v>160</v>
      </c>
      <c r="Q277" s="10">
        <v>164.8</v>
      </c>
      <c r="R277" s="3" t="s">
        <v>10</v>
      </c>
      <c r="S277" s="10">
        <v>211</v>
      </c>
      <c r="T277" s="10">
        <v>131</v>
      </c>
      <c r="U277" s="10">
        <v>140</v>
      </c>
      <c r="V277" s="10">
        <v>249</v>
      </c>
      <c r="W277" s="10">
        <v>299</v>
      </c>
      <c r="X277" s="10">
        <v>155</v>
      </c>
      <c r="Y277" s="60">
        <f t="shared" si="38"/>
        <v>1185</v>
      </c>
      <c r="Z277" s="4" t="s">
        <v>10</v>
      </c>
      <c r="AA277" s="11">
        <f t="shared" si="39"/>
        <v>473.48400000000004</v>
      </c>
      <c r="AB277" s="11">
        <f t="shared" si="40"/>
        <v>293.96400000000006</v>
      </c>
      <c r="AC277" s="11">
        <f t="shared" si="41"/>
        <v>314.16000000000003</v>
      </c>
      <c r="AD277" s="11">
        <f t="shared" si="42"/>
        <v>558.75600000000009</v>
      </c>
      <c r="AE277" s="11">
        <f t="shared" si="43"/>
        <v>670.95600000000002</v>
      </c>
      <c r="AF277" s="11">
        <f t="shared" si="44"/>
        <v>347.82000000000005</v>
      </c>
      <c r="AG277" s="12">
        <f t="shared" si="45"/>
        <v>2659.1400000000003</v>
      </c>
      <c r="AH277" s="13"/>
      <c r="AI277" s="13"/>
    </row>
    <row r="278" spans="1:35" x14ac:dyDescent="0.3">
      <c r="A278" s="15">
        <v>15560</v>
      </c>
      <c r="B278" s="6" t="s">
        <v>336</v>
      </c>
      <c r="C278" s="6" t="s">
        <v>165</v>
      </c>
      <c r="D278" s="6" t="s">
        <v>166</v>
      </c>
      <c r="E278" s="6">
        <v>10</v>
      </c>
      <c r="F278" s="7">
        <v>97.094696969696969</v>
      </c>
      <c r="G278" s="6">
        <v>0.8</v>
      </c>
      <c r="H278" s="8">
        <f t="shared" si="46"/>
        <v>1886.1020100000001</v>
      </c>
      <c r="I278" s="9">
        <v>0.81200000000000006</v>
      </c>
      <c r="J278" s="9">
        <v>0.7</v>
      </c>
      <c r="K278" s="3" t="s">
        <v>10</v>
      </c>
      <c r="L278" s="10">
        <v>0</v>
      </c>
      <c r="M278" s="10">
        <v>0</v>
      </c>
      <c r="N278" s="10">
        <v>0</v>
      </c>
      <c r="O278" s="10">
        <v>0</v>
      </c>
      <c r="P278" s="10">
        <v>610.38900000000001</v>
      </c>
      <c r="Q278" s="10">
        <v>628.70067000000006</v>
      </c>
      <c r="R278" s="3" t="s">
        <v>10</v>
      </c>
      <c r="S278" s="10">
        <v>372</v>
      </c>
      <c r="T278" s="10">
        <v>199</v>
      </c>
      <c r="U278" s="10">
        <v>323</v>
      </c>
      <c r="V278" s="10">
        <v>231</v>
      </c>
      <c r="W278" s="10">
        <v>384</v>
      </c>
      <c r="X278" s="10">
        <v>183</v>
      </c>
      <c r="Y278" s="60">
        <f t="shared" si="38"/>
        <v>1692</v>
      </c>
      <c r="Z278" s="4" t="s">
        <v>10</v>
      </c>
      <c r="AA278" s="11">
        <f t="shared" si="39"/>
        <v>260.39999999999998</v>
      </c>
      <c r="AB278" s="11">
        <f t="shared" si="40"/>
        <v>139.29999999999998</v>
      </c>
      <c r="AC278" s="11">
        <f t="shared" si="41"/>
        <v>226.1</v>
      </c>
      <c r="AD278" s="11">
        <f t="shared" si="42"/>
        <v>161.69999999999999</v>
      </c>
      <c r="AE278" s="11">
        <f t="shared" si="43"/>
        <v>268.79999999999995</v>
      </c>
      <c r="AF278" s="11">
        <f t="shared" si="44"/>
        <v>128.1</v>
      </c>
      <c r="AG278" s="12">
        <f t="shared" si="45"/>
        <v>1184.3999999999999</v>
      </c>
      <c r="AH278" s="13"/>
      <c r="AI278" s="13"/>
    </row>
    <row r="279" spans="1:35" x14ac:dyDescent="0.3">
      <c r="A279" s="6">
        <v>31250</v>
      </c>
      <c r="B279" s="6" t="s">
        <v>337</v>
      </c>
      <c r="C279" s="6" t="s">
        <v>183</v>
      </c>
      <c r="D279" s="6" t="s">
        <v>318</v>
      </c>
      <c r="E279" s="6">
        <v>3</v>
      </c>
      <c r="F279" s="7">
        <v>96.934959349593498</v>
      </c>
      <c r="G279" s="6">
        <v>1.2</v>
      </c>
      <c r="H279" s="8">
        <f t="shared" si="46"/>
        <v>261</v>
      </c>
      <c r="I279" s="9">
        <v>2.1314171428571425</v>
      </c>
      <c r="J279" s="9">
        <v>1.8374285714285714</v>
      </c>
      <c r="K279" s="3" t="s">
        <v>10</v>
      </c>
      <c r="L279" s="10">
        <v>87</v>
      </c>
      <c r="M279" s="10">
        <v>63</v>
      </c>
      <c r="N279" s="10">
        <v>48</v>
      </c>
      <c r="O279" s="10">
        <v>16</v>
      </c>
      <c r="P279" s="10">
        <v>76</v>
      </c>
      <c r="Q279" s="10">
        <v>78.28</v>
      </c>
      <c r="R279" s="3" t="s">
        <v>10</v>
      </c>
      <c r="S279" s="10">
        <v>60</v>
      </c>
      <c r="T279" s="10">
        <v>63</v>
      </c>
      <c r="U279" s="10">
        <v>86</v>
      </c>
      <c r="V279" s="10">
        <v>54</v>
      </c>
      <c r="W279" s="10">
        <v>76</v>
      </c>
      <c r="X279" s="10">
        <v>88</v>
      </c>
      <c r="Y279" s="60">
        <f t="shared" si="38"/>
        <v>427</v>
      </c>
      <c r="Z279" s="4" t="s">
        <v>10</v>
      </c>
      <c r="AA279" s="11">
        <f t="shared" si="39"/>
        <v>110.24571428571429</v>
      </c>
      <c r="AB279" s="11">
        <f t="shared" si="40"/>
        <v>115.758</v>
      </c>
      <c r="AC279" s="11">
        <f t="shared" si="41"/>
        <v>158.01885714285714</v>
      </c>
      <c r="AD279" s="11">
        <f t="shared" si="42"/>
        <v>99.221142857142851</v>
      </c>
      <c r="AE279" s="11">
        <f t="shared" si="43"/>
        <v>139.64457142857142</v>
      </c>
      <c r="AF279" s="11">
        <f t="shared" si="44"/>
        <v>161.69371428571429</v>
      </c>
      <c r="AG279" s="12">
        <f t="shared" si="45"/>
        <v>784.58200000000011</v>
      </c>
      <c r="AH279" s="13"/>
      <c r="AI279" s="13"/>
    </row>
    <row r="280" spans="1:35" x14ac:dyDescent="0.3">
      <c r="A280" s="6">
        <v>25010</v>
      </c>
      <c r="B280" s="6" t="s">
        <v>338</v>
      </c>
      <c r="C280" s="6" t="s">
        <v>177</v>
      </c>
      <c r="D280" s="6" t="s">
        <v>238</v>
      </c>
      <c r="E280" s="6">
        <v>20</v>
      </c>
      <c r="F280" s="7">
        <v>96.492063492063494</v>
      </c>
      <c r="G280" s="6">
        <v>1.1000000000000001</v>
      </c>
      <c r="H280" s="8">
        <f t="shared" si="46"/>
        <v>510</v>
      </c>
      <c r="I280" s="9">
        <v>2.183782857142857</v>
      </c>
      <c r="J280" s="9">
        <v>1.8825714285714286</v>
      </c>
      <c r="K280" s="3" t="s">
        <v>10</v>
      </c>
      <c r="L280" s="10">
        <v>48</v>
      </c>
      <c r="M280" s="10">
        <v>170</v>
      </c>
      <c r="N280" s="10">
        <v>144</v>
      </c>
      <c r="O280" s="10">
        <v>91</v>
      </c>
      <c r="P280" s="10">
        <v>20</v>
      </c>
      <c r="Q280" s="10">
        <v>20.6</v>
      </c>
      <c r="R280" s="3" t="s">
        <v>10</v>
      </c>
      <c r="S280" s="10">
        <v>99</v>
      </c>
      <c r="T280" s="10">
        <v>123</v>
      </c>
      <c r="U280" s="10">
        <v>137</v>
      </c>
      <c r="V280" s="10">
        <v>85</v>
      </c>
      <c r="W280" s="10">
        <v>94</v>
      </c>
      <c r="X280" s="10">
        <v>147</v>
      </c>
      <c r="Y280" s="60">
        <f t="shared" si="38"/>
        <v>685</v>
      </c>
      <c r="Z280" s="4" t="s">
        <v>10</v>
      </c>
      <c r="AA280" s="11">
        <f t="shared" si="39"/>
        <v>186.37457142857141</v>
      </c>
      <c r="AB280" s="11">
        <f t="shared" si="40"/>
        <v>231.55628571428571</v>
      </c>
      <c r="AC280" s="11">
        <f t="shared" si="41"/>
        <v>257.9122857142857</v>
      </c>
      <c r="AD280" s="11">
        <f t="shared" si="42"/>
        <v>160.01857142857142</v>
      </c>
      <c r="AE280" s="11">
        <f t="shared" si="43"/>
        <v>176.96171428571429</v>
      </c>
      <c r="AF280" s="11">
        <f t="shared" si="44"/>
        <v>276.738</v>
      </c>
      <c r="AG280" s="12">
        <f t="shared" si="45"/>
        <v>1289.5614285714285</v>
      </c>
      <c r="AH280" s="13"/>
      <c r="AI280" s="13"/>
    </row>
    <row r="281" spans="1:35" x14ac:dyDescent="0.3">
      <c r="A281" s="6">
        <v>72970</v>
      </c>
      <c r="B281" s="6" t="s">
        <v>339</v>
      </c>
      <c r="C281" s="6" t="s">
        <v>189</v>
      </c>
      <c r="D281" s="6" t="s">
        <v>178</v>
      </c>
      <c r="E281" s="6">
        <v>20</v>
      </c>
      <c r="F281" s="7">
        <v>95.813596491228068</v>
      </c>
      <c r="G281" s="6">
        <v>2.2999999999999998</v>
      </c>
      <c r="H281" s="8">
        <f t="shared" si="46"/>
        <v>450</v>
      </c>
      <c r="I281" s="9">
        <v>1.3939885714285714</v>
      </c>
      <c r="J281" s="9">
        <v>1.2017142857142857</v>
      </c>
      <c r="K281" s="3" t="s">
        <v>10</v>
      </c>
      <c r="L281" s="10">
        <v>130</v>
      </c>
      <c r="M281" s="10">
        <v>100</v>
      </c>
      <c r="N281" s="10">
        <v>150</v>
      </c>
      <c r="O281" s="10">
        <v>99</v>
      </c>
      <c r="P281" s="10">
        <v>100</v>
      </c>
      <c r="Q281" s="10">
        <v>103</v>
      </c>
      <c r="R281" s="3" t="s">
        <v>10</v>
      </c>
      <c r="S281" s="10">
        <v>144</v>
      </c>
      <c r="T281" s="10">
        <v>163</v>
      </c>
      <c r="U281" s="10">
        <v>209</v>
      </c>
      <c r="V281" s="10">
        <v>174</v>
      </c>
      <c r="W281" s="10">
        <v>98</v>
      </c>
      <c r="X281" s="10">
        <v>201</v>
      </c>
      <c r="Y281" s="60">
        <f t="shared" si="38"/>
        <v>989</v>
      </c>
      <c r="Z281" s="4" t="s">
        <v>10</v>
      </c>
      <c r="AA281" s="11">
        <f t="shared" si="39"/>
        <v>173.04685714285714</v>
      </c>
      <c r="AB281" s="11">
        <f t="shared" si="40"/>
        <v>195.87942857142858</v>
      </c>
      <c r="AC281" s="11">
        <f t="shared" si="41"/>
        <v>251.15828571428571</v>
      </c>
      <c r="AD281" s="11">
        <f t="shared" si="42"/>
        <v>209.09828571428571</v>
      </c>
      <c r="AE281" s="11">
        <f t="shared" si="43"/>
        <v>117.768</v>
      </c>
      <c r="AF281" s="11">
        <f t="shared" si="44"/>
        <v>241.54457142857143</v>
      </c>
      <c r="AG281" s="12">
        <f t="shared" si="45"/>
        <v>1188.4954285714284</v>
      </c>
      <c r="AH281" s="13"/>
      <c r="AI281" s="13"/>
    </row>
    <row r="282" spans="1:35" x14ac:dyDescent="0.3">
      <c r="A282" s="6">
        <v>72790</v>
      </c>
      <c r="B282" s="6" t="s">
        <v>340</v>
      </c>
      <c r="C282" s="6" t="s">
        <v>189</v>
      </c>
      <c r="D282" s="6" t="s">
        <v>178</v>
      </c>
      <c r="E282" s="6">
        <v>20</v>
      </c>
      <c r="F282" s="7">
        <v>95.813596491228068</v>
      </c>
      <c r="G282" s="6">
        <v>2.2999999999999998</v>
      </c>
      <c r="H282" s="8">
        <f t="shared" si="46"/>
        <v>911.08800000000008</v>
      </c>
      <c r="I282" s="9">
        <v>1.3906742857142855</v>
      </c>
      <c r="J282" s="9">
        <v>1.1988571428571428</v>
      </c>
      <c r="K282" s="3" t="s">
        <v>10</v>
      </c>
      <c r="L282" s="10">
        <v>303.69600000000003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3" t="s">
        <v>10</v>
      </c>
      <c r="S282" s="10">
        <v>84</v>
      </c>
      <c r="T282" s="10">
        <v>54</v>
      </c>
      <c r="U282" s="10">
        <v>80</v>
      </c>
      <c r="V282" s="10">
        <v>91</v>
      </c>
      <c r="W282" s="10">
        <v>45</v>
      </c>
      <c r="X282" s="10">
        <v>94</v>
      </c>
      <c r="Y282" s="60">
        <f t="shared" si="38"/>
        <v>448</v>
      </c>
      <c r="Z282" s="4" t="s">
        <v>10</v>
      </c>
      <c r="AA282" s="11">
        <f t="shared" si="39"/>
        <v>100.70399999999999</v>
      </c>
      <c r="AB282" s="11">
        <f t="shared" si="40"/>
        <v>64.738285714285709</v>
      </c>
      <c r="AC282" s="11">
        <f t="shared" si="41"/>
        <v>95.908571428571435</v>
      </c>
      <c r="AD282" s="11">
        <f t="shared" si="42"/>
        <v>109.096</v>
      </c>
      <c r="AE282" s="11">
        <f t="shared" si="43"/>
        <v>53.948571428571427</v>
      </c>
      <c r="AF282" s="11">
        <f t="shared" si="44"/>
        <v>112.69257142857143</v>
      </c>
      <c r="AG282" s="12">
        <f t="shared" si="45"/>
        <v>537.08799999999997</v>
      </c>
      <c r="AH282" s="13"/>
      <c r="AI282" s="13"/>
    </row>
    <row r="283" spans="1:35" x14ac:dyDescent="0.3">
      <c r="A283" s="6">
        <v>75010</v>
      </c>
      <c r="B283" s="6" t="s">
        <v>341</v>
      </c>
      <c r="C283" s="6" t="s">
        <v>289</v>
      </c>
      <c r="D283" s="6" t="s">
        <v>35</v>
      </c>
      <c r="E283" s="6">
        <v>10</v>
      </c>
      <c r="F283" s="7">
        <v>94.135802469135797</v>
      </c>
      <c r="G283" s="6">
        <v>0.7</v>
      </c>
      <c r="H283" s="8">
        <f t="shared" si="46"/>
        <v>285</v>
      </c>
      <c r="I283" s="9">
        <v>0.56574857142857138</v>
      </c>
      <c r="J283" s="9">
        <v>0.48771428571428571</v>
      </c>
      <c r="K283" s="3" t="s">
        <v>10</v>
      </c>
      <c r="L283" s="10">
        <v>80</v>
      </c>
      <c r="M283" s="10">
        <v>95</v>
      </c>
      <c r="N283" s="10">
        <v>60</v>
      </c>
      <c r="O283" s="10">
        <v>51</v>
      </c>
      <c r="P283" s="10">
        <v>0</v>
      </c>
      <c r="Q283" s="10">
        <v>0</v>
      </c>
      <c r="R283" s="3" t="s">
        <v>10</v>
      </c>
      <c r="S283" s="10">
        <v>78</v>
      </c>
      <c r="T283" s="10">
        <v>45</v>
      </c>
      <c r="U283" s="10">
        <v>45</v>
      </c>
      <c r="V283" s="10">
        <v>58</v>
      </c>
      <c r="W283" s="10">
        <v>54</v>
      </c>
      <c r="X283" s="10">
        <v>81</v>
      </c>
      <c r="Y283" s="60">
        <f t="shared" si="38"/>
        <v>361</v>
      </c>
      <c r="Z283" s="4" t="s">
        <v>10</v>
      </c>
      <c r="AA283" s="11">
        <f t="shared" si="39"/>
        <v>38.041714285714285</v>
      </c>
      <c r="AB283" s="11">
        <f t="shared" si="40"/>
        <v>21.947142857142858</v>
      </c>
      <c r="AC283" s="11">
        <f t="shared" si="41"/>
        <v>21.947142857142858</v>
      </c>
      <c r="AD283" s="11">
        <f t="shared" si="42"/>
        <v>28.28742857142857</v>
      </c>
      <c r="AE283" s="11">
        <f t="shared" si="43"/>
        <v>26.336571428571428</v>
      </c>
      <c r="AF283" s="11">
        <f t="shared" si="44"/>
        <v>39.504857142857141</v>
      </c>
      <c r="AG283" s="12">
        <f t="shared" si="45"/>
        <v>176.06485714285714</v>
      </c>
      <c r="AH283" s="13"/>
      <c r="AI283" s="13"/>
    </row>
    <row r="284" spans="1:35" x14ac:dyDescent="0.3">
      <c r="A284" s="6">
        <v>31680</v>
      </c>
      <c r="B284" s="6" t="s">
        <v>342</v>
      </c>
      <c r="C284" s="6" t="s">
        <v>183</v>
      </c>
      <c r="D284" s="6" t="s">
        <v>318</v>
      </c>
      <c r="E284" s="6">
        <v>3</v>
      </c>
      <c r="F284" s="7">
        <v>96.934959349593498</v>
      </c>
      <c r="G284" s="6">
        <v>1.2</v>
      </c>
      <c r="H284" s="8">
        <f t="shared" si="46"/>
        <v>297</v>
      </c>
      <c r="I284" s="9">
        <v>2.1121942857142857</v>
      </c>
      <c r="J284" s="9">
        <v>1.820857142857143</v>
      </c>
      <c r="K284" s="3" t="s">
        <v>10</v>
      </c>
      <c r="L284" s="10">
        <v>49</v>
      </c>
      <c r="M284" s="10">
        <v>62</v>
      </c>
      <c r="N284" s="10">
        <v>99</v>
      </c>
      <c r="O284" s="10">
        <v>6</v>
      </c>
      <c r="P284" s="10">
        <v>49</v>
      </c>
      <c r="Q284" s="10">
        <v>0</v>
      </c>
      <c r="R284" s="3" t="s">
        <v>10</v>
      </c>
      <c r="S284" s="10">
        <v>75</v>
      </c>
      <c r="T284" s="10">
        <v>63</v>
      </c>
      <c r="U284" s="10">
        <v>60</v>
      </c>
      <c r="V284" s="10">
        <v>37</v>
      </c>
      <c r="W284" s="10">
        <v>56</v>
      </c>
      <c r="X284" s="10">
        <v>83</v>
      </c>
      <c r="Y284" s="60">
        <f t="shared" si="38"/>
        <v>374</v>
      </c>
      <c r="Z284" s="4" t="s">
        <v>10</v>
      </c>
      <c r="AA284" s="11">
        <f t="shared" si="39"/>
        <v>136.56428571428572</v>
      </c>
      <c r="AB284" s="11">
        <f t="shared" si="40"/>
        <v>114.71400000000001</v>
      </c>
      <c r="AC284" s="11">
        <f t="shared" si="41"/>
        <v>109.25142857142858</v>
      </c>
      <c r="AD284" s="11">
        <f t="shared" si="42"/>
        <v>67.37171428571429</v>
      </c>
      <c r="AE284" s="11">
        <f t="shared" si="43"/>
        <v>101.968</v>
      </c>
      <c r="AF284" s="11">
        <f t="shared" si="44"/>
        <v>151.13114285714286</v>
      </c>
      <c r="AG284" s="12">
        <f t="shared" si="45"/>
        <v>681.00057142857145</v>
      </c>
      <c r="AH284" s="13"/>
      <c r="AI284" s="13"/>
    </row>
    <row r="285" spans="1:35" x14ac:dyDescent="0.3">
      <c r="A285" s="6">
        <v>60570</v>
      </c>
      <c r="B285" s="6" t="s">
        <v>343</v>
      </c>
      <c r="C285" s="6" t="s">
        <v>214</v>
      </c>
      <c r="D285" s="6" t="s">
        <v>160</v>
      </c>
      <c r="E285" s="6">
        <v>10</v>
      </c>
      <c r="F285" s="7">
        <v>96.052083333333329</v>
      </c>
      <c r="G285" s="6">
        <v>0.7</v>
      </c>
      <c r="H285" s="8">
        <f t="shared" si="46"/>
        <v>3809.1869999999999</v>
      </c>
      <c r="I285" s="9">
        <v>1.1364685714285714</v>
      </c>
      <c r="J285" s="9">
        <v>0.97971428571428576</v>
      </c>
      <c r="K285" s="3" t="s">
        <v>10</v>
      </c>
      <c r="L285" s="10">
        <v>226.773</v>
      </c>
      <c r="M285" s="10">
        <v>599.4</v>
      </c>
      <c r="N285" s="10">
        <v>692.30700000000002</v>
      </c>
      <c r="O285" s="10">
        <v>1269.729</v>
      </c>
      <c r="P285" s="10">
        <v>193</v>
      </c>
      <c r="Q285" s="10">
        <v>198.79</v>
      </c>
      <c r="R285" s="3" t="s">
        <v>10</v>
      </c>
      <c r="S285" s="10">
        <v>480</v>
      </c>
      <c r="T285" s="10">
        <v>428</v>
      </c>
      <c r="U285" s="10">
        <v>559</v>
      </c>
      <c r="V285" s="10">
        <v>875</v>
      </c>
      <c r="W285" s="10">
        <v>667</v>
      </c>
      <c r="X285" s="10">
        <v>932</v>
      </c>
      <c r="Y285" s="60">
        <f t="shared" si="38"/>
        <v>3941</v>
      </c>
      <c r="Z285" s="4" t="s">
        <v>10</v>
      </c>
      <c r="AA285" s="11">
        <f t="shared" si="39"/>
        <v>470.26285714285717</v>
      </c>
      <c r="AB285" s="11">
        <f t="shared" si="40"/>
        <v>419.31771428571432</v>
      </c>
      <c r="AC285" s="11">
        <f t="shared" si="41"/>
        <v>547.66028571428569</v>
      </c>
      <c r="AD285" s="11">
        <f t="shared" si="42"/>
        <v>857.25</v>
      </c>
      <c r="AE285" s="11">
        <f t="shared" si="43"/>
        <v>653.46942857142858</v>
      </c>
      <c r="AF285" s="11">
        <f t="shared" si="44"/>
        <v>913.09371428571433</v>
      </c>
      <c r="AG285" s="12">
        <f t="shared" si="45"/>
        <v>3861.0540000000001</v>
      </c>
      <c r="AH285" s="13"/>
      <c r="AI285" s="13"/>
    </row>
    <row r="286" spans="1:35" x14ac:dyDescent="0.3">
      <c r="A286" s="6">
        <v>80120</v>
      </c>
      <c r="B286" s="6" t="s">
        <v>344</v>
      </c>
      <c r="C286" s="6" t="s">
        <v>299</v>
      </c>
      <c r="D286" s="6" t="s">
        <v>65</v>
      </c>
      <c r="E286" s="6">
        <v>5</v>
      </c>
      <c r="F286" s="7">
        <v>95.621794871794876</v>
      </c>
      <c r="G286" s="6">
        <v>2.5</v>
      </c>
      <c r="H286" s="8">
        <f t="shared" si="46"/>
        <v>261</v>
      </c>
      <c r="I286" s="9">
        <v>2.0740799999999999</v>
      </c>
      <c r="J286" s="9">
        <v>1.788</v>
      </c>
      <c r="K286" s="3" t="s">
        <v>10</v>
      </c>
      <c r="L286" s="10">
        <v>81</v>
      </c>
      <c r="M286" s="10">
        <v>87</v>
      </c>
      <c r="N286" s="10">
        <v>81</v>
      </c>
      <c r="O286" s="10">
        <v>71</v>
      </c>
      <c r="P286" s="10">
        <v>79</v>
      </c>
      <c r="Q286" s="10">
        <v>81.37</v>
      </c>
      <c r="R286" s="3" t="s">
        <v>10</v>
      </c>
      <c r="S286" s="10">
        <v>104</v>
      </c>
      <c r="T286" s="10">
        <v>79</v>
      </c>
      <c r="U286" s="10">
        <v>81</v>
      </c>
      <c r="V286" s="10">
        <v>96</v>
      </c>
      <c r="W286" s="10">
        <v>129</v>
      </c>
      <c r="X286" s="10">
        <v>115</v>
      </c>
      <c r="Y286" s="60">
        <f t="shared" si="38"/>
        <v>604</v>
      </c>
      <c r="Z286" s="4" t="s">
        <v>10</v>
      </c>
      <c r="AA286" s="11">
        <f t="shared" si="39"/>
        <v>185.952</v>
      </c>
      <c r="AB286" s="11">
        <f t="shared" si="40"/>
        <v>141.25200000000001</v>
      </c>
      <c r="AC286" s="11">
        <f t="shared" si="41"/>
        <v>144.828</v>
      </c>
      <c r="AD286" s="11">
        <f t="shared" si="42"/>
        <v>171.648</v>
      </c>
      <c r="AE286" s="11">
        <f t="shared" si="43"/>
        <v>230.65200000000002</v>
      </c>
      <c r="AF286" s="11">
        <f t="shared" si="44"/>
        <v>205.62</v>
      </c>
      <c r="AG286" s="12">
        <f t="shared" si="45"/>
        <v>1079.9520000000002</v>
      </c>
      <c r="AH286" s="13"/>
      <c r="AI286" s="13"/>
    </row>
    <row r="287" spans="1:35" x14ac:dyDescent="0.3">
      <c r="A287" s="6">
        <v>15420</v>
      </c>
      <c r="B287" s="6" t="s">
        <v>345</v>
      </c>
      <c r="C287" s="6" t="s">
        <v>165</v>
      </c>
      <c r="D287" s="6" t="s">
        <v>166</v>
      </c>
      <c r="E287" s="6">
        <v>10</v>
      </c>
      <c r="F287" s="7">
        <v>97.094696969696969</v>
      </c>
      <c r="G287" s="6">
        <v>0.8</v>
      </c>
      <c r="H287" s="8">
        <f t="shared" si="46"/>
        <v>2222.5752000000002</v>
      </c>
      <c r="I287" s="9">
        <v>0.72582857142857138</v>
      </c>
      <c r="J287" s="9">
        <v>0.62571428571428567</v>
      </c>
      <c r="K287" s="3" t="s">
        <v>10</v>
      </c>
      <c r="L287" s="10">
        <v>79</v>
      </c>
      <c r="M287" s="10">
        <v>23</v>
      </c>
      <c r="N287" s="10">
        <v>279.72000000000003</v>
      </c>
      <c r="O287" s="10">
        <v>21</v>
      </c>
      <c r="P287" s="10">
        <v>719.28</v>
      </c>
      <c r="Q287" s="10">
        <v>740.85840000000007</v>
      </c>
      <c r="R287" s="3" t="s">
        <v>10</v>
      </c>
      <c r="S287" s="10">
        <v>396</v>
      </c>
      <c r="T287" s="10">
        <v>509</v>
      </c>
      <c r="U287" s="10">
        <v>415</v>
      </c>
      <c r="V287" s="10">
        <v>283</v>
      </c>
      <c r="W287" s="10">
        <v>289</v>
      </c>
      <c r="X287" s="10">
        <v>566</v>
      </c>
      <c r="Y287" s="60">
        <f t="shared" si="38"/>
        <v>2458</v>
      </c>
      <c r="Z287" s="4" t="s">
        <v>10</v>
      </c>
      <c r="AA287" s="11">
        <f t="shared" si="39"/>
        <v>247.78285714285713</v>
      </c>
      <c r="AB287" s="11">
        <f t="shared" si="40"/>
        <v>318.48857142857139</v>
      </c>
      <c r="AC287" s="11">
        <f t="shared" si="41"/>
        <v>259.67142857142858</v>
      </c>
      <c r="AD287" s="11">
        <f t="shared" si="42"/>
        <v>177.07714285714283</v>
      </c>
      <c r="AE287" s="11">
        <f t="shared" si="43"/>
        <v>180.83142857142855</v>
      </c>
      <c r="AF287" s="11">
        <f t="shared" si="44"/>
        <v>354.15428571428566</v>
      </c>
      <c r="AG287" s="12">
        <f t="shared" si="45"/>
        <v>1538.005714285714</v>
      </c>
      <c r="AH287" s="13"/>
      <c r="AI287" s="13"/>
    </row>
    <row r="288" spans="1:35" x14ac:dyDescent="0.3">
      <c r="A288" s="6">
        <v>32640</v>
      </c>
      <c r="B288" s="6" t="s">
        <v>346</v>
      </c>
      <c r="C288" s="6" t="s">
        <v>240</v>
      </c>
      <c r="D288" s="6" t="s">
        <v>318</v>
      </c>
      <c r="E288" s="6">
        <v>3</v>
      </c>
      <c r="F288" s="7">
        <v>96.934959349593498</v>
      </c>
      <c r="G288" s="6">
        <v>1.2</v>
      </c>
      <c r="H288" s="8">
        <f t="shared" si="46"/>
        <v>668.3309999999999</v>
      </c>
      <c r="I288" s="9">
        <v>1.4549714285714284</v>
      </c>
      <c r="J288" s="9">
        <v>1.2542857142857142</v>
      </c>
      <c r="K288" s="3" t="s">
        <v>10</v>
      </c>
      <c r="L288" s="10">
        <v>0</v>
      </c>
      <c r="M288" s="10">
        <v>10</v>
      </c>
      <c r="N288" s="10">
        <v>154</v>
      </c>
      <c r="O288" s="10">
        <v>222.77699999999999</v>
      </c>
      <c r="P288" s="10">
        <v>200.79900000000001</v>
      </c>
      <c r="Q288" s="10">
        <v>206.82297</v>
      </c>
      <c r="R288" s="3" t="s">
        <v>10</v>
      </c>
      <c r="S288" s="10">
        <v>118</v>
      </c>
      <c r="T288" s="10">
        <v>155</v>
      </c>
      <c r="U288" s="10">
        <v>224</v>
      </c>
      <c r="V288" s="10">
        <v>138</v>
      </c>
      <c r="W288" s="10">
        <v>129</v>
      </c>
      <c r="X288" s="10">
        <v>174</v>
      </c>
      <c r="Y288" s="60">
        <f t="shared" si="38"/>
        <v>938</v>
      </c>
      <c r="Z288" s="4" t="s">
        <v>10</v>
      </c>
      <c r="AA288" s="11">
        <f t="shared" si="39"/>
        <v>148.00571428571428</v>
      </c>
      <c r="AB288" s="11">
        <f t="shared" si="40"/>
        <v>194.41428571428571</v>
      </c>
      <c r="AC288" s="11">
        <f t="shared" si="41"/>
        <v>280.95999999999998</v>
      </c>
      <c r="AD288" s="11">
        <f t="shared" si="42"/>
        <v>173.09142857142857</v>
      </c>
      <c r="AE288" s="11">
        <f t="shared" si="43"/>
        <v>161.80285714285714</v>
      </c>
      <c r="AF288" s="11">
        <f t="shared" si="44"/>
        <v>218.24571428571429</v>
      </c>
      <c r="AG288" s="12">
        <f t="shared" si="45"/>
        <v>1176.5199999999998</v>
      </c>
      <c r="AH288" s="13"/>
      <c r="AI288" s="13"/>
    </row>
    <row r="289" spans="1:35" x14ac:dyDescent="0.3">
      <c r="A289" s="6">
        <v>32170</v>
      </c>
      <c r="B289" s="6" t="s">
        <v>347</v>
      </c>
      <c r="C289" s="6" t="s">
        <v>240</v>
      </c>
      <c r="D289" s="6" t="s">
        <v>318</v>
      </c>
      <c r="E289" s="6">
        <v>3</v>
      </c>
      <c r="F289" s="7">
        <v>96.934959349593498</v>
      </c>
      <c r="G289" s="6">
        <v>1.2</v>
      </c>
      <c r="H289" s="8">
        <f t="shared" si="46"/>
        <v>426</v>
      </c>
      <c r="I289" s="9">
        <v>3.5857257142857142</v>
      </c>
      <c r="J289" s="9">
        <v>3.0911428571428572</v>
      </c>
      <c r="K289" s="3" t="s">
        <v>10</v>
      </c>
      <c r="L289" s="10">
        <v>142</v>
      </c>
      <c r="M289" s="10">
        <v>136</v>
      </c>
      <c r="N289" s="10">
        <v>129</v>
      </c>
      <c r="O289" s="10">
        <v>124</v>
      </c>
      <c r="P289" s="10">
        <v>9</v>
      </c>
      <c r="Q289" s="10">
        <v>9.27</v>
      </c>
      <c r="R289" s="3" t="s">
        <v>10</v>
      </c>
      <c r="S289" s="10">
        <v>148</v>
      </c>
      <c r="T289" s="10">
        <v>119</v>
      </c>
      <c r="U289" s="10">
        <v>91</v>
      </c>
      <c r="V289" s="10">
        <v>143</v>
      </c>
      <c r="W289" s="10">
        <v>132</v>
      </c>
      <c r="X289" s="10">
        <v>156</v>
      </c>
      <c r="Y289" s="60">
        <f t="shared" si="38"/>
        <v>789</v>
      </c>
      <c r="Z289" s="4" t="s">
        <v>10</v>
      </c>
      <c r="AA289" s="11">
        <f t="shared" si="39"/>
        <v>457.48914285714284</v>
      </c>
      <c r="AB289" s="11">
        <f t="shared" si="40"/>
        <v>367.846</v>
      </c>
      <c r="AC289" s="11">
        <f t="shared" si="41"/>
        <v>281.29399999999998</v>
      </c>
      <c r="AD289" s="11">
        <f t="shared" si="42"/>
        <v>442.0334285714286</v>
      </c>
      <c r="AE289" s="11">
        <f t="shared" si="43"/>
        <v>408.03085714285714</v>
      </c>
      <c r="AF289" s="11">
        <f t="shared" si="44"/>
        <v>482.21828571428574</v>
      </c>
      <c r="AG289" s="12">
        <f t="shared" si="45"/>
        <v>2438.9117142857144</v>
      </c>
      <c r="AH289" s="13"/>
      <c r="AI289" s="13"/>
    </row>
    <row r="290" spans="1:35" x14ac:dyDescent="0.3">
      <c r="A290" s="6">
        <v>25020</v>
      </c>
      <c r="B290" s="6" t="s">
        <v>348</v>
      </c>
      <c r="C290" s="6" t="s">
        <v>177</v>
      </c>
      <c r="D290" s="6" t="s">
        <v>178</v>
      </c>
      <c r="E290" s="6">
        <v>20</v>
      </c>
      <c r="F290" s="7">
        <v>95.813596491228068</v>
      </c>
      <c r="G290" s="6">
        <v>2.2999999999999998</v>
      </c>
      <c r="H290" s="8">
        <f t="shared" si="46"/>
        <v>486</v>
      </c>
      <c r="I290" s="9">
        <v>2.6776114285714283</v>
      </c>
      <c r="J290" s="9">
        <v>2.3082857142857143</v>
      </c>
      <c r="K290" s="3" t="s">
        <v>10</v>
      </c>
      <c r="L290" s="10">
        <v>86</v>
      </c>
      <c r="M290" s="10">
        <v>120</v>
      </c>
      <c r="N290" s="10">
        <v>7</v>
      </c>
      <c r="O290" s="10">
        <v>162</v>
      </c>
      <c r="P290" s="10">
        <v>72</v>
      </c>
      <c r="Q290" s="10">
        <v>74.16</v>
      </c>
      <c r="R290" s="3" t="s">
        <v>10</v>
      </c>
      <c r="S290" s="10">
        <v>116</v>
      </c>
      <c r="T290" s="10">
        <v>85</v>
      </c>
      <c r="U290" s="10">
        <v>122</v>
      </c>
      <c r="V290" s="10">
        <v>76</v>
      </c>
      <c r="W290" s="10">
        <v>103</v>
      </c>
      <c r="X290" s="10">
        <v>159</v>
      </c>
      <c r="Y290" s="60">
        <f t="shared" si="38"/>
        <v>661</v>
      </c>
      <c r="Z290" s="4" t="s">
        <v>10</v>
      </c>
      <c r="AA290" s="11">
        <f t="shared" si="39"/>
        <v>267.76114285714283</v>
      </c>
      <c r="AB290" s="11">
        <f t="shared" si="40"/>
        <v>196.2042857142857</v>
      </c>
      <c r="AC290" s="11">
        <f t="shared" si="41"/>
        <v>281.61085714285713</v>
      </c>
      <c r="AD290" s="11">
        <f t="shared" si="42"/>
        <v>175.42971428571428</v>
      </c>
      <c r="AE290" s="11">
        <f t="shared" si="43"/>
        <v>237.75342857142857</v>
      </c>
      <c r="AF290" s="11">
        <f t="shared" si="44"/>
        <v>367.01742857142858</v>
      </c>
      <c r="AG290" s="12">
        <f t="shared" si="45"/>
        <v>1525.7768571428571</v>
      </c>
      <c r="AH290" s="13"/>
      <c r="AI290" s="13"/>
    </row>
    <row r="291" spans="1:35" x14ac:dyDescent="0.3">
      <c r="A291" s="6">
        <v>20260</v>
      </c>
      <c r="B291" s="6" t="s">
        <v>349</v>
      </c>
      <c r="C291" s="6" t="s">
        <v>177</v>
      </c>
      <c r="D291" s="6" t="s">
        <v>178</v>
      </c>
      <c r="E291" s="6">
        <v>20</v>
      </c>
      <c r="F291" s="7">
        <v>95.813596491228068</v>
      </c>
      <c r="G291" s="6">
        <v>2.2999999999999998</v>
      </c>
      <c r="H291" s="8">
        <f t="shared" si="46"/>
        <v>864.33480000000009</v>
      </c>
      <c r="I291" s="9">
        <v>3.2188342857142858</v>
      </c>
      <c r="J291" s="9">
        <v>2.7748571428571429</v>
      </c>
      <c r="K291" s="3" t="s">
        <v>10</v>
      </c>
      <c r="L291" s="10">
        <v>0</v>
      </c>
      <c r="M291" s="10">
        <v>0</v>
      </c>
      <c r="N291" s="10">
        <v>203.79599999999999</v>
      </c>
      <c r="O291" s="10">
        <v>0</v>
      </c>
      <c r="P291" s="10">
        <v>279.72000000000003</v>
      </c>
      <c r="Q291" s="10">
        <v>288.11160000000001</v>
      </c>
      <c r="R291" s="3" t="s">
        <v>10</v>
      </c>
      <c r="S291" s="10">
        <v>211</v>
      </c>
      <c r="T291" s="10">
        <v>226</v>
      </c>
      <c r="U291" s="10">
        <v>113</v>
      </c>
      <c r="V291" s="10">
        <v>107</v>
      </c>
      <c r="W291" s="10">
        <v>153</v>
      </c>
      <c r="X291" s="10">
        <v>211</v>
      </c>
      <c r="Y291" s="60">
        <f t="shared" si="38"/>
        <v>1021</v>
      </c>
      <c r="Z291" s="4" t="s">
        <v>10</v>
      </c>
      <c r="AA291" s="11">
        <f t="shared" si="39"/>
        <v>585.4948571428572</v>
      </c>
      <c r="AB291" s="11">
        <f t="shared" si="40"/>
        <v>627.11771428571433</v>
      </c>
      <c r="AC291" s="11">
        <f t="shared" si="41"/>
        <v>313.55885714285716</v>
      </c>
      <c r="AD291" s="11">
        <f t="shared" si="42"/>
        <v>296.9097142857143</v>
      </c>
      <c r="AE291" s="11">
        <f t="shared" si="43"/>
        <v>424.55314285714286</v>
      </c>
      <c r="AF291" s="11">
        <f t="shared" si="44"/>
        <v>585.4948571428572</v>
      </c>
      <c r="AG291" s="12">
        <f t="shared" si="45"/>
        <v>2833.1291428571431</v>
      </c>
      <c r="AH291" s="13"/>
      <c r="AI291" s="13"/>
    </row>
    <row r="292" spans="1:35" x14ac:dyDescent="0.3">
      <c r="A292" s="6">
        <v>20470</v>
      </c>
      <c r="B292" s="6" t="s">
        <v>350</v>
      </c>
      <c r="C292" s="6" t="s">
        <v>177</v>
      </c>
      <c r="D292" s="6" t="s">
        <v>178</v>
      </c>
      <c r="E292" s="6">
        <v>20</v>
      </c>
      <c r="F292" s="7">
        <v>95.813596491228068</v>
      </c>
      <c r="G292" s="6">
        <v>2.2999999999999998</v>
      </c>
      <c r="H292" s="8">
        <f t="shared" si="46"/>
        <v>737.26199999999994</v>
      </c>
      <c r="I292" s="9">
        <v>2.1155085714285713</v>
      </c>
      <c r="J292" s="9">
        <v>1.8237142857142856</v>
      </c>
      <c r="K292" s="3" t="s">
        <v>10</v>
      </c>
      <c r="L292" s="10">
        <v>0</v>
      </c>
      <c r="M292" s="10">
        <v>0</v>
      </c>
      <c r="N292" s="10">
        <v>40</v>
      </c>
      <c r="O292" s="10">
        <v>245.75399999999999</v>
      </c>
      <c r="P292" s="10">
        <v>81</v>
      </c>
      <c r="Q292" s="10">
        <v>83.43</v>
      </c>
      <c r="R292" s="3" t="s">
        <v>10</v>
      </c>
      <c r="S292" s="10">
        <v>125</v>
      </c>
      <c r="T292" s="10">
        <v>81</v>
      </c>
      <c r="U292" s="10">
        <v>120</v>
      </c>
      <c r="V292" s="10">
        <v>104</v>
      </c>
      <c r="W292" s="10">
        <v>105</v>
      </c>
      <c r="X292" s="10">
        <v>113</v>
      </c>
      <c r="Y292" s="60">
        <f t="shared" si="38"/>
        <v>648</v>
      </c>
      <c r="Z292" s="4" t="s">
        <v>10</v>
      </c>
      <c r="AA292" s="11">
        <f t="shared" si="39"/>
        <v>227.96428571428569</v>
      </c>
      <c r="AB292" s="11">
        <f t="shared" si="40"/>
        <v>147.72085714285714</v>
      </c>
      <c r="AC292" s="11">
        <f t="shared" si="41"/>
        <v>218.84571428571428</v>
      </c>
      <c r="AD292" s="11">
        <f t="shared" si="42"/>
        <v>189.66628571428569</v>
      </c>
      <c r="AE292" s="11">
        <f t="shared" si="43"/>
        <v>191.48999999999998</v>
      </c>
      <c r="AF292" s="11">
        <f t="shared" si="44"/>
        <v>206.07971428571429</v>
      </c>
      <c r="AG292" s="12">
        <f t="shared" si="45"/>
        <v>1181.7668571428571</v>
      </c>
      <c r="AH292" s="13"/>
      <c r="AI292" s="13"/>
    </row>
    <row r="293" spans="1:35" x14ac:dyDescent="0.3">
      <c r="A293" s="6">
        <v>60340</v>
      </c>
      <c r="B293" s="6" t="s">
        <v>351</v>
      </c>
      <c r="C293" s="6" t="s">
        <v>214</v>
      </c>
      <c r="D293" s="6" t="s">
        <v>160</v>
      </c>
      <c r="E293" s="6">
        <v>10</v>
      </c>
      <c r="F293" s="7">
        <v>96.052083333333329</v>
      </c>
      <c r="G293" s="6">
        <v>0.7</v>
      </c>
      <c r="H293" s="8">
        <f t="shared" si="46"/>
        <v>1303.6949999999999</v>
      </c>
      <c r="I293" s="9">
        <v>1.2511428571428571</v>
      </c>
      <c r="J293" s="9">
        <v>1.0785714285714285</v>
      </c>
      <c r="K293" s="3" t="s">
        <v>10</v>
      </c>
      <c r="L293" s="10">
        <v>0</v>
      </c>
      <c r="M293" s="10">
        <v>0</v>
      </c>
      <c r="N293" s="10">
        <v>0</v>
      </c>
      <c r="O293" s="10">
        <v>434.565</v>
      </c>
      <c r="P293" s="10">
        <v>297.702</v>
      </c>
      <c r="Q293" s="10">
        <v>306.63306</v>
      </c>
      <c r="R293" s="3" t="s">
        <v>10</v>
      </c>
      <c r="S293" s="10">
        <v>214</v>
      </c>
      <c r="T293" s="10">
        <v>249</v>
      </c>
      <c r="U293" s="10">
        <v>287</v>
      </c>
      <c r="V293" s="10">
        <v>233</v>
      </c>
      <c r="W293" s="10">
        <v>162</v>
      </c>
      <c r="X293" s="10">
        <v>315</v>
      </c>
      <c r="Y293" s="60">
        <f t="shared" si="38"/>
        <v>1460</v>
      </c>
      <c r="Z293" s="4" t="s">
        <v>10</v>
      </c>
      <c r="AA293" s="11">
        <f t="shared" si="39"/>
        <v>230.81428571428569</v>
      </c>
      <c r="AB293" s="11">
        <f t="shared" si="40"/>
        <v>268.56428571428569</v>
      </c>
      <c r="AC293" s="11">
        <f t="shared" si="41"/>
        <v>309.55</v>
      </c>
      <c r="AD293" s="11">
        <f t="shared" si="42"/>
        <v>251.30714285714285</v>
      </c>
      <c r="AE293" s="11">
        <f t="shared" si="43"/>
        <v>174.72857142857143</v>
      </c>
      <c r="AF293" s="11">
        <f t="shared" si="44"/>
        <v>339.75</v>
      </c>
      <c r="AG293" s="12">
        <f t="shared" si="45"/>
        <v>1574.7142857142858</v>
      </c>
      <c r="AH293" s="13"/>
      <c r="AI293" s="13"/>
    </row>
    <row r="294" spans="1:35" x14ac:dyDescent="0.3">
      <c r="A294" s="6">
        <v>31930</v>
      </c>
      <c r="B294" s="6" t="s">
        <v>352</v>
      </c>
      <c r="C294" s="6" t="s">
        <v>183</v>
      </c>
      <c r="D294" s="6" t="s">
        <v>318</v>
      </c>
      <c r="E294" s="6">
        <v>3</v>
      </c>
      <c r="F294" s="7">
        <v>96.934959349593498</v>
      </c>
      <c r="G294" s="6">
        <v>1.2</v>
      </c>
      <c r="H294" s="8">
        <f t="shared" si="46"/>
        <v>498</v>
      </c>
      <c r="I294" s="9">
        <v>0.68771428571428572</v>
      </c>
      <c r="J294" s="9">
        <v>0.59285714285714286</v>
      </c>
      <c r="K294" s="3" t="s">
        <v>10</v>
      </c>
      <c r="L294" s="10">
        <v>0</v>
      </c>
      <c r="M294" s="10">
        <v>0</v>
      </c>
      <c r="N294" s="10">
        <v>166</v>
      </c>
      <c r="O294" s="10">
        <v>6</v>
      </c>
      <c r="P294" s="10">
        <v>0</v>
      </c>
      <c r="Q294" s="10">
        <v>0</v>
      </c>
      <c r="R294" s="3" t="s">
        <v>10</v>
      </c>
      <c r="S294" s="10">
        <v>26</v>
      </c>
      <c r="T294" s="10">
        <v>37</v>
      </c>
      <c r="U294" s="10">
        <v>49</v>
      </c>
      <c r="V294" s="10">
        <v>30</v>
      </c>
      <c r="W294" s="10">
        <v>38</v>
      </c>
      <c r="X294" s="10">
        <v>37</v>
      </c>
      <c r="Y294" s="60">
        <f t="shared" si="38"/>
        <v>217</v>
      </c>
      <c r="Z294" s="4" t="s">
        <v>10</v>
      </c>
      <c r="AA294" s="11">
        <f t="shared" si="39"/>
        <v>15.414285714285715</v>
      </c>
      <c r="AB294" s="11">
        <f t="shared" si="40"/>
        <v>21.935714285714287</v>
      </c>
      <c r="AC294" s="11">
        <f t="shared" si="41"/>
        <v>29.05</v>
      </c>
      <c r="AD294" s="11">
        <f t="shared" si="42"/>
        <v>17.785714285714285</v>
      </c>
      <c r="AE294" s="11">
        <f t="shared" si="43"/>
        <v>22.528571428571428</v>
      </c>
      <c r="AF294" s="11">
        <f t="shared" si="44"/>
        <v>21.935714285714287</v>
      </c>
      <c r="AG294" s="12">
        <f t="shared" si="45"/>
        <v>128.65</v>
      </c>
      <c r="AH294" s="13"/>
      <c r="AI294" s="13"/>
    </row>
    <row r="295" spans="1:35" x14ac:dyDescent="0.3">
      <c r="A295" s="6">
        <v>13380</v>
      </c>
      <c r="B295" s="6" t="s">
        <v>353</v>
      </c>
      <c r="C295" s="6" t="s">
        <v>165</v>
      </c>
      <c r="D295" s="6" t="s">
        <v>166</v>
      </c>
      <c r="E295" s="6">
        <v>10</v>
      </c>
      <c r="F295" s="7">
        <v>97.094696969696969</v>
      </c>
      <c r="G295" s="6">
        <v>0.8</v>
      </c>
      <c r="H295" s="8">
        <f t="shared" si="46"/>
        <v>3356.6400000000003</v>
      </c>
      <c r="I295" s="9">
        <v>0.63435428571428565</v>
      </c>
      <c r="J295" s="9">
        <v>0.54685714285714282</v>
      </c>
      <c r="K295" s="3" t="s">
        <v>10</v>
      </c>
      <c r="L295" s="10">
        <v>569.42999999999995</v>
      </c>
      <c r="M295" s="10">
        <v>1118.8800000000001</v>
      </c>
      <c r="N295" s="10">
        <v>250.749</v>
      </c>
      <c r="O295" s="10">
        <v>50</v>
      </c>
      <c r="P295" s="10">
        <v>328.67099999999999</v>
      </c>
      <c r="Q295" s="10">
        <v>338.53113000000002</v>
      </c>
      <c r="R295" s="3" t="s">
        <v>10</v>
      </c>
      <c r="S295" s="10">
        <v>823</v>
      </c>
      <c r="T295" s="10">
        <v>687</v>
      </c>
      <c r="U295" s="10">
        <v>635</v>
      </c>
      <c r="V295" s="10">
        <v>784</v>
      </c>
      <c r="W295" s="10">
        <v>701</v>
      </c>
      <c r="X295" s="10">
        <v>790</v>
      </c>
      <c r="Y295" s="60">
        <f t="shared" si="38"/>
        <v>4420</v>
      </c>
      <c r="Z295" s="4" t="s">
        <v>10</v>
      </c>
      <c r="AA295" s="11">
        <f t="shared" si="39"/>
        <v>450.06342857142852</v>
      </c>
      <c r="AB295" s="11">
        <f t="shared" si="40"/>
        <v>375.69085714285711</v>
      </c>
      <c r="AC295" s="11">
        <f t="shared" si="41"/>
        <v>347.25428571428569</v>
      </c>
      <c r="AD295" s="11">
        <f t="shared" si="42"/>
        <v>428.73599999999999</v>
      </c>
      <c r="AE295" s="11">
        <f t="shared" si="43"/>
        <v>383.34685714285712</v>
      </c>
      <c r="AF295" s="11">
        <f t="shared" si="44"/>
        <v>432.0171428571428</v>
      </c>
      <c r="AG295" s="12">
        <f t="shared" si="45"/>
        <v>2417.1085714285714</v>
      </c>
      <c r="AH295" s="13"/>
      <c r="AI295" s="13"/>
    </row>
    <row r="296" spans="1:35" x14ac:dyDescent="0.3">
      <c r="A296" s="6">
        <v>32370</v>
      </c>
      <c r="B296" s="6" t="s">
        <v>354</v>
      </c>
      <c r="C296" s="6" t="s">
        <v>240</v>
      </c>
      <c r="D296" s="6" t="s">
        <v>318</v>
      </c>
      <c r="E296" s="6">
        <v>3</v>
      </c>
      <c r="F296" s="7">
        <v>96.934959349593498</v>
      </c>
      <c r="G296" s="6">
        <v>1.2</v>
      </c>
      <c r="H296" s="8">
        <f t="shared" si="46"/>
        <v>704.29499999999996</v>
      </c>
      <c r="I296" s="9">
        <v>2.6076799999999998</v>
      </c>
      <c r="J296" s="9">
        <v>2.2480000000000002</v>
      </c>
      <c r="K296" s="3" t="s">
        <v>10</v>
      </c>
      <c r="L296" s="10">
        <v>8</v>
      </c>
      <c r="M296" s="10">
        <v>52</v>
      </c>
      <c r="N296" s="10">
        <v>29</v>
      </c>
      <c r="O296" s="10">
        <v>234.76499999999999</v>
      </c>
      <c r="P296" s="10">
        <v>102</v>
      </c>
      <c r="Q296" s="10">
        <v>105.06</v>
      </c>
      <c r="R296" s="3" t="s">
        <v>10</v>
      </c>
      <c r="S296" s="10">
        <v>115</v>
      </c>
      <c r="T296" s="10">
        <v>144</v>
      </c>
      <c r="U296" s="10">
        <v>78</v>
      </c>
      <c r="V296" s="10">
        <v>78</v>
      </c>
      <c r="W296" s="10">
        <v>154</v>
      </c>
      <c r="X296" s="10">
        <v>98</v>
      </c>
      <c r="Y296" s="60">
        <f t="shared" si="38"/>
        <v>667</v>
      </c>
      <c r="Z296" s="4" t="s">
        <v>10</v>
      </c>
      <c r="AA296" s="11">
        <f t="shared" si="39"/>
        <v>258.52000000000004</v>
      </c>
      <c r="AB296" s="11">
        <f t="shared" si="40"/>
        <v>323.71200000000005</v>
      </c>
      <c r="AC296" s="11">
        <f t="shared" si="41"/>
        <v>175.34400000000002</v>
      </c>
      <c r="AD296" s="11">
        <f t="shared" si="42"/>
        <v>175.34400000000002</v>
      </c>
      <c r="AE296" s="11">
        <f t="shared" si="43"/>
        <v>346.19200000000001</v>
      </c>
      <c r="AF296" s="11">
        <f t="shared" si="44"/>
        <v>220.30400000000003</v>
      </c>
      <c r="AG296" s="12">
        <f t="shared" si="45"/>
        <v>1499.4160000000002</v>
      </c>
      <c r="AH296" s="13"/>
      <c r="AI296" s="13"/>
    </row>
    <row r="297" spans="1:35" x14ac:dyDescent="0.3">
      <c r="A297" s="6">
        <v>13490</v>
      </c>
      <c r="B297" s="6" t="s">
        <v>355</v>
      </c>
      <c r="C297" s="6" t="s">
        <v>165</v>
      </c>
      <c r="D297" s="6" t="s">
        <v>166</v>
      </c>
      <c r="E297" s="6">
        <v>10</v>
      </c>
      <c r="F297" s="7">
        <v>97.094696969696969</v>
      </c>
      <c r="G297" s="6">
        <v>0.8</v>
      </c>
      <c r="H297" s="8">
        <f t="shared" si="46"/>
        <v>899.09999999999991</v>
      </c>
      <c r="I297" s="9">
        <v>0.79973714285714281</v>
      </c>
      <c r="J297" s="9">
        <v>0.68942857142857139</v>
      </c>
      <c r="K297" s="3" t="s">
        <v>10</v>
      </c>
      <c r="L297" s="10">
        <v>100</v>
      </c>
      <c r="M297" s="10">
        <v>299.7</v>
      </c>
      <c r="N297" s="10">
        <v>0</v>
      </c>
      <c r="O297" s="10">
        <v>0</v>
      </c>
      <c r="P297" s="10">
        <v>51</v>
      </c>
      <c r="Q297" s="10">
        <v>52.53</v>
      </c>
      <c r="R297" s="3" t="s">
        <v>10</v>
      </c>
      <c r="S297" s="10">
        <v>109</v>
      </c>
      <c r="T297" s="10">
        <v>84</v>
      </c>
      <c r="U297" s="10">
        <v>138</v>
      </c>
      <c r="V297" s="10">
        <v>103</v>
      </c>
      <c r="W297" s="10">
        <v>113</v>
      </c>
      <c r="X297" s="10">
        <v>141</v>
      </c>
      <c r="Y297" s="60">
        <f t="shared" si="38"/>
        <v>688</v>
      </c>
      <c r="Z297" s="4" t="s">
        <v>10</v>
      </c>
      <c r="AA297" s="11">
        <f t="shared" si="39"/>
        <v>75.147714285714287</v>
      </c>
      <c r="AB297" s="11">
        <f t="shared" si="40"/>
        <v>57.911999999999999</v>
      </c>
      <c r="AC297" s="11">
        <f t="shared" si="41"/>
        <v>95.141142857142853</v>
      </c>
      <c r="AD297" s="11">
        <f t="shared" si="42"/>
        <v>71.011142857142858</v>
      </c>
      <c r="AE297" s="11">
        <f t="shared" si="43"/>
        <v>77.905428571428573</v>
      </c>
      <c r="AF297" s="11">
        <f t="shared" si="44"/>
        <v>97.20942857142856</v>
      </c>
      <c r="AG297" s="12">
        <f t="shared" si="45"/>
        <v>474.32685714285708</v>
      </c>
      <c r="AH297" s="13"/>
      <c r="AI297" s="13"/>
    </row>
    <row r="298" spans="1:35" x14ac:dyDescent="0.3">
      <c r="A298" s="6">
        <v>32540</v>
      </c>
      <c r="B298" s="6" t="s">
        <v>356</v>
      </c>
      <c r="C298" s="6" t="s">
        <v>240</v>
      </c>
      <c r="D298" s="6" t="s">
        <v>318</v>
      </c>
      <c r="E298" s="6">
        <v>3</v>
      </c>
      <c r="F298" s="7">
        <v>96.934959349593498</v>
      </c>
      <c r="G298" s="6">
        <v>1.2</v>
      </c>
      <c r="H298" s="8">
        <f t="shared" si="46"/>
        <v>375</v>
      </c>
      <c r="I298" s="9">
        <v>1.0582514285714284</v>
      </c>
      <c r="J298" s="9">
        <v>0.91228571428571426</v>
      </c>
      <c r="K298" s="3" t="s">
        <v>10</v>
      </c>
      <c r="L298" s="10">
        <v>73</v>
      </c>
      <c r="M298" s="10">
        <v>125</v>
      </c>
      <c r="N298" s="10">
        <v>35</v>
      </c>
      <c r="O298" s="10">
        <v>46</v>
      </c>
      <c r="P298" s="10">
        <v>53</v>
      </c>
      <c r="Q298" s="10">
        <v>54.59</v>
      </c>
      <c r="R298" s="3" t="s">
        <v>10</v>
      </c>
      <c r="S298" s="10">
        <v>78</v>
      </c>
      <c r="T298" s="10">
        <v>75</v>
      </c>
      <c r="U298" s="10">
        <v>103</v>
      </c>
      <c r="V298" s="10">
        <v>114</v>
      </c>
      <c r="W298" s="10">
        <v>87</v>
      </c>
      <c r="X298" s="10">
        <v>92</v>
      </c>
      <c r="Y298" s="60">
        <f t="shared" si="38"/>
        <v>549</v>
      </c>
      <c r="Z298" s="4" t="s">
        <v>10</v>
      </c>
      <c r="AA298" s="11">
        <f t="shared" si="39"/>
        <v>71.158285714285711</v>
      </c>
      <c r="AB298" s="11">
        <f t="shared" si="40"/>
        <v>68.421428571428564</v>
      </c>
      <c r="AC298" s="11">
        <f t="shared" si="41"/>
        <v>93.965428571428575</v>
      </c>
      <c r="AD298" s="11">
        <f t="shared" si="42"/>
        <v>104.00057142857142</v>
      </c>
      <c r="AE298" s="11">
        <f t="shared" si="43"/>
        <v>79.368857142857138</v>
      </c>
      <c r="AF298" s="11">
        <f t="shared" si="44"/>
        <v>83.930285714285716</v>
      </c>
      <c r="AG298" s="12">
        <f t="shared" si="45"/>
        <v>500.84485714285705</v>
      </c>
      <c r="AH298" s="13"/>
      <c r="AI298" s="13"/>
    </row>
    <row r="299" spans="1:35" x14ac:dyDescent="0.3">
      <c r="A299" s="6">
        <v>72930</v>
      </c>
      <c r="B299" s="6" t="s">
        <v>357</v>
      </c>
      <c r="C299" s="6" t="s">
        <v>189</v>
      </c>
      <c r="D299" s="6" t="s">
        <v>178</v>
      </c>
      <c r="E299" s="6">
        <v>20</v>
      </c>
      <c r="F299" s="7">
        <v>95.813596491228068</v>
      </c>
      <c r="G299" s="6">
        <v>2.2999999999999998</v>
      </c>
      <c r="H299" s="8">
        <f t="shared" si="46"/>
        <v>580.92000000000007</v>
      </c>
      <c r="I299" s="9">
        <v>2.4757714285714281</v>
      </c>
      <c r="J299" s="9">
        <v>2.1342857142857143</v>
      </c>
      <c r="K299" s="3" t="s">
        <v>10</v>
      </c>
      <c r="L299" s="10">
        <v>21</v>
      </c>
      <c r="M299" s="10">
        <v>46</v>
      </c>
      <c r="N299" s="10">
        <v>109</v>
      </c>
      <c r="O299" s="10">
        <v>176</v>
      </c>
      <c r="P299" s="10">
        <v>188</v>
      </c>
      <c r="Q299" s="10">
        <v>193.64000000000001</v>
      </c>
      <c r="R299" s="3" t="s">
        <v>10</v>
      </c>
      <c r="S299" s="10">
        <v>114</v>
      </c>
      <c r="T299" s="10">
        <v>101</v>
      </c>
      <c r="U299" s="10">
        <v>218</v>
      </c>
      <c r="V299" s="10">
        <v>166</v>
      </c>
      <c r="W299" s="10">
        <v>178</v>
      </c>
      <c r="X299" s="10">
        <v>175</v>
      </c>
      <c r="Y299" s="60">
        <f t="shared" si="38"/>
        <v>952</v>
      </c>
      <c r="Z299" s="4" t="s">
        <v>10</v>
      </c>
      <c r="AA299" s="11">
        <f t="shared" si="39"/>
        <v>243.30857142857144</v>
      </c>
      <c r="AB299" s="11">
        <f t="shared" si="40"/>
        <v>215.56285714285715</v>
      </c>
      <c r="AC299" s="11">
        <f t="shared" si="41"/>
        <v>465.27428571428572</v>
      </c>
      <c r="AD299" s="11">
        <f t="shared" si="42"/>
        <v>354.29142857142858</v>
      </c>
      <c r="AE299" s="11">
        <f t="shared" si="43"/>
        <v>379.90285714285716</v>
      </c>
      <c r="AF299" s="11">
        <f t="shared" si="44"/>
        <v>373.5</v>
      </c>
      <c r="AG299" s="12">
        <f t="shared" si="45"/>
        <v>2031.8400000000001</v>
      </c>
      <c r="AH299" s="13"/>
      <c r="AI299" s="13"/>
    </row>
    <row r="300" spans="1:35" x14ac:dyDescent="0.3">
      <c r="A300" s="6">
        <v>15200</v>
      </c>
      <c r="B300" s="6" t="s">
        <v>358</v>
      </c>
      <c r="C300" s="6" t="s">
        <v>165</v>
      </c>
      <c r="D300" s="6" t="s">
        <v>166</v>
      </c>
      <c r="E300" s="6">
        <v>10</v>
      </c>
      <c r="F300" s="7">
        <v>97.094696969696969</v>
      </c>
      <c r="G300" s="6">
        <v>0.8</v>
      </c>
      <c r="H300" s="8">
        <f t="shared" si="46"/>
        <v>306</v>
      </c>
      <c r="I300" s="9">
        <v>0.60286857142857142</v>
      </c>
      <c r="J300" s="9">
        <v>0.51971428571428568</v>
      </c>
      <c r="K300" s="3" t="s">
        <v>10</v>
      </c>
      <c r="L300" s="10">
        <v>102</v>
      </c>
      <c r="M300" s="10">
        <v>59</v>
      </c>
      <c r="N300" s="10">
        <v>59</v>
      </c>
      <c r="O300" s="10">
        <v>57</v>
      </c>
      <c r="P300" s="10">
        <v>78</v>
      </c>
      <c r="Q300" s="10">
        <v>80.34</v>
      </c>
      <c r="R300" s="3" t="s">
        <v>10</v>
      </c>
      <c r="S300" s="10">
        <v>70</v>
      </c>
      <c r="T300" s="10">
        <v>59</v>
      </c>
      <c r="U300" s="10">
        <v>101</v>
      </c>
      <c r="V300" s="10">
        <v>108</v>
      </c>
      <c r="W300" s="10">
        <v>83</v>
      </c>
      <c r="X300" s="10">
        <v>62</v>
      </c>
      <c r="Y300" s="60">
        <f t="shared" si="38"/>
        <v>483</v>
      </c>
      <c r="Z300" s="4" t="s">
        <v>10</v>
      </c>
      <c r="AA300" s="11">
        <f t="shared" si="39"/>
        <v>36.379999999999995</v>
      </c>
      <c r="AB300" s="11">
        <f t="shared" si="40"/>
        <v>30.663142857142855</v>
      </c>
      <c r="AC300" s="11">
        <f t="shared" si="41"/>
        <v>52.491142857142854</v>
      </c>
      <c r="AD300" s="11">
        <f t="shared" si="42"/>
        <v>56.129142857142853</v>
      </c>
      <c r="AE300" s="11">
        <f t="shared" si="43"/>
        <v>43.136285714285712</v>
      </c>
      <c r="AF300" s="11">
        <f t="shared" si="44"/>
        <v>32.222285714285711</v>
      </c>
      <c r="AG300" s="12">
        <f t="shared" si="45"/>
        <v>251.02199999999999</v>
      </c>
      <c r="AH300" s="13"/>
      <c r="AI300" s="13"/>
    </row>
    <row r="301" spans="1:35" x14ac:dyDescent="0.3">
      <c r="A301" s="6">
        <v>75110</v>
      </c>
      <c r="B301" s="6" t="s">
        <v>359</v>
      </c>
      <c r="C301" s="6" t="s">
        <v>289</v>
      </c>
      <c r="D301" s="6" t="s">
        <v>35</v>
      </c>
      <c r="E301" s="6">
        <v>10</v>
      </c>
      <c r="F301" s="7">
        <v>94.135802469135797</v>
      </c>
      <c r="G301" s="6">
        <v>0.7</v>
      </c>
      <c r="H301" s="8">
        <f t="shared" si="46"/>
        <v>525</v>
      </c>
      <c r="I301" s="9">
        <v>0.85574857142857141</v>
      </c>
      <c r="J301" s="9">
        <v>0.73771428571428577</v>
      </c>
      <c r="K301" s="3" t="s">
        <v>10</v>
      </c>
      <c r="L301" s="10">
        <v>0</v>
      </c>
      <c r="M301" s="10">
        <v>12</v>
      </c>
      <c r="N301" s="10">
        <v>100</v>
      </c>
      <c r="O301" s="10">
        <v>175</v>
      </c>
      <c r="P301" s="10">
        <v>1</v>
      </c>
      <c r="Q301" s="10">
        <v>1.03</v>
      </c>
      <c r="R301" s="3" t="s">
        <v>10</v>
      </c>
      <c r="S301" s="10">
        <v>49</v>
      </c>
      <c r="T301" s="10">
        <v>76</v>
      </c>
      <c r="U301" s="10">
        <v>49</v>
      </c>
      <c r="V301" s="10">
        <v>62</v>
      </c>
      <c r="W301" s="10">
        <v>61</v>
      </c>
      <c r="X301" s="10">
        <v>40</v>
      </c>
      <c r="Y301" s="60">
        <f t="shared" si="38"/>
        <v>337</v>
      </c>
      <c r="Z301" s="4" t="s">
        <v>10</v>
      </c>
      <c r="AA301" s="11">
        <f t="shared" si="39"/>
        <v>36.148000000000003</v>
      </c>
      <c r="AB301" s="11">
        <f t="shared" si="40"/>
        <v>56.066285714285719</v>
      </c>
      <c r="AC301" s="11">
        <f t="shared" si="41"/>
        <v>36.148000000000003</v>
      </c>
      <c r="AD301" s="11">
        <f t="shared" si="42"/>
        <v>45.738285714285716</v>
      </c>
      <c r="AE301" s="11">
        <f t="shared" si="43"/>
        <v>45.000571428571433</v>
      </c>
      <c r="AF301" s="11">
        <f t="shared" si="44"/>
        <v>29.508571428571429</v>
      </c>
      <c r="AG301" s="12">
        <f t="shared" si="45"/>
        <v>248.60971428571429</v>
      </c>
      <c r="AH301" s="13"/>
      <c r="AI301" s="13"/>
    </row>
    <row r="302" spans="1:35" x14ac:dyDescent="0.3">
      <c r="A302" s="6">
        <v>72960</v>
      </c>
      <c r="B302" s="6" t="s">
        <v>360</v>
      </c>
      <c r="C302" s="6" t="s">
        <v>189</v>
      </c>
      <c r="D302" s="6" t="s">
        <v>178</v>
      </c>
      <c r="E302" s="6">
        <v>20</v>
      </c>
      <c r="F302" s="7">
        <v>95.813596491228068</v>
      </c>
      <c r="G302" s="6">
        <v>2.2999999999999998</v>
      </c>
      <c r="H302" s="8">
        <f t="shared" si="46"/>
        <v>300</v>
      </c>
      <c r="I302" s="9">
        <v>3.7414971428571429</v>
      </c>
      <c r="J302" s="9">
        <v>3.2254285714285715</v>
      </c>
      <c r="K302" s="3" t="s">
        <v>10</v>
      </c>
      <c r="L302" s="10">
        <v>100</v>
      </c>
      <c r="M302" s="10">
        <v>80</v>
      </c>
      <c r="N302" s="10">
        <v>72</v>
      </c>
      <c r="O302" s="10">
        <v>28</v>
      </c>
      <c r="P302" s="10">
        <v>70</v>
      </c>
      <c r="Q302" s="10">
        <v>72.100000000000009</v>
      </c>
      <c r="R302" s="3" t="s">
        <v>10</v>
      </c>
      <c r="S302" s="10">
        <v>60</v>
      </c>
      <c r="T302" s="10">
        <v>119</v>
      </c>
      <c r="U302" s="10">
        <v>131</v>
      </c>
      <c r="V302" s="10">
        <v>61</v>
      </c>
      <c r="W302" s="10">
        <v>107</v>
      </c>
      <c r="X302" s="10">
        <v>124</v>
      </c>
      <c r="Y302" s="60">
        <f t="shared" si="38"/>
        <v>602</v>
      </c>
      <c r="Z302" s="4" t="s">
        <v>10</v>
      </c>
      <c r="AA302" s="11">
        <f t="shared" si="39"/>
        <v>193.52571428571429</v>
      </c>
      <c r="AB302" s="11">
        <f t="shared" si="40"/>
        <v>383.82600000000002</v>
      </c>
      <c r="AC302" s="11">
        <f t="shared" si="41"/>
        <v>422.53114285714287</v>
      </c>
      <c r="AD302" s="11">
        <f t="shared" si="42"/>
        <v>196.75114285714287</v>
      </c>
      <c r="AE302" s="11">
        <f t="shared" si="43"/>
        <v>345.12085714285718</v>
      </c>
      <c r="AF302" s="11">
        <f t="shared" si="44"/>
        <v>399.95314285714289</v>
      </c>
      <c r="AG302" s="12">
        <f t="shared" si="45"/>
        <v>1941.7080000000001</v>
      </c>
      <c r="AH302" s="13"/>
      <c r="AI302" s="13"/>
    </row>
    <row r="303" spans="1:35" x14ac:dyDescent="0.3">
      <c r="A303" s="6">
        <v>32660</v>
      </c>
      <c r="B303" s="6" t="s">
        <v>361</v>
      </c>
      <c r="C303" s="6" t="s">
        <v>240</v>
      </c>
      <c r="D303" s="6" t="s">
        <v>318</v>
      </c>
      <c r="E303" s="6">
        <v>3</v>
      </c>
      <c r="F303" s="7">
        <v>96.934959349593498</v>
      </c>
      <c r="G303" s="6">
        <v>1.2</v>
      </c>
      <c r="H303" s="8">
        <f t="shared" si="46"/>
        <v>1171.827</v>
      </c>
      <c r="I303" s="9">
        <v>2.5105714285714287</v>
      </c>
      <c r="J303" s="9">
        <v>2.1642857142857141</v>
      </c>
      <c r="K303" s="3" t="s">
        <v>10</v>
      </c>
      <c r="L303" s="10">
        <v>0</v>
      </c>
      <c r="M303" s="10">
        <v>0</v>
      </c>
      <c r="N303" s="10">
        <v>390.60899999999998</v>
      </c>
      <c r="O303" s="10">
        <v>2</v>
      </c>
      <c r="P303" s="10">
        <v>2</v>
      </c>
      <c r="Q303" s="10">
        <v>2.06</v>
      </c>
      <c r="R303" s="3" t="s">
        <v>10</v>
      </c>
      <c r="S303" s="10">
        <v>94</v>
      </c>
      <c r="T303" s="10">
        <v>97</v>
      </c>
      <c r="U303" s="10">
        <v>77</v>
      </c>
      <c r="V303" s="10">
        <v>87</v>
      </c>
      <c r="W303" s="10">
        <v>108</v>
      </c>
      <c r="X303" s="10">
        <v>121</v>
      </c>
      <c r="Y303" s="60">
        <f t="shared" si="38"/>
        <v>584</v>
      </c>
      <c r="Z303" s="4" t="s">
        <v>10</v>
      </c>
      <c r="AA303" s="11">
        <f t="shared" si="39"/>
        <v>203.44285714285712</v>
      </c>
      <c r="AB303" s="11">
        <f t="shared" si="40"/>
        <v>209.93571428571428</v>
      </c>
      <c r="AC303" s="11">
        <f t="shared" si="41"/>
        <v>166.64999999999998</v>
      </c>
      <c r="AD303" s="11">
        <f t="shared" si="42"/>
        <v>188.29285714285714</v>
      </c>
      <c r="AE303" s="11">
        <f t="shared" si="43"/>
        <v>233.74285714285713</v>
      </c>
      <c r="AF303" s="11">
        <f t="shared" si="44"/>
        <v>261.87857142857143</v>
      </c>
      <c r="AG303" s="12">
        <f t="shared" si="45"/>
        <v>1263.9428571428571</v>
      </c>
      <c r="AH303" s="13"/>
      <c r="AI303" s="13"/>
    </row>
    <row r="304" spans="1:35" x14ac:dyDescent="0.3">
      <c r="A304" s="6">
        <v>31550</v>
      </c>
      <c r="B304" s="6" t="s">
        <v>362</v>
      </c>
      <c r="C304" s="6" t="s">
        <v>183</v>
      </c>
      <c r="D304" s="6" t="s">
        <v>318</v>
      </c>
      <c r="E304" s="6">
        <v>3</v>
      </c>
      <c r="F304" s="7">
        <v>96.934959349593498</v>
      </c>
      <c r="G304" s="6">
        <v>1.2</v>
      </c>
      <c r="H304" s="8">
        <f t="shared" si="46"/>
        <v>546</v>
      </c>
      <c r="I304" s="9">
        <v>1.1139314285714286</v>
      </c>
      <c r="J304" s="9">
        <v>0.9602857142857143</v>
      </c>
      <c r="K304" s="3" t="s">
        <v>10</v>
      </c>
      <c r="L304" s="10">
        <v>182</v>
      </c>
      <c r="M304" s="10">
        <v>53</v>
      </c>
      <c r="N304" s="10">
        <v>76</v>
      </c>
      <c r="O304" s="10">
        <v>6</v>
      </c>
      <c r="P304" s="10">
        <v>3</v>
      </c>
      <c r="Q304" s="10">
        <v>3.09</v>
      </c>
      <c r="R304" s="3" t="s">
        <v>10</v>
      </c>
      <c r="S304" s="10">
        <v>68</v>
      </c>
      <c r="T304" s="10">
        <v>84</v>
      </c>
      <c r="U304" s="10">
        <v>85</v>
      </c>
      <c r="V304" s="10">
        <v>44</v>
      </c>
      <c r="W304" s="10">
        <v>50</v>
      </c>
      <c r="X304" s="10">
        <v>64</v>
      </c>
      <c r="Y304" s="60">
        <f t="shared" si="38"/>
        <v>395</v>
      </c>
      <c r="Z304" s="4" t="s">
        <v>10</v>
      </c>
      <c r="AA304" s="11">
        <f t="shared" si="39"/>
        <v>65.299428571428578</v>
      </c>
      <c r="AB304" s="11">
        <f t="shared" si="40"/>
        <v>80.664000000000001</v>
      </c>
      <c r="AC304" s="11">
        <f t="shared" si="41"/>
        <v>81.624285714285719</v>
      </c>
      <c r="AD304" s="11">
        <f t="shared" si="42"/>
        <v>42.252571428571429</v>
      </c>
      <c r="AE304" s="11">
        <f t="shared" si="43"/>
        <v>48.014285714285712</v>
      </c>
      <c r="AF304" s="11">
        <f t="shared" si="44"/>
        <v>61.458285714285715</v>
      </c>
      <c r="AG304" s="12">
        <f t="shared" si="45"/>
        <v>379.31285714285718</v>
      </c>
      <c r="AH304" s="13"/>
      <c r="AI304" s="13"/>
    </row>
    <row r="305" spans="1:35" x14ac:dyDescent="0.3">
      <c r="A305" s="6">
        <v>32560</v>
      </c>
      <c r="B305" s="6" t="s">
        <v>363</v>
      </c>
      <c r="C305" s="6" t="s">
        <v>240</v>
      </c>
      <c r="D305" s="6" t="s">
        <v>318</v>
      </c>
      <c r="E305" s="6">
        <v>3</v>
      </c>
      <c r="F305" s="7">
        <v>96.934959349593498</v>
      </c>
      <c r="G305" s="6">
        <v>1.2</v>
      </c>
      <c r="H305" s="8">
        <f t="shared" si="46"/>
        <v>731.26800000000003</v>
      </c>
      <c r="I305" s="9">
        <v>0.79542857142857137</v>
      </c>
      <c r="J305" s="9">
        <v>0.68571428571428572</v>
      </c>
      <c r="K305" s="3" t="s">
        <v>10</v>
      </c>
      <c r="L305" s="10">
        <v>58</v>
      </c>
      <c r="M305" s="10">
        <v>243.756</v>
      </c>
      <c r="N305" s="10">
        <v>132</v>
      </c>
      <c r="O305" s="10">
        <v>119</v>
      </c>
      <c r="P305" s="10">
        <v>55</v>
      </c>
      <c r="Q305" s="10">
        <v>56.65</v>
      </c>
      <c r="R305" s="3" t="s">
        <v>10</v>
      </c>
      <c r="S305" s="10">
        <v>208</v>
      </c>
      <c r="T305" s="10">
        <v>97</v>
      </c>
      <c r="U305" s="10">
        <v>126</v>
      </c>
      <c r="V305" s="10">
        <v>168</v>
      </c>
      <c r="W305" s="10">
        <v>171</v>
      </c>
      <c r="X305" s="10">
        <v>128</v>
      </c>
      <c r="Y305" s="60">
        <f t="shared" si="38"/>
        <v>898</v>
      </c>
      <c r="Z305" s="4" t="s">
        <v>10</v>
      </c>
      <c r="AA305" s="11">
        <f t="shared" si="39"/>
        <v>142.62857142857143</v>
      </c>
      <c r="AB305" s="11">
        <f t="shared" si="40"/>
        <v>66.51428571428572</v>
      </c>
      <c r="AC305" s="11">
        <f t="shared" si="41"/>
        <v>86.4</v>
      </c>
      <c r="AD305" s="11">
        <f t="shared" si="42"/>
        <v>115.2</v>
      </c>
      <c r="AE305" s="11">
        <f t="shared" si="43"/>
        <v>117.25714285714285</v>
      </c>
      <c r="AF305" s="11">
        <f t="shared" si="44"/>
        <v>87.771428571428572</v>
      </c>
      <c r="AG305" s="12">
        <f t="shared" si="45"/>
        <v>615.7714285714286</v>
      </c>
      <c r="AH305" s="13"/>
      <c r="AI305" s="13"/>
    </row>
    <row r="306" spans="1:35" x14ac:dyDescent="0.3">
      <c r="A306" s="6">
        <v>60050</v>
      </c>
      <c r="B306" s="6" t="s">
        <v>364</v>
      </c>
      <c r="C306" s="6" t="s">
        <v>186</v>
      </c>
      <c r="D306" s="6" t="s">
        <v>160</v>
      </c>
      <c r="E306" s="6">
        <v>10</v>
      </c>
      <c r="F306" s="7">
        <v>96.052083333333329</v>
      </c>
      <c r="G306" s="6">
        <v>0.7</v>
      </c>
      <c r="H306" s="8">
        <f t="shared" si="46"/>
        <v>228</v>
      </c>
      <c r="I306" s="9">
        <v>2.4253942857142854</v>
      </c>
      <c r="J306" s="9">
        <v>2.0908571428571427</v>
      </c>
      <c r="K306" s="3" t="s">
        <v>10</v>
      </c>
      <c r="L306" s="10">
        <v>44</v>
      </c>
      <c r="M306" s="10">
        <v>29</v>
      </c>
      <c r="N306" s="10">
        <v>76</v>
      </c>
      <c r="O306" s="10">
        <v>18</v>
      </c>
      <c r="P306" s="10">
        <v>38</v>
      </c>
      <c r="Q306" s="10">
        <v>39.14</v>
      </c>
      <c r="R306" s="3" t="s">
        <v>10</v>
      </c>
      <c r="S306" s="10">
        <v>54</v>
      </c>
      <c r="T306" s="10">
        <v>46</v>
      </c>
      <c r="U306" s="10">
        <v>62</v>
      </c>
      <c r="V306" s="10">
        <v>38</v>
      </c>
      <c r="W306" s="10">
        <v>60</v>
      </c>
      <c r="X306" s="10">
        <v>55</v>
      </c>
      <c r="Y306" s="60">
        <f t="shared" si="38"/>
        <v>315</v>
      </c>
      <c r="Z306" s="4" t="s">
        <v>10</v>
      </c>
      <c r="AA306" s="11">
        <f t="shared" si="39"/>
        <v>112.9062857142857</v>
      </c>
      <c r="AB306" s="11">
        <f t="shared" si="40"/>
        <v>96.179428571428559</v>
      </c>
      <c r="AC306" s="11">
        <f t="shared" si="41"/>
        <v>129.63314285714284</v>
      </c>
      <c r="AD306" s="11">
        <f t="shared" si="42"/>
        <v>79.452571428571417</v>
      </c>
      <c r="AE306" s="11">
        <f t="shared" si="43"/>
        <v>125.45142857142856</v>
      </c>
      <c r="AF306" s="11">
        <f t="shared" si="44"/>
        <v>114.99714285714285</v>
      </c>
      <c r="AG306" s="12">
        <f t="shared" si="45"/>
        <v>658.62</v>
      </c>
      <c r="AH306" s="13"/>
      <c r="AI306" s="13"/>
    </row>
    <row r="307" spans="1:35" x14ac:dyDescent="0.3">
      <c r="A307" s="6">
        <v>80030</v>
      </c>
      <c r="B307" s="6" t="s">
        <v>365</v>
      </c>
      <c r="C307" s="6" t="s">
        <v>234</v>
      </c>
      <c r="D307" s="6" t="s">
        <v>235</v>
      </c>
      <c r="E307" s="6">
        <v>10</v>
      </c>
      <c r="F307" s="7">
        <v>96.875</v>
      </c>
      <c r="G307" s="6">
        <v>0.7</v>
      </c>
      <c r="H307" s="8">
        <f t="shared" si="46"/>
        <v>1948.0500000000002</v>
      </c>
      <c r="I307" s="9">
        <v>1.5444571428571428</v>
      </c>
      <c r="J307" s="9">
        <v>1.3314285714285714</v>
      </c>
      <c r="K307" s="3" t="s">
        <v>10</v>
      </c>
      <c r="L307" s="10">
        <v>0</v>
      </c>
      <c r="M307" s="10">
        <v>179</v>
      </c>
      <c r="N307" s="10">
        <v>649.35</v>
      </c>
      <c r="O307" s="10">
        <v>543.45600000000002</v>
      </c>
      <c r="P307" s="10">
        <v>463.536</v>
      </c>
      <c r="Q307" s="10">
        <v>477.44208000000003</v>
      </c>
      <c r="R307" s="3" t="s">
        <v>10</v>
      </c>
      <c r="S307" s="10">
        <v>566</v>
      </c>
      <c r="T307" s="10">
        <v>425</v>
      </c>
      <c r="U307" s="10">
        <v>623</v>
      </c>
      <c r="V307" s="10">
        <v>402</v>
      </c>
      <c r="W307" s="10">
        <v>614</v>
      </c>
      <c r="X307" s="10">
        <v>459</v>
      </c>
      <c r="Y307" s="60">
        <f t="shared" si="38"/>
        <v>3089</v>
      </c>
      <c r="Z307" s="4" t="s">
        <v>10</v>
      </c>
      <c r="AA307" s="11">
        <f t="shared" si="39"/>
        <v>753.58857142857141</v>
      </c>
      <c r="AB307" s="11">
        <f t="shared" si="40"/>
        <v>565.85714285714289</v>
      </c>
      <c r="AC307" s="11">
        <f t="shared" si="41"/>
        <v>829.48</v>
      </c>
      <c r="AD307" s="11">
        <f t="shared" si="42"/>
        <v>535.23428571428576</v>
      </c>
      <c r="AE307" s="11">
        <f t="shared" si="43"/>
        <v>817.49714285714288</v>
      </c>
      <c r="AF307" s="11">
        <f t="shared" si="44"/>
        <v>611.12571428571425</v>
      </c>
      <c r="AG307" s="12">
        <f t="shared" si="45"/>
        <v>4112.7828571428572</v>
      </c>
      <c r="AH307" s="13"/>
      <c r="AI307" s="13"/>
    </row>
    <row r="308" spans="1:35" x14ac:dyDescent="0.3">
      <c r="A308" s="6">
        <v>73120</v>
      </c>
      <c r="B308" s="6" t="s">
        <v>366</v>
      </c>
      <c r="C308" s="6" t="s">
        <v>186</v>
      </c>
      <c r="D308" s="6" t="s">
        <v>160</v>
      </c>
      <c r="E308" s="6">
        <v>10</v>
      </c>
      <c r="F308" s="7">
        <v>96.052083333333329</v>
      </c>
      <c r="G308" s="6">
        <v>0.7</v>
      </c>
      <c r="H308" s="8">
        <f t="shared" si="46"/>
        <v>126</v>
      </c>
      <c r="I308" s="9">
        <v>1.1537028571428569</v>
      </c>
      <c r="J308" s="9">
        <v>0.99457142857142855</v>
      </c>
      <c r="K308" s="3" t="s">
        <v>10</v>
      </c>
      <c r="L308" s="10">
        <v>0</v>
      </c>
      <c r="M308" s="10">
        <v>0</v>
      </c>
      <c r="N308" s="10">
        <v>39</v>
      </c>
      <c r="O308" s="10">
        <v>42</v>
      </c>
      <c r="P308" s="10">
        <v>33</v>
      </c>
      <c r="Q308" s="10">
        <v>33.99</v>
      </c>
      <c r="R308" s="3" t="s">
        <v>10</v>
      </c>
      <c r="S308" s="10">
        <v>32</v>
      </c>
      <c r="T308" s="10">
        <v>37</v>
      </c>
      <c r="U308" s="10">
        <v>45</v>
      </c>
      <c r="V308" s="10">
        <v>33</v>
      </c>
      <c r="W308" s="10">
        <v>38</v>
      </c>
      <c r="X308" s="10">
        <v>28</v>
      </c>
      <c r="Y308" s="60">
        <f t="shared" si="38"/>
        <v>213</v>
      </c>
      <c r="Z308" s="4" t="s">
        <v>10</v>
      </c>
      <c r="AA308" s="11">
        <f t="shared" si="39"/>
        <v>31.826285714285714</v>
      </c>
      <c r="AB308" s="11">
        <f t="shared" si="40"/>
        <v>36.799142857142854</v>
      </c>
      <c r="AC308" s="11">
        <f t="shared" si="41"/>
        <v>44.755714285714284</v>
      </c>
      <c r="AD308" s="11">
        <f t="shared" si="42"/>
        <v>32.820857142857143</v>
      </c>
      <c r="AE308" s="11">
        <f t="shared" si="43"/>
        <v>37.793714285714287</v>
      </c>
      <c r="AF308" s="11">
        <f t="shared" si="44"/>
        <v>27.847999999999999</v>
      </c>
      <c r="AG308" s="12">
        <f t="shared" si="45"/>
        <v>211.84371428571427</v>
      </c>
      <c r="AH308" s="13"/>
      <c r="AI308" s="13"/>
    </row>
    <row r="309" spans="1:35" x14ac:dyDescent="0.3">
      <c r="A309" s="6">
        <v>72470</v>
      </c>
      <c r="B309" s="6" t="s">
        <v>367</v>
      </c>
      <c r="C309" s="6" t="s">
        <v>189</v>
      </c>
      <c r="D309" s="6" t="s">
        <v>178</v>
      </c>
      <c r="E309" s="6">
        <v>20</v>
      </c>
      <c r="F309" s="7">
        <v>95.813596491228068</v>
      </c>
      <c r="G309" s="6">
        <v>2.2999999999999998</v>
      </c>
      <c r="H309" s="8">
        <f t="shared" si="46"/>
        <v>60</v>
      </c>
      <c r="I309" s="9">
        <v>3.0852685714285712</v>
      </c>
      <c r="J309" s="9">
        <v>2.6597142857142857</v>
      </c>
      <c r="K309" s="3" t="s">
        <v>10</v>
      </c>
      <c r="L309" s="10">
        <v>15</v>
      </c>
      <c r="M309" s="10">
        <v>20</v>
      </c>
      <c r="N309" s="10">
        <v>0</v>
      </c>
      <c r="O309" s="10">
        <v>6</v>
      </c>
      <c r="P309" s="10">
        <v>15</v>
      </c>
      <c r="Q309" s="10">
        <v>15.450000000000001</v>
      </c>
      <c r="R309" s="3" t="s">
        <v>10</v>
      </c>
      <c r="S309" s="10">
        <v>10</v>
      </c>
      <c r="T309" s="10">
        <v>19</v>
      </c>
      <c r="U309" s="10">
        <v>16</v>
      </c>
      <c r="V309" s="10">
        <v>11</v>
      </c>
      <c r="W309" s="10">
        <v>17</v>
      </c>
      <c r="X309" s="10">
        <v>12</v>
      </c>
      <c r="Y309" s="60">
        <f t="shared" si="38"/>
        <v>85</v>
      </c>
      <c r="Z309" s="4" t="s">
        <v>10</v>
      </c>
      <c r="AA309" s="11">
        <f t="shared" si="39"/>
        <v>26.597142857142856</v>
      </c>
      <c r="AB309" s="11">
        <f t="shared" si="40"/>
        <v>50.534571428571425</v>
      </c>
      <c r="AC309" s="11">
        <f t="shared" si="41"/>
        <v>42.555428571428571</v>
      </c>
      <c r="AD309" s="11">
        <f t="shared" si="42"/>
        <v>29.256857142857143</v>
      </c>
      <c r="AE309" s="11">
        <f t="shared" si="43"/>
        <v>45.215142857142858</v>
      </c>
      <c r="AF309" s="11">
        <f t="shared" si="44"/>
        <v>31.91657142857143</v>
      </c>
      <c r="AG309" s="12">
        <f t="shared" si="45"/>
        <v>226.0757142857143</v>
      </c>
      <c r="AH309" s="13"/>
      <c r="AI309" s="13"/>
    </row>
    <row r="310" spans="1:35" x14ac:dyDescent="0.3">
      <c r="A310" s="6">
        <v>73020</v>
      </c>
      <c r="B310" s="6" t="s">
        <v>368</v>
      </c>
      <c r="C310" s="6" t="s">
        <v>186</v>
      </c>
      <c r="D310" s="6" t="s">
        <v>160</v>
      </c>
      <c r="E310" s="6">
        <v>10</v>
      </c>
      <c r="F310" s="7">
        <v>96.052083333333329</v>
      </c>
      <c r="G310" s="6">
        <v>0.7</v>
      </c>
      <c r="H310" s="8">
        <f t="shared" si="46"/>
        <v>246</v>
      </c>
      <c r="I310" s="9">
        <v>2.7276571428571428</v>
      </c>
      <c r="J310" s="9">
        <v>2.3514285714285714</v>
      </c>
      <c r="K310" s="3" t="s">
        <v>10</v>
      </c>
      <c r="L310" s="10">
        <v>0</v>
      </c>
      <c r="M310" s="10">
        <v>0</v>
      </c>
      <c r="N310" s="10">
        <v>24</v>
      </c>
      <c r="O310" s="10">
        <v>82</v>
      </c>
      <c r="P310" s="10">
        <v>23</v>
      </c>
      <c r="Q310" s="10">
        <v>23.69</v>
      </c>
      <c r="R310" s="3" t="s">
        <v>10</v>
      </c>
      <c r="S310" s="10">
        <v>45</v>
      </c>
      <c r="T310" s="10">
        <v>28</v>
      </c>
      <c r="U310" s="10">
        <v>24</v>
      </c>
      <c r="V310" s="10">
        <v>41</v>
      </c>
      <c r="W310" s="10">
        <v>30</v>
      </c>
      <c r="X310" s="10">
        <v>27</v>
      </c>
      <c r="Y310" s="60">
        <f t="shared" si="38"/>
        <v>195</v>
      </c>
      <c r="Z310" s="4" t="s">
        <v>10</v>
      </c>
      <c r="AA310" s="11">
        <f t="shared" si="39"/>
        <v>105.81428571428572</v>
      </c>
      <c r="AB310" s="11">
        <f t="shared" si="40"/>
        <v>65.84</v>
      </c>
      <c r="AC310" s="11">
        <f t="shared" si="41"/>
        <v>56.434285714285714</v>
      </c>
      <c r="AD310" s="11">
        <f t="shared" si="42"/>
        <v>96.408571428571435</v>
      </c>
      <c r="AE310" s="11">
        <f t="shared" si="43"/>
        <v>70.542857142857144</v>
      </c>
      <c r="AF310" s="11">
        <f t="shared" si="44"/>
        <v>63.488571428571426</v>
      </c>
      <c r="AG310" s="12">
        <f t="shared" si="45"/>
        <v>458.52857142857147</v>
      </c>
      <c r="AH310" s="13"/>
      <c r="AI310" s="13"/>
    </row>
    <row r="311" spans="1:35" x14ac:dyDescent="0.3">
      <c r="A311" s="6">
        <v>72390</v>
      </c>
      <c r="B311" s="6" t="s">
        <v>369</v>
      </c>
      <c r="C311" s="6" t="s">
        <v>189</v>
      </c>
      <c r="D311" s="6" t="s">
        <v>178</v>
      </c>
      <c r="E311" s="6">
        <v>20</v>
      </c>
      <c r="F311" s="7">
        <v>95.813596491228068</v>
      </c>
      <c r="G311" s="6">
        <v>2.2999999999999998</v>
      </c>
      <c r="H311" s="8">
        <f t="shared" si="46"/>
        <v>60</v>
      </c>
      <c r="I311" s="9">
        <v>2.0687771428571429</v>
      </c>
      <c r="J311" s="9">
        <v>1.7834285714285714</v>
      </c>
      <c r="K311" s="3" t="s">
        <v>10</v>
      </c>
      <c r="L311" s="10">
        <v>20</v>
      </c>
      <c r="M311" s="10">
        <v>0</v>
      </c>
      <c r="N311" s="10">
        <v>15</v>
      </c>
      <c r="O311" s="10">
        <v>15</v>
      </c>
      <c r="P311" s="10">
        <v>14</v>
      </c>
      <c r="Q311" s="10">
        <v>14.42</v>
      </c>
      <c r="R311" s="3" t="s">
        <v>10</v>
      </c>
      <c r="S311" s="10">
        <v>20</v>
      </c>
      <c r="T311" s="10">
        <v>22</v>
      </c>
      <c r="U311" s="10">
        <v>15</v>
      </c>
      <c r="V311" s="10">
        <v>17</v>
      </c>
      <c r="W311" s="10">
        <v>15</v>
      </c>
      <c r="X311" s="10">
        <v>16</v>
      </c>
      <c r="Y311" s="60">
        <f t="shared" si="38"/>
        <v>105</v>
      </c>
      <c r="Z311" s="4" t="s">
        <v>10</v>
      </c>
      <c r="AA311" s="11">
        <f t="shared" si="39"/>
        <v>35.668571428571425</v>
      </c>
      <c r="AB311" s="11">
        <f t="shared" si="40"/>
        <v>39.235428571428571</v>
      </c>
      <c r="AC311" s="11">
        <f t="shared" si="41"/>
        <v>26.751428571428569</v>
      </c>
      <c r="AD311" s="11">
        <f t="shared" si="42"/>
        <v>30.318285714285715</v>
      </c>
      <c r="AE311" s="11">
        <f t="shared" si="43"/>
        <v>26.751428571428569</v>
      </c>
      <c r="AF311" s="11">
        <f t="shared" si="44"/>
        <v>28.534857142857142</v>
      </c>
      <c r="AG311" s="12">
        <f t="shared" si="45"/>
        <v>187.25999999999996</v>
      </c>
      <c r="AH311" s="13"/>
      <c r="AI311" s="13"/>
    </row>
    <row r="312" spans="1:35" x14ac:dyDescent="0.3">
      <c r="A312" s="6">
        <v>32450</v>
      </c>
      <c r="B312" s="6" t="s">
        <v>370</v>
      </c>
      <c r="C312" s="6" t="s">
        <v>240</v>
      </c>
      <c r="D312" s="6" t="s">
        <v>318</v>
      </c>
      <c r="E312" s="6">
        <v>3</v>
      </c>
      <c r="F312" s="7">
        <v>96.934959349593498</v>
      </c>
      <c r="G312" s="6">
        <v>1.2</v>
      </c>
      <c r="H312" s="8">
        <f t="shared" si="46"/>
        <v>669.8594700000001</v>
      </c>
      <c r="I312" s="9">
        <v>3.7696685714285709</v>
      </c>
      <c r="J312" s="9">
        <v>3.2497142857142856</v>
      </c>
      <c r="K312" s="3" t="s">
        <v>10</v>
      </c>
      <c r="L312" s="10">
        <v>169</v>
      </c>
      <c r="M312" s="10">
        <v>23</v>
      </c>
      <c r="N312" s="10">
        <v>52</v>
      </c>
      <c r="O312" s="10">
        <v>10</v>
      </c>
      <c r="P312" s="10">
        <v>216.78299999999999</v>
      </c>
      <c r="Q312" s="10">
        <v>223.28649000000001</v>
      </c>
      <c r="R312" s="3" t="s">
        <v>10</v>
      </c>
      <c r="S312" s="10">
        <v>134</v>
      </c>
      <c r="T312" s="10">
        <v>176</v>
      </c>
      <c r="U312" s="10">
        <v>195</v>
      </c>
      <c r="V312" s="10">
        <v>156</v>
      </c>
      <c r="W312" s="10">
        <v>217</v>
      </c>
      <c r="X312" s="10">
        <v>180</v>
      </c>
      <c r="Y312" s="60">
        <f t="shared" si="38"/>
        <v>1058</v>
      </c>
      <c r="Z312" s="4" t="s">
        <v>10</v>
      </c>
      <c r="AA312" s="11">
        <f t="shared" si="39"/>
        <v>435.46171428571427</v>
      </c>
      <c r="AB312" s="11">
        <f t="shared" si="40"/>
        <v>571.94971428571421</v>
      </c>
      <c r="AC312" s="11">
        <f t="shared" si="41"/>
        <v>633.69428571428568</v>
      </c>
      <c r="AD312" s="11">
        <f t="shared" si="42"/>
        <v>506.95542857142857</v>
      </c>
      <c r="AE312" s="11">
        <f t="shared" si="43"/>
        <v>705.18799999999999</v>
      </c>
      <c r="AF312" s="11">
        <f t="shared" si="44"/>
        <v>584.94857142857143</v>
      </c>
      <c r="AG312" s="12">
        <f t="shared" si="45"/>
        <v>3438.1977142857145</v>
      </c>
      <c r="AH312" s="13"/>
      <c r="AI312" s="13"/>
    </row>
    <row r="313" spans="1:35" x14ac:dyDescent="0.3">
      <c r="A313" s="6">
        <v>31610</v>
      </c>
      <c r="B313" s="6" t="s">
        <v>371</v>
      </c>
      <c r="C313" s="6" t="s">
        <v>183</v>
      </c>
      <c r="D313" s="6" t="s">
        <v>318</v>
      </c>
      <c r="E313" s="6">
        <v>3</v>
      </c>
      <c r="F313" s="7">
        <v>96.934959349593498</v>
      </c>
      <c r="G313" s="6">
        <v>1.2</v>
      </c>
      <c r="H313" s="8">
        <f t="shared" si="46"/>
        <v>86.52</v>
      </c>
      <c r="I313" s="9">
        <v>1.7048685714285714</v>
      </c>
      <c r="J313" s="9">
        <v>1.4697142857142858</v>
      </c>
      <c r="K313" s="3" t="s">
        <v>10</v>
      </c>
      <c r="L313" s="10">
        <v>12</v>
      </c>
      <c r="M313" s="10">
        <v>3</v>
      </c>
      <c r="N313" s="10">
        <v>25</v>
      </c>
      <c r="O313" s="10">
        <v>16</v>
      </c>
      <c r="P313" s="10">
        <v>28</v>
      </c>
      <c r="Q313" s="10">
        <v>28.84</v>
      </c>
      <c r="R313" s="3" t="s">
        <v>10</v>
      </c>
      <c r="S313" s="10">
        <v>22</v>
      </c>
      <c r="T313" s="10">
        <v>26</v>
      </c>
      <c r="U313" s="10">
        <v>20</v>
      </c>
      <c r="V313" s="10">
        <v>28</v>
      </c>
      <c r="W313" s="10">
        <v>32</v>
      </c>
      <c r="X313" s="10">
        <v>35</v>
      </c>
      <c r="Y313" s="60">
        <f t="shared" si="38"/>
        <v>163</v>
      </c>
      <c r="Z313" s="4" t="s">
        <v>10</v>
      </c>
      <c r="AA313" s="11">
        <f t="shared" si="39"/>
        <v>32.333714285714287</v>
      </c>
      <c r="AB313" s="11">
        <f t="shared" si="40"/>
        <v>38.21257142857143</v>
      </c>
      <c r="AC313" s="11">
        <f t="shared" si="41"/>
        <v>29.394285714285715</v>
      </c>
      <c r="AD313" s="11">
        <f t="shared" si="42"/>
        <v>41.152000000000001</v>
      </c>
      <c r="AE313" s="11">
        <f t="shared" si="43"/>
        <v>47.030857142857144</v>
      </c>
      <c r="AF313" s="11">
        <f t="shared" si="44"/>
        <v>51.44</v>
      </c>
      <c r="AG313" s="12">
        <f t="shared" si="45"/>
        <v>239.56342857142857</v>
      </c>
      <c r="AH313" s="13"/>
      <c r="AI313" s="13"/>
    </row>
    <row r="314" spans="1:35" x14ac:dyDescent="0.3">
      <c r="A314" s="6">
        <v>72810</v>
      </c>
      <c r="B314" s="6" t="s">
        <v>372</v>
      </c>
      <c r="C314" s="6" t="s">
        <v>189</v>
      </c>
      <c r="D314" s="6" t="s">
        <v>178</v>
      </c>
      <c r="E314" s="6">
        <v>20</v>
      </c>
      <c r="F314" s="7">
        <v>95.813596491228068</v>
      </c>
      <c r="G314" s="6">
        <v>2.2999999999999998</v>
      </c>
      <c r="H314" s="8">
        <f t="shared" si="46"/>
        <v>141</v>
      </c>
      <c r="I314" s="9">
        <v>1.7419885714285712</v>
      </c>
      <c r="J314" s="9">
        <v>1.5017142857142858</v>
      </c>
      <c r="K314" s="3" t="s">
        <v>10</v>
      </c>
      <c r="L314" s="10">
        <v>0</v>
      </c>
      <c r="M314" s="10">
        <v>47</v>
      </c>
      <c r="N314" s="10">
        <v>0</v>
      </c>
      <c r="O314" s="10">
        <v>0</v>
      </c>
      <c r="P314" s="10">
        <v>6</v>
      </c>
      <c r="Q314" s="10">
        <v>6.18</v>
      </c>
      <c r="R314" s="3" t="s">
        <v>10</v>
      </c>
      <c r="S314" s="10">
        <v>14</v>
      </c>
      <c r="T314" s="10">
        <v>15</v>
      </c>
      <c r="U314" s="10">
        <v>9</v>
      </c>
      <c r="V314" s="10">
        <v>14</v>
      </c>
      <c r="W314" s="10">
        <v>8</v>
      </c>
      <c r="X314" s="10">
        <v>18</v>
      </c>
      <c r="Y314" s="60">
        <f t="shared" si="38"/>
        <v>78</v>
      </c>
      <c r="Z314" s="4" t="s">
        <v>10</v>
      </c>
      <c r="AA314" s="11">
        <f t="shared" si="39"/>
        <v>21.024000000000001</v>
      </c>
      <c r="AB314" s="11">
        <f t="shared" si="40"/>
        <v>22.525714285714287</v>
      </c>
      <c r="AC314" s="11">
        <f t="shared" si="41"/>
        <v>13.515428571428572</v>
      </c>
      <c r="AD314" s="11">
        <f t="shared" si="42"/>
        <v>21.024000000000001</v>
      </c>
      <c r="AE314" s="11">
        <f t="shared" si="43"/>
        <v>12.013714285714286</v>
      </c>
      <c r="AF314" s="11">
        <f t="shared" si="44"/>
        <v>27.030857142857144</v>
      </c>
      <c r="AG314" s="12">
        <f t="shared" si="45"/>
        <v>117.13371428571429</v>
      </c>
      <c r="AH314" s="13"/>
      <c r="AI314" s="13"/>
    </row>
    <row r="315" spans="1:35" x14ac:dyDescent="0.3">
      <c r="A315" s="6">
        <v>25060</v>
      </c>
      <c r="B315" s="6" t="s">
        <v>373</v>
      </c>
      <c r="C315" s="6" t="s">
        <v>177</v>
      </c>
      <c r="D315" s="6" t="s">
        <v>178</v>
      </c>
      <c r="E315" s="6">
        <v>20</v>
      </c>
      <c r="F315" s="7">
        <v>95.813596491228068</v>
      </c>
      <c r="G315" s="6">
        <v>2.2999999999999998</v>
      </c>
      <c r="H315" s="8">
        <f t="shared" si="46"/>
        <v>219</v>
      </c>
      <c r="I315" s="9">
        <v>0.79377142857142857</v>
      </c>
      <c r="J315" s="9">
        <v>0.68428571428571427</v>
      </c>
      <c r="K315" s="3" t="s">
        <v>10</v>
      </c>
      <c r="L315" s="10">
        <v>0</v>
      </c>
      <c r="M315" s="10">
        <v>0</v>
      </c>
      <c r="N315" s="10">
        <v>0</v>
      </c>
      <c r="O315" s="10">
        <v>73</v>
      </c>
      <c r="P315" s="10">
        <v>66</v>
      </c>
      <c r="Q315" s="10">
        <v>67.98</v>
      </c>
      <c r="R315" s="3" t="s">
        <v>10</v>
      </c>
      <c r="S315" s="10">
        <v>36</v>
      </c>
      <c r="T315" s="10">
        <v>28</v>
      </c>
      <c r="U315" s="10">
        <v>48</v>
      </c>
      <c r="V315" s="10">
        <v>34</v>
      </c>
      <c r="W315" s="10">
        <v>43</v>
      </c>
      <c r="X315" s="10">
        <v>39</v>
      </c>
      <c r="Y315" s="60">
        <f t="shared" si="38"/>
        <v>228</v>
      </c>
      <c r="Z315" s="4" t="s">
        <v>10</v>
      </c>
      <c r="AA315" s="11">
        <f t="shared" si="39"/>
        <v>24.634285714285713</v>
      </c>
      <c r="AB315" s="11">
        <f t="shared" si="40"/>
        <v>19.16</v>
      </c>
      <c r="AC315" s="11">
        <f t="shared" si="41"/>
        <v>32.845714285714287</v>
      </c>
      <c r="AD315" s="11">
        <f t="shared" si="42"/>
        <v>23.265714285714285</v>
      </c>
      <c r="AE315" s="11">
        <f t="shared" si="43"/>
        <v>29.424285714285713</v>
      </c>
      <c r="AF315" s="11">
        <f t="shared" si="44"/>
        <v>26.687142857142856</v>
      </c>
      <c r="AG315" s="12">
        <f t="shared" si="45"/>
        <v>156.01714285714283</v>
      </c>
      <c r="AH315" s="13"/>
      <c r="AI315" s="13"/>
    </row>
    <row r="316" spans="1:35" x14ac:dyDescent="0.3">
      <c r="A316" s="6">
        <v>60580</v>
      </c>
      <c r="B316" s="6" t="s">
        <v>374</v>
      </c>
      <c r="C316" s="6" t="s">
        <v>214</v>
      </c>
      <c r="D316" s="6" t="s">
        <v>160</v>
      </c>
      <c r="E316" s="6">
        <v>10</v>
      </c>
      <c r="F316" s="7">
        <v>96.052083333333329</v>
      </c>
      <c r="G316" s="6">
        <v>0.7</v>
      </c>
      <c r="H316" s="8">
        <f t="shared" si="46"/>
        <v>2999.9970000000003</v>
      </c>
      <c r="I316" s="9">
        <v>1.2776571428571426</v>
      </c>
      <c r="J316" s="9">
        <v>1.1014285714285714</v>
      </c>
      <c r="K316" s="3" t="s">
        <v>10</v>
      </c>
      <c r="L316" s="10">
        <v>0</v>
      </c>
      <c r="M316" s="10">
        <v>0</v>
      </c>
      <c r="N316" s="10">
        <v>999.99900000000002</v>
      </c>
      <c r="O316" s="10">
        <v>22</v>
      </c>
      <c r="P316" s="10">
        <v>32</v>
      </c>
      <c r="Q316" s="10">
        <v>32.96</v>
      </c>
      <c r="R316" s="3" t="s">
        <v>10</v>
      </c>
      <c r="S316" s="10">
        <v>183</v>
      </c>
      <c r="T316" s="10">
        <v>248</v>
      </c>
      <c r="U316" s="10">
        <v>215</v>
      </c>
      <c r="V316" s="10">
        <v>306</v>
      </c>
      <c r="W316" s="10">
        <v>304</v>
      </c>
      <c r="X316" s="10">
        <v>340</v>
      </c>
      <c r="Y316" s="60">
        <f t="shared" si="38"/>
        <v>1596</v>
      </c>
      <c r="Z316" s="4" t="s">
        <v>10</v>
      </c>
      <c r="AA316" s="11">
        <f t="shared" si="39"/>
        <v>201.56142857142856</v>
      </c>
      <c r="AB316" s="11">
        <f t="shared" si="40"/>
        <v>273.15428571428572</v>
      </c>
      <c r="AC316" s="11">
        <f t="shared" si="41"/>
        <v>236.80714285714285</v>
      </c>
      <c r="AD316" s="11">
        <f t="shared" si="42"/>
        <v>337.03714285714284</v>
      </c>
      <c r="AE316" s="11">
        <f t="shared" si="43"/>
        <v>334.83428571428573</v>
      </c>
      <c r="AF316" s="11">
        <f t="shared" si="44"/>
        <v>374.48571428571427</v>
      </c>
      <c r="AG316" s="12">
        <f t="shared" si="45"/>
        <v>1757.8799999999999</v>
      </c>
      <c r="AH316" s="13"/>
      <c r="AI316" s="13"/>
    </row>
    <row r="317" spans="1:35" x14ac:dyDescent="0.3">
      <c r="A317" s="6">
        <v>32680</v>
      </c>
      <c r="B317" s="6" t="s">
        <v>375</v>
      </c>
      <c r="C317" s="6" t="s">
        <v>240</v>
      </c>
      <c r="D317" s="6" t="s">
        <v>318</v>
      </c>
      <c r="E317" s="6">
        <v>3</v>
      </c>
      <c r="F317" s="7">
        <v>96.934959349593498</v>
      </c>
      <c r="G317" s="6">
        <v>1.2</v>
      </c>
      <c r="H317" s="8">
        <f t="shared" si="46"/>
        <v>516</v>
      </c>
      <c r="I317" s="9">
        <v>1.9577485714285714</v>
      </c>
      <c r="J317" s="9">
        <v>1.6877142857142857</v>
      </c>
      <c r="K317" s="3" t="s">
        <v>10</v>
      </c>
      <c r="L317" s="10">
        <v>0</v>
      </c>
      <c r="M317" s="10">
        <v>0</v>
      </c>
      <c r="N317" s="10">
        <v>0</v>
      </c>
      <c r="O317" s="10">
        <v>172</v>
      </c>
      <c r="P317" s="10">
        <v>26</v>
      </c>
      <c r="Q317" s="10">
        <v>26.78</v>
      </c>
      <c r="R317" s="3" t="s">
        <v>10</v>
      </c>
      <c r="S317" s="10">
        <v>50</v>
      </c>
      <c r="T317" s="10">
        <v>42</v>
      </c>
      <c r="U317" s="10">
        <v>62</v>
      </c>
      <c r="V317" s="10">
        <v>64</v>
      </c>
      <c r="W317" s="10">
        <v>58</v>
      </c>
      <c r="X317" s="10">
        <v>50</v>
      </c>
      <c r="Y317" s="60">
        <f t="shared" si="38"/>
        <v>326</v>
      </c>
      <c r="Z317" s="4" t="s">
        <v>10</v>
      </c>
      <c r="AA317" s="11">
        <f t="shared" si="39"/>
        <v>84.385714285714286</v>
      </c>
      <c r="AB317" s="11">
        <f t="shared" si="40"/>
        <v>70.884</v>
      </c>
      <c r="AC317" s="11">
        <f t="shared" si="41"/>
        <v>104.63828571428571</v>
      </c>
      <c r="AD317" s="11">
        <f t="shared" si="42"/>
        <v>108.01371428571429</v>
      </c>
      <c r="AE317" s="11">
        <f t="shared" si="43"/>
        <v>97.887428571428572</v>
      </c>
      <c r="AF317" s="11">
        <f t="shared" si="44"/>
        <v>84.385714285714286</v>
      </c>
      <c r="AG317" s="12">
        <f t="shared" si="45"/>
        <v>550.19485714285713</v>
      </c>
      <c r="AH317" s="13"/>
      <c r="AI317" s="13"/>
    </row>
    <row r="318" spans="1:35" x14ac:dyDescent="0.3">
      <c r="A318" s="6">
        <v>80320</v>
      </c>
      <c r="B318" s="6" t="s">
        <v>376</v>
      </c>
      <c r="C318" s="6" t="s">
        <v>299</v>
      </c>
      <c r="D318" s="6" t="s">
        <v>65</v>
      </c>
      <c r="E318" s="6">
        <v>5</v>
      </c>
      <c r="F318" s="7">
        <v>95.621794871794876</v>
      </c>
      <c r="G318" s="6">
        <v>2.5</v>
      </c>
      <c r="H318" s="8">
        <f t="shared" si="46"/>
        <v>405</v>
      </c>
      <c r="I318" s="9">
        <v>1.9663657142857143</v>
      </c>
      <c r="J318" s="9">
        <v>1.6951428571428571</v>
      </c>
      <c r="K318" s="3" t="s">
        <v>10</v>
      </c>
      <c r="L318" s="10">
        <v>16</v>
      </c>
      <c r="M318" s="10">
        <v>47</v>
      </c>
      <c r="N318" s="10">
        <v>33</v>
      </c>
      <c r="O318" s="10">
        <v>135</v>
      </c>
      <c r="P318" s="10">
        <v>46</v>
      </c>
      <c r="Q318" s="10">
        <v>47.38</v>
      </c>
      <c r="R318" s="3" t="s">
        <v>10</v>
      </c>
      <c r="S318" s="10">
        <v>77</v>
      </c>
      <c r="T318" s="10">
        <v>97</v>
      </c>
      <c r="U318" s="10">
        <v>47</v>
      </c>
      <c r="V318" s="10">
        <v>94</v>
      </c>
      <c r="W318" s="10">
        <v>98</v>
      </c>
      <c r="X318" s="10">
        <v>64</v>
      </c>
      <c r="Y318" s="60">
        <f t="shared" si="38"/>
        <v>477</v>
      </c>
      <c r="Z318" s="4" t="s">
        <v>10</v>
      </c>
      <c r="AA318" s="11">
        <f t="shared" si="39"/>
        <v>130.52599999999998</v>
      </c>
      <c r="AB318" s="11">
        <f t="shared" si="40"/>
        <v>164.42885714285714</v>
      </c>
      <c r="AC318" s="11">
        <f t="shared" si="41"/>
        <v>79.671714285714287</v>
      </c>
      <c r="AD318" s="11">
        <f t="shared" si="42"/>
        <v>159.34342857142857</v>
      </c>
      <c r="AE318" s="11">
        <f t="shared" si="43"/>
        <v>166.124</v>
      </c>
      <c r="AF318" s="11">
        <f t="shared" si="44"/>
        <v>108.48914285714285</v>
      </c>
      <c r="AG318" s="12">
        <f t="shared" si="45"/>
        <v>808.58314285714289</v>
      </c>
      <c r="AH318" s="13"/>
      <c r="AI318" s="13"/>
    </row>
    <row r="319" spans="1:35" x14ac:dyDescent="0.3">
      <c r="A319" s="15">
        <v>31480</v>
      </c>
      <c r="B319" s="6" t="s">
        <v>377</v>
      </c>
      <c r="C319" s="6" t="s">
        <v>183</v>
      </c>
      <c r="D319" s="6" t="s">
        <v>318</v>
      </c>
      <c r="E319" s="6">
        <v>3</v>
      </c>
      <c r="F319" s="7">
        <v>96.934959349593498</v>
      </c>
      <c r="G319" s="6">
        <v>1.2</v>
      </c>
      <c r="H319" s="8">
        <f t="shared" si="46"/>
        <v>173.04</v>
      </c>
      <c r="I319" s="9">
        <v>2.7863199999999999</v>
      </c>
      <c r="J319" s="9">
        <v>2.4020000000000001</v>
      </c>
      <c r="K319" s="3" t="s">
        <v>10</v>
      </c>
      <c r="L319" s="10">
        <v>0</v>
      </c>
      <c r="M319" s="10">
        <v>0</v>
      </c>
      <c r="N319" s="10">
        <v>0</v>
      </c>
      <c r="O319" s="10">
        <v>0</v>
      </c>
      <c r="P319" s="10">
        <v>56</v>
      </c>
      <c r="Q319" s="10">
        <v>57.68</v>
      </c>
      <c r="R319" s="3" t="s">
        <v>10</v>
      </c>
      <c r="S319" s="10">
        <v>22</v>
      </c>
      <c r="T319" s="10">
        <v>34</v>
      </c>
      <c r="U319" s="10">
        <v>25</v>
      </c>
      <c r="V319" s="10">
        <v>32</v>
      </c>
      <c r="W319" s="10">
        <v>30</v>
      </c>
      <c r="X319" s="10">
        <v>35</v>
      </c>
      <c r="Y319" s="60">
        <f t="shared" si="38"/>
        <v>178</v>
      </c>
      <c r="Z319" s="4" t="s">
        <v>10</v>
      </c>
      <c r="AA319" s="11">
        <f t="shared" si="39"/>
        <v>52.844000000000001</v>
      </c>
      <c r="AB319" s="11">
        <f t="shared" si="40"/>
        <v>81.668000000000006</v>
      </c>
      <c r="AC319" s="11">
        <f t="shared" si="41"/>
        <v>60.050000000000004</v>
      </c>
      <c r="AD319" s="11">
        <f t="shared" si="42"/>
        <v>76.864000000000004</v>
      </c>
      <c r="AE319" s="11">
        <f t="shared" si="43"/>
        <v>72.06</v>
      </c>
      <c r="AF319" s="11">
        <f t="shared" si="44"/>
        <v>84.070000000000007</v>
      </c>
      <c r="AG319" s="12">
        <f t="shared" si="45"/>
        <v>427.55600000000004</v>
      </c>
      <c r="AH319" s="13"/>
      <c r="AI319" s="13"/>
    </row>
    <row r="320" spans="1:35" x14ac:dyDescent="0.3">
      <c r="A320" s="6">
        <v>72920</v>
      </c>
      <c r="B320" s="6" t="s">
        <v>378</v>
      </c>
      <c r="C320" s="6" t="s">
        <v>189</v>
      </c>
      <c r="D320" s="6" t="s">
        <v>178</v>
      </c>
      <c r="E320" s="6">
        <v>20</v>
      </c>
      <c r="F320" s="7">
        <v>95.813596491228068</v>
      </c>
      <c r="G320" s="6">
        <v>2.2999999999999998</v>
      </c>
      <c r="H320" s="8">
        <f t="shared" si="46"/>
        <v>296.64</v>
      </c>
      <c r="I320" s="9">
        <v>1.6256571428571427</v>
      </c>
      <c r="J320" s="9">
        <v>1.4014285714285715</v>
      </c>
      <c r="K320" s="3" t="s">
        <v>10</v>
      </c>
      <c r="L320" s="10">
        <v>25</v>
      </c>
      <c r="M320" s="10">
        <v>80</v>
      </c>
      <c r="N320" s="10">
        <v>67</v>
      </c>
      <c r="O320" s="10">
        <v>30</v>
      </c>
      <c r="P320" s="10">
        <v>96</v>
      </c>
      <c r="Q320" s="10">
        <v>98.88</v>
      </c>
      <c r="R320" s="3" t="s">
        <v>10</v>
      </c>
      <c r="S320" s="10">
        <v>58</v>
      </c>
      <c r="T320" s="10">
        <v>98</v>
      </c>
      <c r="U320" s="10">
        <v>69</v>
      </c>
      <c r="V320" s="10">
        <v>101</v>
      </c>
      <c r="W320" s="10">
        <v>93</v>
      </c>
      <c r="X320" s="10">
        <v>91</v>
      </c>
      <c r="Y320" s="60">
        <f t="shared" si="38"/>
        <v>510</v>
      </c>
      <c r="Z320" s="4" t="s">
        <v>10</v>
      </c>
      <c r="AA320" s="11">
        <f t="shared" si="39"/>
        <v>81.282857142857139</v>
      </c>
      <c r="AB320" s="11">
        <f t="shared" si="40"/>
        <v>137.34</v>
      </c>
      <c r="AC320" s="11">
        <f t="shared" si="41"/>
        <v>96.698571428571427</v>
      </c>
      <c r="AD320" s="11">
        <f t="shared" si="42"/>
        <v>141.54428571428571</v>
      </c>
      <c r="AE320" s="11">
        <f t="shared" si="43"/>
        <v>130.33285714285714</v>
      </c>
      <c r="AF320" s="11">
        <f t="shared" si="44"/>
        <v>127.53</v>
      </c>
      <c r="AG320" s="12">
        <f t="shared" si="45"/>
        <v>714.7285714285714</v>
      </c>
      <c r="AH320" s="13"/>
      <c r="AI320" s="13"/>
    </row>
    <row r="321" spans="1:35" x14ac:dyDescent="0.3">
      <c r="A321" s="6">
        <v>72330</v>
      </c>
      <c r="B321" s="6" t="s">
        <v>379</v>
      </c>
      <c r="C321" s="6" t="s">
        <v>189</v>
      </c>
      <c r="D321" s="6" t="s">
        <v>178</v>
      </c>
      <c r="E321" s="6">
        <v>20</v>
      </c>
      <c r="F321" s="7">
        <v>95.813596491228068</v>
      </c>
      <c r="G321" s="6">
        <v>2.2999999999999998</v>
      </c>
      <c r="H321" s="8">
        <f t="shared" si="46"/>
        <v>105</v>
      </c>
      <c r="I321" s="9">
        <v>1.6571428571428573</v>
      </c>
      <c r="J321" s="9">
        <v>1.4285714285714286</v>
      </c>
      <c r="K321" s="3" t="s">
        <v>10</v>
      </c>
      <c r="L321" s="10">
        <v>35</v>
      </c>
      <c r="M321" s="10">
        <v>16</v>
      </c>
      <c r="N321" s="10">
        <v>0</v>
      </c>
      <c r="O321" s="10">
        <v>1</v>
      </c>
      <c r="P321" s="10">
        <v>0</v>
      </c>
      <c r="Q321" s="10">
        <v>0</v>
      </c>
      <c r="R321" s="3" t="s">
        <v>10</v>
      </c>
      <c r="S321" s="10">
        <v>15</v>
      </c>
      <c r="T321" s="10">
        <v>14</v>
      </c>
      <c r="U321" s="10">
        <v>12</v>
      </c>
      <c r="V321" s="10">
        <v>12</v>
      </c>
      <c r="W321" s="10">
        <v>7</v>
      </c>
      <c r="X321" s="10">
        <v>16</v>
      </c>
      <c r="Y321" s="60">
        <f t="shared" si="38"/>
        <v>76</v>
      </c>
      <c r="Z321" s="4" t="s">
        <v>10</v>
      </c>
      <c r="AA321" s="11">
        <f t="shared" si="39"/>
        <v>21.428571428571431</v>
      </c>
      <c r="AB321" s="11">
        <f t="shared" si="40"/>
        <v>20</v>
      </c>
      <c r="AC321" s="11">
        <f t="shared" si="41"/>
        <v>17.142857142857142</v>
      </c>
      <c r="AD321" s="11">
        <f t="shared" si="42"/>
        <v>17.142857142857142</v>
      </c>
      <c r="AE321" s="11">
        <f t="shared" si="43"/>
        <v>10</v>
      </c>
      <c r="AF321" s="11">
        <f t="shared" si="44"/>
        <v>22.857142857142858</v>
      </c>
      <c r="AG321" s="12">
        <f t="shared" si="45"/>
        <v>108.57142857142857</v>
      </c>
      <c r="AH321" s="13"/>
      <c r="AI321" s="13"/>
    </row>
    <row r="322" spans="1:35" x14ac:dyDescent="0.3">
      <c r="A322" s="6">
        <v>32620</v>
      </c>
      <c r="B322" s="6" t="s">
        <v>380</v>
      </c>
      <c r="C322" s="6" t="s">
        <v>240</v>
      </c>
      <c r="D322" s="6" t="s">
        <v>318</v>
      </c>
      <c r="E322" s="6">
        <v>3</v>
      </c>
      <c r="F322" s="7">
        <v>96.934959349593498</v>
      </c>
      <c r="G322" s="6">
        <v>1.2</v>
      </c>
      <c r="H322" s="8">
        <f t="shared" si="46"/>
        <v>392.43</v>
      </c>
      <c r="I322" s="9">
        <v>3.3908457142857142</v>
      </c>
      <c r="J322" s="9">
        <v>2.923142857142857</v>
      </c>
      <c r="K322" s="3" t="s">
        <v>10</v>
      </c>
      <c r="L322" s="10">
        <v>0</v>
      </c>
      <c r="M322" s="10">
        <v>0</v>
      </c>
      <c r="N322" s="10">
        <v>0</v>
      </c>
      <c r="O322" s="10">
        <v>15</v>
      </c>
      <c r="P322" s="10">
        <v>127</v>
      </c>
      <c r="Q322" s="10">
        <v>130.81</v>
      </c>
      <c r="R322" s="3" t="s">
        <v>10</v>
      </c>
      <c r="S322" s="10">
        <v>54</v>
      </c>
      <c r="T322" s="10">
        <v>82</v>
      </c>
      <c r="U322" s="10">
        <v>40</v>
      </c>
      <c r="V322" s="10">
        <v>61</v>
      </c>
      <c r="W322" s="10">
        <v>38</v>
      </c>
      <c r="X322" s="10">
        <v>75</v>
      </c>
      <c r="Y322" s="60">
        <f t="shared" si="38"/>
        <v>350</v>
      </c>
      <c r="Z322" s="4" t="s">
        <v>10</v>
      </c>
      <c r="AA322" s="11">
        <f t="shared" si="39"/>
        <v>157.84971428571427</v>
      </c>
      <c r="AB322" s="11">
        <f t="shared" si="40"/>
        <v>239.69771428571428</v>
      </c>
      <c r="AC322" s="11">
        <f t="shared" si="41"/>
        <v>116.92571428571428</v>
      </c>
      <c r="AD322" s="11">
        <f t="shared" si="42"/>
        <v>178.31171428571429</v>
      </c>
      <c r="AE322" s="11">
        <f t="shared" si="43"/>
        <v>111.07942857142856</v>
      </c>
      <c r="AF322" s="11">
        <f t="shared" si="44"/>
        <v>219.23571428571427</v>
      </c>
      <c r="AG322" s="12">
        <f t="shared" si="45"/>
        <v>1023.1</v>
      </c>
      <c r="AH322" s="13"/>
      <c r="AI322" s="13"/>
    </row>
    <row r="323" spans="1:35" x14ac:dyDescent="0.3">
      <c r="A323" s="6">
        <v>25050</v>
      </c>
      <c r="B323" s="6" t="s">
        <v>381</v>
      </c>
      <c r="C323" s="6" t="s">
        <v>177</v>
      </c>
      <c r="D323" s="6" t="s">
        <v>178</v>
      </c>
      <c r="E323" s="6">
        <v>20</v>
      </c>
      <c r="F323" s="7">
        <v>95.813596491228068</v>
      </c>
      <c r="G323" s="6">
        <v>2.2999999999999998</v>
      </c>
      <c r="H323" s="8">
        <f t="shared" si="46"/>
        <v>231</v>
      </c>
      <c r="I323" s="9">
        <v>1.4884457142857141</v>
      </c>
      <c r="J323" s="9">
        <v>1.2831428571428571</v>
      </c>
      <c r="K323" s="3" t="s">
        <v>10</v>
      </c>
      <c r="L323" s="10">
        <v>30</v>
      </c>
      <c r="M323" s="10">
        <v>60</v>
      </c>
      <c r="N323" s="10">
        <v>16</v>
      </c>
      <c r="O323" s="10">
        <v>77</v>
      </c>
      <c r="P323" s="10">
        <v>5</v>
      </c>
      <c r="Q323" s="10">
        <v>5.15</v>
      </c>
      <c r="R323" s="3" t="s">
        <v>10</v>
      </c>
      <c r="S323" s="10">
        <v>37</v>
      </c>
      <c r="T323" s="10">
        <v>28</v>
      </c>
      <c r="U323" s="10">
        <v>45</v>
      </c>
      <c r="V323" s="10">
        <v>32</v>
      </c>
      <c r="W323" s="10">
        <v>31</v>
      </c>
      <c r="X323" s="10">
        <v>36</v>
      </c>
      <c r="Y323" s="60">
        <f t="shared" si="38"/>
        <v>209</v>
      </c>
      <c r="Z323" s="4" t="s">
        <v>10</v>
      </c>
      <c r="AA323" s="11">
        <f t="shared" si="39"/>
        <v>47.476285714285716</v>
      </c>
      <c r="AB323" s="11">
        <f t="shared" si="40"/>
        <v>35.927999999999997</v>
      </c>
      <c r="AC323" s="11">
        <f t="shared" si="41"/>
        <v>57.741428571428571</v>
      </c>
      <c r="AD323" s="11">
        <f t="shared" si="42"/>
        <v>41.060571428571428</v>
      </c>
      <c r="AE323" s="11">
        <f t="shared" si="43"/>
        <v>39.777428571428572</v>
      </c>
      <c r="AF323" s="11">
        <f t="shared" si="44"/>
        <v>46.19314285714286</v>
      </c>
      <c r="AG323" s="12">
        <f t="shared" si="45"/>
        <v>268.17685714285716</v>
      </c>
      <c r="AH323" s="13"/>
      <c r="AI323" s="13"/>
    </row>
    <row r="324" spans="1:35" x14ac:dyDescent="0.3">
      <c r="A324" s="6">
        <v>20270</v>
      </c>
      <c r="B324" s="6" t="s">
        <v>382</v>
      </c>
      <c r="C324" s="6" t="s">
        <v>177</v>
      </c>
      <c r="D324" s="6" t="s">
        <v>178</v>
      </c>
      <c r="E324" s="6">
        <v>20</v>
      </c>
      <c r="F324" s="7">
        <v>95.813596491228068</v>
      </c>
      <c r="G324" s="6">
        <v>2.2999999999999998</v>
      </c>
      <c r="H324" s="8">
        <f t="shared" si="46"/>
        <v>180</v>
      </c>
      <c r="I324" s="9">
        <v>3.1439314285714279</v>
      </c>
      <c r="J324" s="9">
        <v>2.7102857142857144</v>
      </c>
      <c r="K324" s="3" t="s">
        <v>10</v>
      </c>
      <c r="L324" s="10">
        <v>60</v>
      </c>
      <c r="M324" s="10">
        <v>20</v>
      </c>
      <c r="N324" s="10">
        <v>0</v>
      </c>
      <c r="O324" s="10">
        <v>26</v>
      </c>
      <c r="P324" s="10">
        <v>19</v>
      </c>
      <c r="Q324" s="10">
        <v>-19.57</v>
      </c>
      <c r="R324" s="3" t="s">
        <v>10</v>
      </c>
      <c r="S324" s="10">
        <v>15</v>
      </c>
      <c r="T324" s="10">
        <v>18</v>
      </c>
      <c r="U324" s="10">
        <v>23</v>
      </c>
      <c r="V324" s="10">
        <v>19</v>
      </c>
      <c r="W324" s="10">
        <v>29</v>
      </c>
      <c r="X324" s="10">
        <v>16</v>
      </c>
      <c r="Y324" s="60">
        <f t="shared" si="38"/>
        <v>120</v>
      </c>
      <c r="Z324" s="4" t="s">
        <v>10</v>
      </c>
      <c r="AA324" s="11">
        <f t="shared" si="39"/>
        <v>40.654285714285713</v>
      </c>
      <c r="AB324" s="11">
        <f t="shared" si="40"/>
        <v>48.785142857142858</v>
      </c>
      <c r="AC324" s="11">
        <f t="shared" si="41"/>
        <v>62.336571428571432</v>
      </c>
      <c r="AD324" s="11">
        <f t="shared" si="42"/>
        <v>51.495428571428576</v>
      </c>
      <c r="AE324" s="11">
        <f t="shared" si="43"/>
        <v>78.598285714285723</v>
      </c>
      <c r="AF324" s="11">
        <f t="shared" si="44"/>
        <v>43.364571428571431</v>
      </c>
      <c r="AG324" s="12">
        <f t="shared" si="45"/>
        <v>325.23428571428576</v>
      </c>
      <c r="AH324" s="13"/>
      <c r="AI324" s="13"/>
    </row>
    <row r="325" spans="1:35" x14ac:dyDescent="0.3">
      <c r="A325" s="6">
        <v>60330</v>
      </c>
      <c r="B325" s="6" t="s">
        <v>383</v>
      </c>
      <c r="C325" s="6" t="s">
        <v>214</v>
      </c>
      <c r="D325" s="6" t="s">
        <v>160</v>
      </c>
      <c r="E325" s="6">
        <v>10</v>
      </c>
      <c r="F325" s="7">
        <v>96.052083333333329</v>
      </c>
      <c r="G325" s="6">
        <v>0.7</v>
      </c>
      <c r="H325" s="8">
        <f t="shared" si="46"/>
        <v>814.94424000000004</v>
      </c>
      <c r="I325" s="9">
        <v>0.81200000000000006</v>
      </c>
      <c r="J325" s="9">
        <v>0.7</v>
      </c>
      <c r="K325" s="3" t="s">
        <v>10</v>
      </c>
      <c r="L325" s="10">
        <v>0</v>
      </c>
      <c r="M325" s="10">
        <v>0</v>
      </c>
      <c r="N325" s="10">
        <v>0</v>
      </c>
      <c r="O325" s="10">
        <v>9</v>
      </c>
      <c r="P325" s="10">
        <v>263.73599999999999</v>
      </c>
      <c r="Q325" s="10">
        <v>271.64807999999999</v>
      </c>
      <c r="R325" s="3" t="s">
        <v>10</v>
      </c>
      <c r="S325" s="10">
        <v>114</v>
      </c>
      <c r="T325" s="10">
        <v>106</v>
      </c>
      <c r="U325" s="10">
        <v>146</v>
      </c>
      <c r="V325" s="10">
        <v>132</v>
      </c>
      <c r="W325" s="10">
        <v>115</v>
      </c>
      <c r="X325" s="10">
        <v>130</v>
      </c>
      <c r="Y325" s="60">
        <f t="shared" ref="Y325:Y388" si="47">SUM(S325:X325)</f>
        <v>743</v>
      </c>
      <c r="Z325" s="4" t="s">
        <v>10</v>
      </c>
      <c r="AA325" s="11">
        <f t="shared" ref="AA325:AA388" si="48">S325*J325</f>
        <v>79.8</v>
      </c>
      <c r="AB325" s="11">
        <f t="shared" ref="AB325:AB388" si="49">T325*J325</f>
        <v>74.199999999999989</v>
      </c>
      <c r="AC325" s="11">
        <f t="shared" ref="AC325:AC388" si="50">U325*J325</f>
        <v>102.19999999999999</v>
      </c>
      <c r="AD325" s="11">
        <f t="shared" ref="AD325:AD388" si="51">V325*J325</f>
        <v>92.399999999999991</v>
      </c>
      <c r="AE325" s="11">
        <f t="shared" ref="AE325:AE388" si="52">W325*J325</f>
        <v>80.5</v>
      </c>
      <c r="AF325" s="11">
        <f t="shared" ref="AF325:AF388" si="53">X325*J325</f>
        <v>91</v>
      </c>
      <c r="AG325" s="12">
        <f t="shared" ref="AG325:AG388" si="54">SUM(AA325:AF325)</f>
        <v>520.09999999999991</v>
      </c>
      <c r="AH325" s="13"/>
      <c r="AI325" s="13"/>
    </row>
    <row r="326" spans="1:35" x14ac:dyDescent="0.3">
      <c r="A326" s="6">
        <v>32570</v>
      </c>
      <c r="B326" s="6" t="s">
        <v>384</v>
      </c>
      <c r="C326" s="6" t="s">
        <v>240</v>
      </c>
      <c r="D326" s="6" t="s">
        <v>318</v>
      </c>
      <c r="E326" s="6">
        <v>3</v>
      </c>
      <c r="F326" s="7">
        <v>96.934959349593498</v>
      </c>
      <c r="G326" s="6">
        <v>1.2</v>
      </c>
      <c r="H326" s="8">
        <f t="shared" ref="H326:H393" si="55">MAX(L326:Q326)*3</f>
        <v>258</v>
      </c>
      <c r="I326" s="9">
        <v>0.79609142857142845</v>
      </c>
      <c r="J326" s="9">
        <v>0.68628571428571428</v>
      </c>
      <c r="K326" s="3" t="s">
        <v>10</v>
      </c>
      <c r="L326" s="10">
        <v>86</v>
      </c>
      <c r="M326" s="10">
        <v>0</v>
      </c>
      <c r="N326" s="10">
        <v>0</v>
      </c>
      <c r="O326" s="10">
        <v>45</v>
      </c>
      <c r="P326" s="10">
        <v>9</v>
      </c>
      <c r="Q326" s="10">
        <v>9.27</v>
      </c>
      <c r="R326" s="3" t="s">
        <v>10</v>
      </c>
      <c r="S326" s="10">
        <v>37</v>
      </c>
      <c r="T326" s="10">
        <v>36</v>
      </c>
      <c r="U326" s="10">
        <v>22</v>
      </c>
      <c r="V326" s="10">
        <v>45</v>
      </c>
      <c r="W326" s="10">
        <v>35</v>
      </c>
      <c r="X326" s="10">
        <v>38</v>
      </c>
      <c r="Y326" s="60">
        <f t="shared" si="47"/>
        <v>213</v>
      </c>
      <c r="Z326" s="4" t="s">
        <v>10</v>
      </c>
      <c r="AA326" s="11">
        <f t="shared" si="48"/>
        <v>25.392571428571429</v>
      </c>
      <c r="AB326" s="11">
        <f t="shared" si="49"/>
        <v>24.706285714285713</v>
      </c>
      <c r="AC326" s="11">
        <f t="shared" si="50"/>
        <v>15.098285714285714</v>
      </c>
      <c r="AD326" s="11">
        <f t="shared" si="51"/>
        <v>30.882857142857141</v>
      </c>
      <c r="AE326" s="11">
        <f t="shared" si="52"/>
        <v>24.02</v>
      </c>
      <c r="AF326" s="11">
        <f t="shared" si="53"/>
        <v>26.078857142857142</v>
      </c>
      <c r="AG326" s="12">
        <f t="shared" si="54"/>
        <v>146.17885714285711</v>
      </c>
      <c r="AH326" s="13"/>
      <c r="AI326" s="13"/>
    </row>
    <row r="327" spans="1:35" x14ac:dyDescent="0.3">
      <c r="A327" s="6">
        <v>75310</v>
      </c>
      <c r="B327" s="6" t="s">
        <v>385</v>
      </c>
      <c r="C327" s="6" t="s">
        <v>289</v>
      </c>
      <c r="D327" s="6" t="s">
        <v>35</v>
      </c>
      <c r="E327" s="6">
        <v>10</v>
      </c>
      <c r="F327" s="7">
        <v>94.135802469135797</v>
      </c>
      <c r="G327" s="6">
        <v>0.7</v>
      </c>
      <c r="H327" s="8">
        <f t="shared" si="55"/>
        <v>255</v>
      </c>
      <c r="I327" s="9">
        <v>1.1079657142857142</v>
      </c>
      <c r="J327" s="9">
        <v>0.95514285714285718</v>
      </c>
      <c r="K327" s="3" t="s">
        <v>10</v>
      </c>
      <c r="L327" s="10">
        <v>9</v>
      </c>
      <c r="M327" s="10">
        <v>85</v>
      </c>
      <c r="N327" s="10">
        <v>16</v>
      </c>
      <c r="O327" s="10">
        <v>27</v>
      </c>
      <c r="P327" s="10">
        <v>2</v>
      </c>
      <c r="Q327" s="10">
        <v>2.06</v>
      </c>
      <c r="R327" s="3" t="s">
        <v>10</v>
      </c>
      <c r="S327" s="10">
        <v>42</v>
      </c>
      <c r="T327" s="10">
        <v>39</v>
      </c>
      <c r="U327" s="10">
        <v>43</v>
      </c>
      <c r="V327" s="10">
        <v>33</v>
      </c>
      <c r="W327" s="10">
        <v>29</v>
      </c>
      <c r="X327" s="10">
        <v>24</v>
      </c>
      <c r="Y327" s="60">
        <f t="shared" si="47"/>
        <v>210</v>
      </c>
      <c r="Z327" s="4" t="s">
        <v>10</v>
      </c>
      <c r="AA327" s="11">
        <f t="shared" si="48"/>
        <v>40.116</v>
      </c>
      <c r="AB327" s="11">
        <f t="shared" si="49"/>
        <v>37.250571428571433</v>
      </c>
      <c r="AC327" s="11">
        <f t="shared" si="50"/>
        <v>41.07114285714286</v>
      </c>
      <c r="AD327" s="11">
        <f t="shared" si="51"/>
        <v>31.519714285714286</v>
      </c>
      <c r="AE327" s="11">
        <f t="shared" si="52"/>
        <v>27.69914285714286</v>
      </c>
      <c r="AF327" s="11">
        <f t="shared" si="53"/>
        <v>22.923428571428573</v>
      </c>
      <c r="AG327" s="12">
        <f t="shared" si="54"/>
        <v>200.58000000000004</v>
      </c>
      <c r="AH327" s="13"/>
      <c r="AI327" s="13"/>
    </row>
    <row r="328" spans="1:35" x14ac:dyDescent="0.3">
      <c r="A328" s="6">
        <v>32460</v>
      </c>
      <c r="B328" s="6" t="s">
        <v>386</v>
      </c>
      <c r="C328" s="6" t="s">
        <v>240</v>
      </c>
      <c r="D328" s="6" t="s">
        <v>318</v>
      </c>
      <c r="E328" s="6">
        <v>3</v>
      </c>
      <c r="F328" s="7">
        <v>96.934959349593498</v>
      </c>
      <c r="G328" s="6">
        <v>1.2</v>
      </c>
      <c r="H328" s="8">
        <f t="shared" si="55"/>
        <v>3446.5499999999997</v>
      </c>
      <c r="I328" s="9">
        <v>2.6805942857142857</v>
      </c>
      <c r="J328" s="9">
        <v>2.3108571428571429</v>
      </c>
      <c r="K328" s="3" t="s">
        <v>10</v>
      </c>
      <c r="L328" s="10">
        <v>0</v>
      </c>
      <c r="M328" s="10">
        <v>0</v>
      </c>
      <c r="N328" s="10">
        <v>1148.8499999999999</v>
      </c>
      <c r="O328" s="10">
        <v>66</v>
      </c>
      <c r="P328" s="10">
        <v>4</v>
      </c>
      <c r="Q328" s="10">
        <v>4.12</v>
      </c>
      <c r="R328" s="3" t="s">
        <v>10</v>
      </c>
      <c r="S328" s="10">
        <v>386</v>
      </c>
      <c r="T328" s="10">
        <v>308</v>
      </c>
      <c r="U328" s="10">
        <v>288</v>
      </c>
      <c r="V328" s="10">
        <v>378</v>
      </c>
      <c r="W328" s="10">
        <v>344</v>
      </c>
      <c r="X328" s="10">
        <v>315</v>
      </c>
      <c r="Y328" s="60">
        <f t="shared" si="47"/>
        <v>2019</v>
      </c>
      <c r="Z328" s="4" t="s">
        <v>10</v>
      </c>
      <c r="AA328" s="11">
        <f t="shared" si="48"/>
        <v>891.99085714285718</v>
      </c>
      <c r="AB328" s="11">
        <f t="shared" si="49"/>
        <v>711.74400000000003</v>
      </c>
      <c r="AC328" s="11">
        <f t="shared" si="50"/>
        <v>665.52685714285712</v>
      </c>
      <c r="AD328" s="11">
        <f t="shared" si="51"/>
        <v>873.50400000000002</v>
      </c>
      <c r="AE328" s="11">
        <f t="shared" si="52"/>
        <v>794.93485714285714</v>
      </c>
      <c r="AF328" s="11">
        <f t="shared" si="53"/>
        <v>727.92000000000007</v>
      </c>
      <c r="AG328" s="12">
        <f t="shared" si="54"/>
        <v>4665.6205714285716</v>
      </c>
      <c r="AH328" s="13"/>
      <c r="AI328" s="13"/>
    </row>
    <row r="329" spans="1:35" x14ac:dyDescent="0.3">
      <c r="A329" s="6">
        <v>31620</v>
      </c>
      <c r="B329" s="6" t="s">
        <v>387</v>
      </c>
      <c r="C329" s="6" t="s">
        <v>183</v>
      </c>
      <c r="D329" s="6" t="s">
        <v>318</v>
      </c>
      <c r="E329" s="6">
        <v>3</v>
      </c>
      <c r="F329" s="7">
        <v>96.934959349593498</v>
      </c>
      <c r="G329" s="6">
        <v>1.2</v>
      </c>
      <c r="H329" s="8">
        <f t="shared" si="55"/>
        <v>66</v>
      </c>
      <c r="I329" s="9">
        <v>3.0554399999999999</v>
      </c>
      <c r="J329" s="9">
        <v>2.6339999999999999</v>
      </c>
      <c r="K329" s="3" t="s">
        <v>10</v>
      </c>
      <c r="L329" s="10">
        <v>22</v>
      </c>
      <c r="M329" s="10">
        <v>4</v>
      </c>
      <c r="N329" s="10">
        <v>14</v>
      </c>
      <c r="O329" s="10">
        <v>2</v>
      </c>
      <c r="P329" s="10">
        <v>0</v>
      </c>
      <c r="Q329" s="10">
        <v>0</v>
      </c>
      <c r="R329" s="3" t="s">
        <v>10</v>
      </c>
      <c r="S329" s="10">
        <v>11</v>
      </c>
      <c r="T329" s="10">
        <v>11</v>
      </c>
      <c r="U329" s="10">
        <v>11</v>
      </c>
      <c r="V329" s="10">
        <v>9</v>
      </c>
      <c r="W329" s="10">
        <v>12</v>
      </c>
      <c r="X329" s="10">
        <v>11</v>
      </c>
      <c r="Y329" s="60">
        <f t="shared" si="47"/>
        <v>65</v>
      </c>
      <c r="Z329" s="4" t="s">
        <v>10</v>
      </c>
      <c r="AA329" s="11">
        <f t="shared" si="48"/>
        <v>28.974</v>
      </c>
      <c r="AB329" s="11">
        <f t="shared" si="49"/>
        <v>28.974</v>
      </c>
      <c r="AC329" s="11">
        <f t="shared" si="50"/>
        <v>28.974</v>
      </c>
      <c r="AD329" s="11">
        <f t="shared" si="51"/>
        <v>23.706</v>
      </c>
      <c r="AE329" s="11">
        <f t="shared" si="52"/>
        <v>31.607999999999997</v>
      </c>
      <c r="AF329" s="11">
        <f t="shared" si="53"/>
        <v>28.974</v>
      </c>
      <c r="AG329" s="12">
        <f t="shared" si="54"/>
        <v>171.20999999999998</v>
      </c>
      <c r="AH329" s="13"/>
      <c r="AI329" s="13"/>
    </row>
    <row r="330" spans="1:35" x14ac:dyDescent="0.3">
      <c r="A330" s="6">
        <v>25210</v>
      </c>
      <c r="B330" s="6" t="s">
        <v>388</v>
      </c>
      <c r="C330" s="6" t="s">
        <v>177</v>
      </c>
      <c r="D330" s="6" t="s">
        <v>178</v>
      </c>
      <c r="E330" s="6">
        <v>20</v>
      </c>
      <c r="F330" s="7">
        <v>95.813596491228068</v>
      </c>
      <c r="G330" s="6">
        <v>2.2999999999999998</v>
      </c>
      <c r="H330" s="8">
        <f t="shared" si="55"/>
        <v>324</v>
      </c>
      <c r="I330" s="9">
        <v>1.7134857142857143</v>
      </c>
      <c r="J330" s="9">
        <v>1.4771428571428571</v>
      </c>
      <c r="K330" s="3" t="s">
        <v>10</v>
      </c>
      <c r="L330" s="10">
        <v>6</v>
      </c>
      <c r="M330" s="10">
        <v>0</v>
      </c>
      <c r="N330" s="10">
        <v>5</v>
      </c>
      <c r="O330" s="10">
        <v>108</v>
      </c>
      <c r="P330" s="10">
        <v>0</v>
      </c>
      <c r="Q330" s="10">
        <v>0</v>
      </c>
      <c r="R330" s="3" t="s">
        <v>10</v>
      </c>
      <c r="S330" s="10">
        <v>21</v>
      </c>
      <c r="T330" s="10">
        <v>30</v>
      </c>
      <c r="U330" s="10">
        <v>18</v>
      </c>
      <c r="V330" s="10">
        <v>18</v>
      </c>
      <c r="W330" s="10">
        <v>16</v>
      </c>
      <c r="X330" s="10">
        <v>29</v>
      </c>
      <c r="Y330" s="60">
        <f t="shared" si="47"/>
        <v>132</v>
      </c>
      <c r="Z330" s="4" t="s">
        <v>10</v>
      </c>
      <c r="AA330" s="11">
        <f t="shared" si="48"/>
        <v>31.02</v>
      </c>
      <c r="AB330" s="11">
        <f t="shared" si="49"/>
        <v>44.31428571428571</v>
      </c>
      <c r="AC330" s="11">
        <f t="shared" si="50"/>
        <v>26.588571428571427</v>
      </c>
      <c r="AD330" s="11">
        <f t="shared" si="51"/>
        <v>26.588571428571427</v>
      </c>
      <c r="AE330" s="11">
        <f t="shared" si="52"/>
        <v>23.634285714285713</v>
      </c>
      <c r="AF330" s="11">
        <f t="shared" si="53"/>
        <v>42.837142857142858</v>
      </c>
      <c r="AG330" s="12">
        <f t="shared" si="54"/>
        <v>194.98285714285711</v>
      </c>
      <c r="AH330" s="13"/>
      <c r="AI330" s="13"/>
    </row>
    <row r="331" spans="1:35" x14ac:dyDescent="0.3">
      <c r="A331" s="6">
        <v>72750</v>
      </c>
      <c r="B331" s="6" t="s">
        <v>389</v>
      </c>
      <c r="C331" s="6" t="s">
        <v>189</v>
      </c>
      <c r="D331" s="6" t="s">
        <v>178</v>
      </c>
      <c r="E331" s="6">
        <v>20</v>
      </c>
      <c r="F331" s="7">
        <v>95.813596491228068</v>
      </c>
      <c r="G331" s="6">
        <v>2.2999999999999998</v>
      </c>
      <c r="H331" s="8">
        <f t="shared" si="55"/>
        <v>21</v>
      </c>
      <c r="I331" s="9">
        <v>1.244182857142857</v>
      </c>
      <c r="J331" s="9">
        <v>1.0725714285714285</v>
      </c>
      <c r="K331" s="3" t="s">
        <v>10</v>
      </c>
      <c r="L331" s="10">
        <v>5</v>
      </c>
      <c r="M331" s="10">
        <v>7</v>
      </c>
      <c r="N331" s="10">
        <v>6</v>
      </c>
      <c r="O331" s="10">
        <v>3</v>
      </c>
      <c r="P331" s="10">
        <v>0</v>
      </c>
      <c r="Q331" s="10">
        <v>0</v>
      </c>
      <c r="R331" s="3" t="s">
        <v>10</v>
      </c>
      <c r="S331" s="10">
        <v>3</v>
      </c>
      <c r="T331" s="10">
        <v>4</v>
      </c>
      <c r="U331" s="10">
        <v>4</v>
      </c>
      <c r="V331" s="10">
        <v>3</v>
      </c>
      <c r="W331" s="10">
        <v>6</v>
      </c>
      <c r="X331" s="10">
        <v>3</v>
      </c>
      <c r="Y331" s="60">
        <f t="shared" si="47"/>
        <v>23</v>
      </c>
      <c r="Z331" s="4" t="s">
        <v>10</v>
      </c>
      <c r="AA331" s="11">
        <f t="shared" si="48"/>
        <v>3.2177142857142855</v>
      </c>
      <c r="AB331" s="11">
        <f t="shared" si="49"/>
        <v>4.290285714285714</v>
      </c>
      <c r="AC331" s="11">
        <f t="shared" si="50"/>
        <v>4.290285714285714</v>
      </c>
      <c r="AD331" s="11">
        <f t="shared" si="51"/>
        <v>3.2177142857142855</v>
      </c>
      <c r="AE331" s="11">
        <f t="shared" si="52"/>
        <v>6.4354285714285711</v>
      </c>
      <c r="AF331" s="11">
        <f t="shared" si="53"/>
        <v>3.2177142857142855</v>
      </c>
      <c r="AG331" s="12">
        <f t="shared" si="54"/>
        <v>24.669142857142855</v>
      </c>
      <c r="AH331" s="13"/>
      <c r="AI331" s="13"/>
    </row>
    <row r="332" spans="1:35" x14ac:dyDescent="0.3">
      <c r="A332" s="6">
        <v>72410</v>
      </c>
      <c r="B332" s="6" t="s">
        <v>390</v>
      </c>
      <c r="C332" s="6" t="s">
        <v>189</v>
      </c>
      <c r="D332" s="6" t="s">
        <v>178</v>
      </c>
      <c r="E332" s="6">
        <v>20</v>
      </c>
      <c r="F332" s="7">
        <v>95.813596491228068</v>
      </c>
      <c r="G332" s="6">
        <v>2.2999999999999998</v>
      </c>
      <c r="H332" s="8">
        <f t="shared" si="55"/>
        <v>51</v>
      </c>
      <c r="I332" s="9">
        <v>0.65423999999999993</v>
      </c>
      <c r="J332" s="9">
        <v>0.56399999999999995</v>
      </c>
      <c r="K332" s="3" t="s">
        <v>10</v>
      </c>
      <c r="L332" s="10">
        <v>0</v>
      </c>
      <c r="M332" s="10">
        <v>0</v>
      </c>
      <c r="N332" s="10">
        <v>17</v>
      </c>
      <c r="O332" s="10">
        <v>0</v>
      </c>
      <c r="P332" s="10">
        <v>0</v>
      </c>
      <c r="Q332" s="10">
        <v>0</v>
      </c>
      <c r="R332" s="3" t="s">
        <v>10</v>
      </c>
      <c r="S332" s="10">
        <v>3</v>
      </c>
      <c r="T332" s="10">
        <v>4</v>
      </c>
      <c r="U332" s="10">
        <v>5</v>
      </c>
      <c r="V332" s="10">
        <v>4</v>
      </c>
      <c r="W332" s="10">
        <v>3</v>
      </c>
      <c r="X332" s="10">
        <v>3</v>
      </c>
      <c r="Y332" s="60">
        <f t="shared" si="47"/>
        <v>22</v>
      </c>
      <c r="Z332" s="4" t="s">
        <v>10</v>
      </c>
      <c r="AA332" s="11">
        <f t="shared" si="48"/>
        <v>1.6919999999999997</v>
      </c>
      <c r="AB332" s="11">
        <f t="shared" si="49"/>
        <v>2.2559999999999998</v>
      </c>
      <c r="AC332" s="11">
        <f t="shared" si="50"/>
        <v>2.82</v>
      </c>
      <c r="AD332" s="11">
        <f t="shared" si="51"/>
        <v>2.2559999999999998</v>
      </c>
      <c r="AE332" s="11">
        <f t="shared" si="52"/>
        <v>1.6919999999999997</v>
      </c>
      <c r="AF332" s="11">
        <f t="shared" si="53"/>
        <v>1.6919999999999997</v>
      </c>
      <c r="AG332" s="12">
        <f t="shared" si="54"/>
        <v>12.407999999999999</v>
      </c>
      <c r="AH332" s="13"/>
      <c r="AI332" s="13"/>
    </row>
    <row r="333" spans="1:35" x14ac:dyDescent="0.3">
      <c r="A333" s="6">
        <v>32320</v>
      </c>
      <c r="B333" s="6" t="s">
        <v>391</v>
      </c>
      <c r="C333" s="6" t="s">
        <v>240</v>
      </c>
      <c r="D333" s="6" t="s">
        <v>318</v>
      </c>
      <c r="E333" s="6">
        <v>3</v>
      </c>
      <c r="F333" s="7">
        <v>96.934959349593498</v>
      </c>
      <c r="G333" s="6">
        <v>1.2</v>
      </c>
      <c r="H333" s="8">
        <f t="shared" si="55"/>
        <v>201</v>
      </c>
      <c r="I333" s="9">
        <v>1.0986857142857143</v>
      </c>
      <c r="J333" s="9">
        <v>0.94714285714285718</v>
      </c>
      <c r="K333" s="3" t="s">
        <v>10</v>
      </c>
      <c r="L333" s="10">
        <v>67</v>
      </c>
      <c r="M333" s="10">
        <v>13</v>
      </c>
      <c r="N333" s="10">
        <v>2</v>
      </c>
      <c r="O333" s="10">
        <v>0</v>
      </c>
      <c r="P333" s="10">
        <v>0</v>
      </c>
      <c r="Q333" s="10">
        <v>0</v>
      </c>
      <c r="R333" s="3" t="s">
        <v>10</v>
      </c>
      <c r="S333" s="10">
        <v>21</v>
      </c>
      <c r="T333" s="10">
        <v>16</v>
      </c>
      <c r="U333" s="10">
        <v>12</v>
      </c>
      <c r="V333" s="10">
        <v>18</v>
      </c>
      <c r="W333" s="10">
        <v>11</v>
      </c>
      <c r="X333" s="10">
        <v>18</v>
      </c>
      <c r="Y333" s="60">
        <f t="shared" si="47"/>
        <v>96</v>
      </c>
      <c r="Z333" s="4" t="s">
        <v>10</v>
      </c>
      <c r="AA333" s="11">
        <f t="shared" si="48"/>
        <v>19.89</v>
      </c>
      <c r="AB333" s="11">
        <f t="shared" si="49"/>
        <v>15.154285714285715</v>
      </c>
      <c r="AC333" s="11">
        <f t="shared" si="50"/>
        <v>11.365714285714287</v>
      </c>
      <c r="AD333" s="11">
        <f t="shared" si="51"/>
        <v>17.048571428571428</v>
      </c>
      <c r="AE333" s="11">
        <f t="shared" si="52"/>
        <v>10.418571428571429</v>
      </c>
      <c r="AF333" s="11">
        <f t="shared" si="53"/>
        <v>17.048571428571428</v>
      </c>
      <c r="AG333" s="12">
        <f t="shared" si="54"/>
        <v>90.925714285714292</v>
      </c>
      <c r="AH333" s="13"/>
      <c r="AI333" s="13"/>
    </row>
    <row r="334" spans="1:35" x14ac:dyDescent="0.3">
      <c r="A334" s="6">
        <v>20230</v>
      </c>
      <c r="B334" s="6" t="s">
        <v>392</v>
      </c>
      <c r="C334" s="6" t="s">
        <v>177</v>
      </c>
      <c r="D334" s="6" t="s">
        <v>178</v>
      </c>
      <c r="E334" s="6">
        <v>20</v>
      </c>
      <c r="F334" s="7">
        <v>95.813596491228068</v>
      </c>
      <c r="G334" s="6">
        <v>2.2999999999999998</v>
      </c>
      <c r="H334" s="8">
        <f t="shared" si="55"/>
        <v>174</v>
      </c>
      <c r="I334" s="9">
        <v>1.5988114285714283</v>
      </c>
      <c r="J334" s="9">
        <v>1.3782857142857143</v>
      </c>
      <c r="K334" s="3" t="s">
        <v>10</v>
      </c>
      <c r="L334" s="10">
        <v>58</v>
      </c>
      <c r="M334" s="10">
        <v>3</v>
      </c>
      <c r="N334" s="10">
        <v>0</v>
      </c>
      <c r="O334" s="10">
        <v>0</v>
      </c>
      <c r="P334" s="10">
        <v>0</v>
      </c>
      <c r="Q334" s="10">
        <v>0</v>
      </c>
      <c r="R334" s="3" t="s">
        <v>10</v>
      </c>
      <c r="S334" s="10">
        <v>9</v>
      </c>
      <c r="T334" s="10">
        <v>18</v>
      </c>
      <c r="U334" s="10">
        <v>11</v>
      </c>
      <c r="V334" s="10">
        <v>10</v>
      </c>
      <c r="W334" s="10">
        <v>12</v>
      </c>
      <c r="X334" s="10">
        <v>14</v>
      </c>
      <c r="Y334" s="60">
        <f t="shared" si="47"/>
        <v>74</v>
      </c>
      <c r="Z334" s="4" t="s">
        <v>10</v>
      </c>
      <c r="AA334" s="11">
        <f t="shared" si="48"/>
        <v>12.40457142857143</v>
      </c>
      <c r="AB334" s="11">
        <f t="shared" si="49"/>
        <v>24.809142857142859</v>
      </c>
      <c r="AC334" s="11">
        <f t="shared" si="50"/>
        <v>15.161142857142858</v>
      </c>
      <c r="AD334" s="11">
        <f t="shared" si="51"/>
        <v>13.782857142857143</v>
      </c>
      <c r="AE334" s="11">
        <f t="shared" si="52"/>
        <v>16.539428571428573</v>
      </c>
      <c r="AF334" s="11">
        <f t="shared" si="53"/>
        <v>19.295999999999999</v>
      </c>
      <c r="AG334" s="12">
        <f t="shared" si="54"/>
        <v>101.99314285714286</v>
      </c>
      <c r="AH334" s="13"/>
      <c r="AI334" s="13"/>
    </row>
    <row r="335" spans="1:35" x14ac:dyDescent="0.3">
      <c r="A335" s="6">
        <v>60560</v>
      </c>
      <c r="B335" s="6" t="s">
        <v>393</v>
      </c>
      <c r="C335" s="6" t="s">
        <v>214</v>
      </c>
      <c r="D335" s="6" t="s">
        <v>160</v>
      </c>
      <c r="E335" s="6">
        <v>10</v>
      </c>
      <c r="F335" s="7">
        <v>96.052083333333329</v>
      </c>
      <c r="G335" s="6">
        <v>0.7</v>
      </c>
      <c r="H335" s="8">
        <f t="shared" si="55"/>
        <v>510</v>
      </c>
      <c r="I335" s="9">
        <v>2.8068685714285713</v>
      </c>
      <c r="J335" s="9">
        <v>2.4197142857142859</v>
      </c>
      <c r="K335" s="3" t="s">
        <v>10</v>
      </c>
      <c r="L335" s="10">
        <v>0</v>
      </c>
      <c r="M335" s="10">
        <v>170</v>
      </c>
      <c r="N335" s="10">
        <v>0</v>
      </c>
      <c r="O335" s="10">
        <v>99</v>
      </c>
      <c r="P335" s="10">
        <v>0</v>
      </c>
      <c r="Q335" s="10">
        <v>0</v>
      </c>
      <c r="R335" s="3" t="s">
        <v>10</v>
      </c>
      <c r="S335" s="10">
        <v>59</v>
      </c>
      <c r="T335" s="10">
        <v>40</v>
      </c>
      <c r="U335" s="10">
        <v>70</v>
      </c>
      <c r="V335" s="10">
        <v>62</v>
      </c>
      <c r="W335" s="10">
        <v>43</v>
      </c>
      <c r="X335" s="10">
        <v>56</v>
      </c>
      <c r="Y335" s="60">
        <f t="shared" si="47"/>
        <v>330</v>
      </c>
      <c r="Z335" s="4" t="s">
        <v>10</v>
      </c>
      <c r="AA335" s="11">
        <f t="shared" si="48"/>
        <v>142.76314285714287</v>
      </c>
      <c r="AB335" s="11">
        <f t="shared" si="49"/>
        <v>96.78857142857143</v>
      </c>
      <c r="AC335" s="11">
        <f t="shared" si="50"/>
        <v>169.38000000000002</v>
      </c>
      <c r="AD335" s="11">
        <f t="shared" si="51"/>
        <v>150.02228571428572</v>
      </c>
      <c r="AE335" s="11">
        <f t="shared" si="52"/>
        <v>104.04771428571429</v>
      </c>
      <c r="AF335" s="11">
        <f t="shared" si="53"/>
        <v>135.50400000000002</v>
      </c>
      <c r="AG335" s="12">
        <f t="shared" si="54"/>
        <v>798.50571428571425</v>
      </c>
      <c r="AH335" s="13"/>
      <c r="AI335" s="13"/>
    </row>
    <row r="336" spans="1:35" x14ac:dyDescent="0.3">
      <c r="A336" s="6">
        <v>31430</v>
      </c>
      <c r="B336" s="6" t="s">
        <v>394</v>
      </c>
      <c r="C336" s="6" t="s">
        <v>183</v>
      </c>
      <c r="D336" s="6" t="s">
        <v>318</v>
      </c>
      <c r="E336" s="6">
        <v>3</v>
      </c>
      <c r="F336" s="7">
        <v>96.934959349593498</v>
      </c>
      <c r="G336" s="6">
        <v>1.2</v>
      </c>
      <c r="H336" s="8">
        <f t="shared" si="55"/>
        <v>39</v>
      </c>
      <c r="I336" s="9">
        <v>3.4236571428571425</v>
      </c>
      <c r="J336" s="9">
        <v>2.9514285714285715</v>
      </c>
      <c r="K336" s="3" t="s">
        <v>10</v>
      </c>
      <c r="L336" s="10">
        <v>0</v>
      </c>
      <c r="M336" s="10">
        <v>13</v>
      </c>
      <c r="N336" s="10">
        <v>0</v>
      </c>
      <c r="O336" s="10">
        <v>5</v>
      </c>
      <c r="P336" s="10">
        <v>4</v>
      </c>
      <c r="Q336" s="10">
        <v>4.12</v>
      </c>
      <c r="R336" s="3" t="s">
        <v>10</v>
      </c>
      <c r="S336" s="10">
        <v>5</v>
      </c>
      <c r="T336" s="10">
        <v>6</v>
      </c>
      <c r="U336" s="10">
        <v>5</v>
      </c>
      <c r="V336" s="10">
        <v>5</v>
      </c>
      <c r="W336" s="10">
        <v>7</v>
      </c>
      <c r="X336" s="10">
        <v>6</v>
      </c>
      <c r="Y336" s="60">
        <f t="shared" si="47"/>
        <v>34</v>
      </c>
      <c r="Z336" s="4" t="s">
        <v>10</v>
      </c>
      <c r="AA336" s="11">
        <f t="shared" si="48"/>
        <v>14.757142857142858</v>
      </c>
      <c r="AB336" s="11">
        <f t="shared" si="49"/>
        <v>17.708571428571428</v>
      </c>
      <c r="AC336" s="11">
        <f t="shared" si="50"/>
        <v>14.757142857142858</v>
      </c>
      <c r="AD336" s="11">
        <f t="shared" si="51"/>
        <v>14.757142857142858</v>
      </c>
      <c r="AE336" s="11">
        <f t="shared" si="52"/>
        <v>20.66</v>
      </c>
      <c r="AF336" s="11">
        <f t="shared" si="53"/>
        <v>17.708571428571428</v>
      </c>
      <c r="AG336" s="12">
        <f t="shared" si="54"/>
        <v>100.34857142857143</v>
      </c>
      <c r="AH336" s="13"/>
      <c r="AI336" s="13"/>
    </row>
    <row r="337" spans="1:35" x14ac:dyDescent="0.3">
      <c r="A337" s="6">
        <v>25080</v>
      </c>
      <c r="B337" s="6" t="s">
        <v>395</v>
      </c>
      <c r="C337" s="6" t="s">
        <v>177</v>
      </c>
      <c r="D337" s="6" t="s">
        <v>178</v>
      </c>
      <c r="E337" s="6">
        <v>20</v>
      </c>
      <c r="F337" s="7">
        <v>95.813596491228068</v>
      </c>
      <c r="G337" s="6">
        <v>2.2999999999999998</v>
      </c>
      <c r="H337" s="8">
        <f t="shared" si="55"/>
        <v>162</v>
      </c>
      <c r="I337" s="9">
        <v>3.2629142857142854</v>
      </c>
      <c r="J337" s="9">
        <v>2.8128571428571427</v>
      </c>
      <c r="K337" s="3" t="s">
        <v>10</v>
      </c>
      <c r="L337" s="10">
        <v>54</v>
      </c>
      <c r="M337" s="10">
        <v>18</v>
      </c>
      <c r="N337" s="10">
        <v>0</v>
      </c>
      <c r="O337" s="10">
        <v>0</v>
      </c>
      <c r="P337" s="10">
        <v>0</v>
      </c>
      <c r="Q337" s="10">
        <v>0</v>
      </c>
      <c r="R337" s="3" t="s">
        <v>10</v>
      </c>
      <c r="S337" s="10">
        <v>19</v>
      </c>
      <c r="T337" s="10">
        <v>14</v>
      </c>
      <c r="U337" s="10">
        <v>20</v>
      </c>
      <c r="V337" s="10">
        <v>12</v>
      </c>
      <c r="W337" s="10">
        <v>22</v>
      </c>
      <c r="X337" s="10">
        <v>11</v>
      </c>
      <c r="Y337" s="60">
        <f t="shared" si="47"/>
        <v>98</v>
      </c>
      <c r="Z337" s="4" t="s">
        <v>10</v>
      </c>
      <c r="AA337" s="11">
        <f t="shared" si="48"/>
        <v>53.444285714285712</v>
      </c>
      <c r="AB337" s="11">
        <f t="shared" si="49"/>
        <v>39.379999999999995</v>
      </c>
      <c r="AC337" s="11">
        <f t="shared" si="50"/>
        <v>56.257142857142853</v>
      </c>
      <c r="AD337" s="11">
        <f t="shared" si="51"/>
        <v>33.754285714285714</v>
      </c>
      <c r="AE337" s="11">
        <f t="shared" si="52"/>
        <v>61.882857142857141</v>
      </c>
      <c r="AF337" s="11">
        <f t="shared" si="53"/>
        <v>30.94142857142857</v>
      </c>
      <c r="AG337" s="12">
        <f t="shared" si="54"/>
        <v>275.65999999999997</v>
      </c>
      <c r="AH337" s="13"/>
      <c r="AI337" s="13"/>
    </row>
    <row r="338" spans="1:35" x14ac:dyDescent="0.3">
      <c r="A338" s="6">
        <v>13130</v>
      </c>
      <c r="B338" s="6" t="s">
        <v>396</v>
      </c>
      <c r="C338" s="6" t="s">
        <v>165</v>
      </c>
      <c r="D338" s="6" t="s">
        <v>166</v>
      </c>
      <c r="E338" s="6">
        <v>10</v>
      </c>
      <c r="F338" s="7">
        <v>97.094696969696969</v>
      </c>
      <c r="G338" s="6">
        <v>0.8</v>
      </c>
      <c r="H338" s="8">
        <f t="shared" si="55"/>
        <v>117</v>
      </c>
      <c r="I338" s="9">
        <v>0.60850285714285712</v>
      </c>
      <c r="J338" s="9">
        <v>0.52457142857142858</v>
      </c>
      <c r="K338" s="3" t="s">
        <v>10</v>
      </c>
      <c r="L338" s="10">
        <v>39</v>
      </c>
      <c r="M338" s="10">
        <v>31</v>
      </c>
      <c r="N338" s="10">
        <v>31</v>
      </c>
      <c r="O338" s="10">
        <v>25</v>
      </c>
      <c r="P338" s="10">
        <v>32</v>
      </c>
      <c r="Q338" s="10">
        <v>32.96</v>
      </c>
      <c r="R338" s="3" t="s">
        <v>10</v>
      </c>
      <c r="S338" s="10">
        <v>52</v>
      </c>
      <c r="T338" s="10">
        <v>50</v>
      </c>
      <c r="U338" s="10">
        <v>59</v>
      </c>
      <c r="V338" s="10">
        <v>43</v>
      </c>
      <c r="W338" s="10">
        <v>28</v>
      </c>
      <c r="X338" s="10">
        <v>57</v>
      </c>
      <c r="Y338" s="60">
        <f t="shared" si="47"/>
        <v>289</v>
      </c>
      <c r="Z338" s="4" t="s">
        <v>10</v>
      </c>
      <c r="AA338" s="11">
        <f t="shared" si="48"/>
        <v>27.277714285714286</v>
      </c>
      <c r="AB338" s="11">
        <f t="shared" si="49"/>
        <v>26.228571428571428</v>
      </c>
      <c r="AC338" s="11">
        <f t="shared" si="50"/>
        <v>30.949714285714286</v>
      </c>
      <c r="AD338" s="11">
        <f t="shared" si="51"/>
        <v>22.556571428571427</v>
      </c>
      <c r="AE338" s="11">
        <f t="shared" si="52"/>
        <v>14.688000000000001</v>
      </c>
      <c r="AF338" s="11">
        <f t="shared" si="53"/>
        <v>29.900571428571428</v>
      </c>
      <c r="AG338" s="12">
        <f t="shared" si="54"/>
        <v>151.60114285714286</v>
      </c>
      <c r="AH338" s="13"/>
      <c r="AI338" s="13"/>
    </row>
    <row r="339" spans="1:35" x14ac:dyDescent="0.3">
      <c r="A339" s="6">
        <v>60260</v>
      </c>
      <c r="B339" s="6" t="s">
        <v>397</v>
      </c>
      <c r="C339" s="6" t="s">
        <v>214</v>
      </c>
      <c r="D339" s="6" t="s">
        <v>160</v>
      </c>
      <c r="E339" s="6">
        <v>10</v>
      </c>
      <c r="F339" s="7">
        <v>96.052083333333329</v>
      </c>
      <c r="G339" s="6">
        <v>0.7</v>
      </c>
      <c r="H339" s="8">
        <f t="shared" si="55"/>
        <v>297</v>
      </c>
      <c r="I339" s="9">
        <v>0.63435428571428565</v>
      </c>
      <c r="J339" s="9">
        <v>0.54685714285714282</v>
      </c>
      <c r="K339" s="3" t="s">
        <v>10</v>
      </c>
      <c r="L339" s="10">
        <v>0</v>
      </c>
      <c r="M339" s="10">
        <v>0</v>
      </c>
      <c r="N339" s="10">
        <v>99</v>
      </c>
      <c r="O339" s="10">
        <v>0</v>
      </c>
      <c r="P339" s="10">
        <v>9</v>
      </c>
      <c r="Q339" s="10">
        <v>62</v>
      </c>
      <c r="R339" s="3" t="s">
        <v>10</v>
      </c>
      <c r="S339" s="10">
        <v>25</v>
      </c>
      <c r="T339" s="10">
        <v>46</v>
      </c>
      <c r="U339" s="10">
        <v>36</v>
      </c>
      <c r="V339" s="10">
        <v>30</v>
      </c>
      <c r="W339" s="10">
        <v>43</v>
      </c>
      <c r="X339" s="10">
        <v>23</v>
      </c>
      <c r="Y339" s="60">
        <f t="shared" si="47"/>
        <v>203</v>
      </c>
      <c r="Z339" s="4" t="s">
        <v>10</v>
      </c>
      <c r="AA339" s="11">
        <f t="shared" si="48"/>
        <v>13.671428571428571</v>
      </c>
      <c r="AB339" s="11">
        <f t="shared" si="49"/>
        <v>25.155428571428569</v>
      </c>
      <c r="AC339" s="11">
        <f t="shared" si="50"/>
        <v>19.686857142857143</v>
      </c>
      <c r="AD339" s="11">
        <f t="shared" si="51"/>
        <v>16.405714285714286</v>
      </c>
      <c r="AE339" s="11">
        <f t="shared" si="52"/>
        <v>23.514857142857142</v>
      </c>
      <c r="AF339" s="11">
        <f t="shared" si="53"/>
        <v>12.577714285714285</v>
      </c>
      <c r="AG339" s="12">
        <f t="shared" si="54"/>
        <v>111.01199999999999</v>
      </c>
      <c r="AH339" s="13"/>
      <c r="AI339" s="13"/>
    </row>
    <row r="340" spans="1:35" x14ac:dyDescent="0.3">
      <c r="A340" s="6">
        <v>20152</v>
      </c>
      <c r="B340" s="6" t="s">
        <v>398</v>
      </c>
      <c r="C340" s="6" t="s">
        <v>177</v>
      </c>
      <c r="D340" s="6" t="s">
        <v>178</v>
      </c>
      <c r="E340" s="6">
        <v>20</v>
      </c>
      <c r="F340" s="7">
        <v>95.813596491228068</v>
      </c>
      <c r="G340" s="6">
        <v>2.2999999999999998</v>
      </c>
      <c r="H340" s="8">
        <f t="shared" si="55"/>
        <v>129</v>
      </c>
      <c r="I340" s="9">
        <v>1.4884457142857141</v>
      </c>
      <c r="J340" s="9">
        <v>1.2831428571428571</v>
      </c>
      <c r="K340" s="3" t="s">
        <v>10</v>
      </c>
      <c r="L340" s="10">
        <v>43</v>
      </c>
      <c r="M340" s="10">
        <v>28</v>
      </c>
      <c r="N340" s="10">
        <v>11</v>
      </c>
      <c r="O340" s="10">
        <v>0</v>
      </c>
      <c r="P340" s="10">
        <v>10</v>
      </c>
      <c r="Q340" s="10">
        <v>10.3</v>
      </c>
      <c r="R340" s="3" t="s">
        <v>10</v>
      </c>
      <c r="S340" s="10">
        <v>25</v>
      </c>
      <c r="T340" s="10">
        <v>30</v>
      </c>
      <c r="U340" s="10">
        <v>16</v>
      </c>
      <c r="V340" s="10">
        <v>21</v>
      </c>
      <c r="W340" s="10">
        <v>18</v>
      </c>
      <c r="X340" s="10">
        <v>15</v>
      </c>
      <c r="Y340" s="60">
        <f t="shared" si="47"/>
        <v>125</v>
      </c>
      <c r="Z340" s="4" t="s">
        <v>10</v>
      </c>
      <c r="AA340" s="11">
        <f t="shared" si="48"/>
        <v>32.078571428571429</v>
      </c>
      <c r="AB340" s="11">
        <f t="shared" si="49"/>
        <v>38.494285714285716</v>
      </c>
      <c r="AC340" s="11">
        <f t="shared" si="50"/>
        <v>20.530285714285714</v>
      </c>
      <c r="AD340" s="11">
        <f t="shared" si="51"/>
        <v>26.946000000000002</v>
      </c>
      <c r="AE340" s="11">
        <f t="shared" si="52"/>
        <v>23.09657142857143</v>
      </c>
      <c r="AF340" s="11">
        <f t="shared" si="53"/>
        <v>19.247142857142858</v>
      </c>
      <c r="AG340" s="12">
        <f t="shared" si="54"/>
        <v>160.39285714285714</v>
      </c>
      <c r="AH340" s="13"/>
      <c r="AI340" s="13"/>
    </row>
    <row r="341" spans="1:35" x14ac:dyDescent="0.3">
      <c r="A341" s="6">
        <v>80150</v>
      </c>
      <c r="B341" s="6" t="s">
        <v>399</v>
      </c>
      <c r="C341" s="6" t="s">
        <v>299</v>
      </c>
      <c r="D341" s="6" t="s">
        <v>65</v>
      </c>
      <c r="E341" s="6">
        <v>5</v>
      </c>
      <c r="F341" s="7">
        <v>95.621794871794876</v>
      </c>
      <c r="G341" s="6">
        <v>2.5</v>
      </c>
      <c r="H341" s="8">
        <f t="shared" si="55"/>
        <v>92.7</v>
      </c>
      <c r="I341" s="9">
        <v>2.207645714285714</v>
      </c>
      <c r="J341" s="9">
        <v>1.9031428571428572</v>
      </c>
      <c r="K341" s="3" t="s">
        <v>10</v>
      </c>
      <c r="L341" s="10">
        <v>3</v>
      </c>
      <c r="M341" s="10">
        <v>14</v>
      </c>
      <c r="N341" s="10">
        <v>6</v>
      </c>
      <c r="O341" s="10">
        <v>6</v>
      </c>
      <c r="P341" s="10">
        <v>30</v>
      </c>
      <c r="Q341" s="10">
        <v>30.900000000000002</v>
      </c>
      <c r="R341" s="3" t="s">
        <v>10</v>
      </c>
      <c r="S341" s="10">
        <v>15</v>
      </c>
      <c r="T341" s="10">
        <v>25</v>
      </c>
      <c r="U341" s="10">
        <v>22</v>
      </c>
      <c r="V341" s="10">
        <v>12</v>
      </c>
      <c r="W341" s="10">
        <v>21</v>
      </c>
      <c r="X341" s="10">
        <v>12</v>
      </c>
      <c r="Y341" s="60">
        <f t="shared" si="47"/>
        <v>107</v>
      </c>
      <c r="Z341" s="4" t="s">
        <v>10</v>
      </c>
      <c r="AA341" s="11">
        <f t="shared" si="48"/>
        <v>28.547142857142859</v>
      </c>
      <c r="AB341" s="11">
        <f t="shared" si="49"/>
        <v>47.578571428571429</v>
      </c>
      <c r="AC341" s="11">
        <f t="shared" si="50"/>
        <v>41.869142857142862</v>
      </c>
      <c r="AD341" s="11">
        <f t="shared" si="51"/>
        <v>22.837714285714288</v>
      </c>
      <c r="AE341" s="11">
        <f t="shared" si="52"/>
        <v>39.966000000000001</v>
      </c>
      <c r="AF341" s="11">
        <f t="shared" si="53"/>
        <v>22.837714285714288</v>
      </c>
      <c r="AG341" s="12">
        <f t="shared" si="54"/>
        <v>203.63628571428575</v>
      </c>
      <c r="AH341" s="13"/>
      <c r="AI341" s="13"/>
    </row>
    <row r="342" spans="1:35" x14ac:dyDescent="0.3">
      <c r="A342" s="6">
        <v>80010</v>
      </c>
      <c r="B342" s="6" t="s">
        <v>400</v>
      </c>
      <c r="C342" s="6" t="s">
        <v>299</v>
      </c>
      <c r="D342" s="6" t="s">
        <v>65</v>
      </c>
      <c r="E342" s="6">
        <v>5</v>
      </c>
      <c r="F342" s="7">
        <v>95.621794871794876</v>
      </c>
      <c r="G342" s="6">
        <v>2.5</v>
      </c>
      <c r="H342" s="8">
        <f t="shared" si="55"/>
        <v>69</v>
      </c>
      <c r="I342" s="9">
        <v>3.6351085714285714</v>
      </c>
      <c r="J342" s="9">
        <v>3.1337142857142859</v>
      </c>
      <c r="K342" s="3" t="s">
        <v>10</v>
      </c>
      <c r="L342" s="10">
        <v>0</v>
      </c>
      <c r="M342" s="10">
        <v>20</v>
      </c>
      <c r="N342" s="10">
        <v>12</v>
      </c>
      <c r="O342" s="10">
        <v>23</v>
      </c>
      <c r="P342" s="10">
        <v>17</v>
      </c>
      <c r="Q342" s="10">
        <v>17.510000000000002</v>
      </c>
      <c r="R342" s="3" t="s">
        <v>10</v>
      </c>
      <c r="S342" s="10">
        <v>18</v>
      </c>
      <c r="T342" s="10">
        <v>27</v>
      </c>
      <c r="U342" s="10">
        <v>28</v>
      </c>
      <c r="V342" s="10">
        <v>20</v>
      </c>
      <c r="W342" s="10">
        <v>28</v>
      </c>
      <c r="X342" s="10">
        <v>15</v>
      </c>
      <c r="Y342" s="60">
        <f t="shared" si="47"/>
        <v>136</v>
      </c>
      <c r="Z342" s="4" t="s">
        <v>10</v>
      </c>
      <c r="AA342" s="11">
        <f t="shared" si="48"/>
        <v>56.406857142857149</v>
      </c>
      <c r="AB342" s="11">
        <f t="shared" si="49"/>
        <v>84.610285714285723</v>
      </c>
      <c r="AC342" s="11">
        <f t="shared" si="50"/>
        <v>87.744</v>
      </c>
      <c r="AD342" s="11">
        <f t="shared" si="51"/>
        <v>62.674285714285716</v>
      </c>
      <c r="AE342" s="11">
        <f t="shared" si="52"/>
        <v>87.744</v>
      </c>
      <c r="AF342" s="11">
        <f t="shared" si="53"/>
        <v>47.005714285714291</v>
      </c>
      <c r="AG342" s="12">
        <f t="shared" si="54"/>
        <v>426.18514285714292</v>
      </c>
      <c r="AH342" s="13"/>
      <c r="AI342" s="13"/>
    </row>
    <row r="343" spans="1:35" x14ac:dyDescent="0.3">
      <c r="A343" s="6">
        <v>31230</v>
      </c>
      <c r="B343" s="6" t="s">
        <v>401</v>
      </c>
      <c r="C343" s="6" t="s">
        <v>183</v>
      </c>
      <c r="D343" s="6" t="s">
        <v>318</v>
      </c>
      <c r="E343" s="6">
        <v>3</v>
      </c>
      <c r="F343" s="7">
        <v>96.934959349593498</v>
      </c>
      <c r="G343" s="6">
        <v>1.2</v>
      </c>
      <c r="H343" s="8">
        <f t="shared" si="55"/>
        <v>30.900000000000002</v>
      </c>
      <c r="I343" s="9">
        <v>2.9782171428571425</v>
      </c>
      <c r="J343" s="9">
        <v>2.5674285714285716</v>
      </c>
      <c r="K343" s="3" t="s">
        <v>10</v>
      </c>
      <c r="L343" s="10">
        <v>0</v>
      </c>
      <c r="M343" s="10">
        <v>1</v>
      </c>
      <c r="N343" s="10">
        <v>0</v>
      </c>
      <c r="O343" s="10">
        <v>0</v>
      </c>
      <c r="P343" s="10">
        <v>10</v>
      </c>
      <c r="Q343" s="10">
        <v>10.3</v>
      </c>
      <c r="R343" s="3" t="s">
        <v>10</v>
      </c>
      <c r="S343" s="10">
        <v>6</v>
      </c>
      <c r="T343" s="10">
        <v>6</v>
      </c>
      <c r="U343" s="10">
        <v>5</v>
      </c>
      <c r="V343" s="10">
        <v>5</v>
      </c>
      <c r="W343" s="10">
        <v>6</v>
      </c>
      <c r="X343" s="10">
        <v>3</v>
      </c>
      <c r="Y343" s="60">
        <f t="shared" si="47"/>
        <v>31</v>
      </c>
      <c r="Z343" s="4" t="s">
        <v>10</v>
      </c>
      <c r="AA343" s="11">
        <f t="shared" si="48"/>
        <v>15.40457142857143</v>
      </c>
      <c r="AB343" s="11">
        <f t="shared" si="49"/>
        <v>15.40457142857143</v>
      </c>
      <c r="AC343" s="11">
        <f t="shared" si="50"/>
        <v>12.837142857142858</v>
      </c>
      <c r="AD343" s="11">
        <f t="shared" si="51"/>
        <v>12.837142857142858</v>
      </c>
      <c r="AE343" s="11">
        <f t="shared" si="52"/>
        <v>15.40457142857143</v>
      </c>
      <c r="AF343" s="11">
        <f t="shared" si="53"/>
        <v>7.7022857142857148</v>
      </c>
      <c r="AG343" s="12">
        <f t="shared" si="54"/>
        <v>79.590285714285727</v>
      </c>
      <c r="AH343" s="13"/>
      <c r="AI343" s="13"/>
    </row>
    <row r="344" spans="1:35" x14ac:dyDescent="0.3">
      <c r="A344" s="6">
        <v>25070</v>
      </c>
      <c r="B344" s="6" t="s">
        <v>402</v>
      </c>
      <c r="C344" s="6" t="s">
        <v>177</v>
      </c>
      <c r="D344" s="6" t="s">
        <v>178</v>
      </c>
      <c r="E344" s="6">
        <v>20</v>
      </c>
      <c r="F344" s="7">
        <v>95.813596491228068</v>
      </c>
      <c r="G344" s="6">
        <v>2.2999999999999998</v>
      </c>
      <c r="H344" s="8">
        <f t="shared" si="55"/>
        <v>60</v>
      </c>
      <c r="I344" s="9">
        <v>1.7409942857142855</v>
      </c>
      <c r="J344" s="9">
        <v>1.5008571428571429</v>
      </c>
      <c r="K344" s="3" t="s">
        <v>10</v>
      </c>
      <c r="L344" s="10">
        <v>20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3" t="s">
        <v>10</v>
      </c>
      <c r="S344" s="10">
        <v>3</v>
      </c>
      <c r="T344" s="10">
        <v>4</v>
      </c>
      <c r="U344" s="10">
        <v>6</v>
      </c>
      <c r="V344" s="10">
        <v>3</v>
      </c>
      <c r="W344" s="10">
        <v>4</v>
      </c>
      <c r="X344" s="10">
        <v>4</v>
      </c>
      <c r="Y344" s="60">
        <f t="shared" si="47"/>
        <v>24</v>
      </c>
      <c r="Z344" s="4" t="s">
        <v>10</v>
      </c>
      <c r="AA344" s="11">
        <f t="shared" si="48"/>
        <v>4.5025714285714287</v>
      </c>
      <c r="AB344" s="11">
        <f t="shared" si="49"/>
        <v>6.0034285714285716</v>
      </c>
      <c r="AC344" s="11">
        <f t="shared" si="50"/>
        <v>9.0051428571428573</v>
      </c>
      <c r="AD344" s="11">
        <f t="shared" si="51"/>
        <v>4.5025714285714287</v>
      </c>
      <c r="AE344" s="11">
        <f t="shared" si="52"/>
        <v>6.0034285714285716</v>
      </c>
      <c r="AF344" s="11">
        <f t="shared" si="53"/>
        <v>6.0034285714285716</v>
      </c>
      <c r="AG344" s="12">
        <f t="shared" si="54"/>
        <v>36.020571428571429</v>
      </c>
      <c r="AH344" s="13"/>
      <c r="AI344" s="13"/>
    </row>
    <row r="345" spans="1:35" x14ac:dyDescent="0.3">
      <c r="A345" s="6">
        <v>24050</v>
      </c>
      <c r="B345" s="6" t="s">
        <v>403</v>
      </c>
      <c r="C345" s="6" t="s">
        <v>177</v>
      </c>
      <c r="D345" s="6" t="s">
        <v>178</v>
      </c>
      <c r="E345" s="6">
        <v>20</v>
      </c>
      <c r="F345" s="7">
        <v>95.813596491228068</v>
      </c>
      <c r="G345" s="6">
        <v>2.2999999999999998</v>
      </c>
      <c r="H345" s="8">
        <f t="shared" si="55"/>
        <v>12.36</v>
      </c>
      <c r="I345" s="9">
        <v>3.8127542857142855</v>
      </c>
      <c r="J345" s="9">
        <v>3.2868571428571429</v>
      </c>
      <c r="K345" s="3" t="s">
        <v>10</v>
      </c>
      <c r="L345" s="10">
        <v>4</v>
      </c>
      <c r="M345" s="10">
        <v>0</v>
      </c>
      <c r="N345" s="10">
        <v>3</v>
      </c>
      <c r="O345" s="10">
        <v>2</v>
      </c>
      <c r="P345" s="10">
        <v>4</v>
      </c>
      <c r="Q345" s="10">
        <v>4.12</v>
      </c>
      <c r="R345" s="3" t="s">
        <v>10</v>
      </c>
      <c r="S345" s="10">
        <v>3</v>
      </c>
      <c r="T345" s="10">
        <v>5</v>
      </c>
      <c r="U345" s="10">
        <v>4</v>
      </c>
      <c r="V345" s="10">
        <v>5</v>
      </c>
      <c r="W345" s="10">
        <v>4</v>
      </c>
      <c r="X345" s="10">
        <v>4</v>
      </c>
      <c r="Y345" s="60">
        <f t="shared" si="47"/>
        <v>25</v>
      </c>
      <c r="Z345" s="4" t="s">
        <v>10</v>
      </c>
      <c r="AA345" s="11">
        <f t="shared" si="48"/>
        <v>9.8605714285714292</v>
      </c>
      <c r="AB345" s="11">
        <f t="shared" si="49"/>
        <v>16.434285714285714</v>
      </c>
      <c r="AC345" s="11">
        <f t="shared" si="50"/>
        <v>13.147428571428572</v>
      </c>
      <c r="AD345" s="11">
        <f t="shared" si="51"/>
        <v>16.434285714285714</v>
      </c>
      <c r="AE345" s="11">
        <f t="shared" si="52"/>
        <v>13.147428571428572</v>
      </c>
      <c r="AF345" s="11">
        <f t="shared" si="53"/>
        <v>13.147428571428572</v>
      </c>
      <c r="AG345" s="12">
        <f t="shared" si="54"/>
        <v>82.171428571428578</v>
      </c>
      <c r="AH345" s="13"/>
      <c r="AI345" s="13"/>
    </row>
    <row r="346" spans="1:35" x14ac:dyDescent="0.3">
      <c r="A346" s="6">
        <v>31570</v>
      </c>
      <c r="B346" s="6" t="s">
        <v>404</v>
      </c>
      <c r="C346" s="6" t="s">
        <v>183</v>
      </c>
      <c r="D346" s="6" t="s">
        <v>318</v>
      </c>
      <c r="E346" s="6">
        <v>3</v>
      </c>
      <c r="F346" s="7">
        <v>96.934959349593498</v>
      </c>
      <c r="G346" s="6">
        <v>1.2</v>
      </c>
      <c r="H346" s="8">
        <f t="shared" si="55"/>
        <v>24</v>
      </c>
      <c r="I346" s="9">
        <v>2.2490742857142854</v>
      </c>
      <c r="J346" s="9">
        <v>1.9388571428571428</v>
      </c>
      <c r="K346" s="3" t="s">
        <v>10</v>
      </c>
      <c r="L346" s="10">
        <v>1</v>
      </c>
      <c r="M346" s="10">
        <v>8</v>
      </c>
      <c r="N346" s="10">
        <v>0</v>
      </c>
      <c r="O346" s="10">
        <v>0</v>
      </c>
      <c r="P346" s="10">
        <v>0</v>
      </c>
      <c r="Q346" s="10">
        <v>0</v>
      </c>
      <c r="R346" s="3" t="s">
        <v>10</v>
      </c>
      <c r="S346" s="10">
        <v>2</v>
      </c>
      <c r="T346" s="10">
        <v>2</v>
      </c>
      <c r="U346" s="10">
        <v>2</v>
      </c>
      <c r="V346" s="10">
        <v>2</v>
      </c>
      <c r="W346" s="10">
        <v>2</v>
      </c>
      <c r="X346" s="10">
        <v>2</v>
      </c>
      <c r="Y346" s="60">
        <f t="shared" si="47"/>
        <v>12</v>
      </c>
      <c r="Z346" s="4" t="s">
        <v>10</v>
      </c>
      <c r="AA346" s="11">
        <f t="shared" si="48"/>
        <v>3.8777142857142857</v>
      </c>
      <c r="AB346" s="11">
        <f t="shared" si="49"/>
        <v>3.8777142857142857</v>
      </c>
      <c r="AC346" s="11">
        <f t="shared" si="50"/>
        <v>3.8777142857142857</v>
      </c>
      <c r="AD346" s="11">
        <f t="shared" si="51"/>
        <v>3.8777142857142857</v>
      </c>
      <c r="AE346" s="11">
        <f t="shared" si="52"/>
        <v>3.8777142857142857</v>
      </c>
      <c r="AF346" s="11">
        <f t="shared" si="53"/>
        <v>3.8777142857142857</v>
      </c>
      <c r="AG346" s="12">
        <f t="shared" si="54"/>
        <v>23.266285714285715</v>
      </c>
      <c r="AH346" s="13"/>
      <c r="AI346" s="13"/>
    </row>
    <row r="347" spans="1:35" x14ac:dyDescent="0.3">
      <c r="A347" s="6">
        <v>80720</v>
      </c>
      <c r="B347" s="6" t="s">
        <v>405</v>
      </c>
      <c r="C347" s="6" t="s">
        <v>299</v>
      </c>
      <c r="D347" s="6" t="s">
        <v>65</v>
      </c>
      <c r="E347" s="6">
        <v>5</v>
      </c>
      <c r="F347" s="7">
        <v>95.621794871794876</v>
      </c>
      <c r="G347" s="6">
        <v>2.5</v>
      </c>
      <c r="H347" s="8">
        <f t="shared" si="55"/>
        <v>6.18</v>
      </c>
      <c r="I347" s="9">
        <v>0.61579428571428563</v>
      </c>
      <c r="J347" s="9">
        <v>0.53085714285714281</v>
      </c>
      <c r="K347" s="3" t="s">
        <v>10</v>
      </c>
      <c r="L347" s="10">
        <v>0</v>
      </c>
      <c r="M347" s="10">
        <v>2</v>
      </c>
      <c r="N347" s="10">
        <v>2</v>
      </c>
      <c r="O347" s="10">
        <v>1</v>
      </c>
      <c r="P347" s="10">
        <v>2</v>
      </c>
      <c r="Q347" s="10">
        <v>2.06</v>
      </c>
      <c r="R347" s="3" t="s">
        <v>10</v>
      </c>
      <c r="S347" s="10">
        <v>2</v>
      </c>
      <c r="T347" s="10">
        <v>2</v>
      </c>
      <c r="U347" s="10">
        <v>2</v>
      </c>
      <c r="V347" s="10">
        <v>2</v>
      </c>
      <c r="W347" s="10">
        <v>2</v>
      </c>
      <c r="X347" s="10">
        <v>2</v>
      </c>
      <c r="Y347" s="60">
        <f t="shared" si="47"/>
        <v>12</v>
      </c>
      <c r="Z347" s="4" t="s">
        <v>10</v>
      </c>
      <c r="AA347" s="11">
        <f t="shared" si="48"/>
        <v>1.0617142857142856</v>
      </c>
      <c r="AB347" s="11">
        <f t="shared" si="49"/>
        <v>1.0617142857142856</v>
      </c>
      <c r="AC347" s="11">
        <f t="shared" si="50"/>
        <v>1.0617142857142856</v>
      </c>
      <c r="AD347" s="11">
        <f t="shared" si="51"/>
        <v>1.0617142857142856</v>
      </c>
      <c r="AE347" s="11">
        <f t="shared" si="52"/>
        <v>1.0617142857142856</v>
      </c>
      <c r="AF347" s="11">
        <f t="shared" si="53"/>
        <v>1.0617142857142856</v>
      </c>
      <c r="AG347" s="12">
        <f t="shared" si="54"/>
        <v>6.3702857142857132</v>
      </c>
      <c r="AH347" s="13"/>
      <c r="AI347" s="13"/>
    </row>
    <row r="348" spans="1:35" x14ac:dyDescent="0.3">
      <c r="A348" s="6">
        <v>50040</v>
      </c>
      <c r="B348" s="6" t="s">
        <v>406</v>
      </c>
      <c r="C348" s="6" t="s">
        <v>258</v>
      </c>
      <c r="D348" s="6" t="s">
        <v>259</v>
      </c>
      <c r="E348" s="6">
        <v>45</v>
      </c>
      <c r="F348" s="7">
        <v>94.638888888888886</v>
      </c>
      <c r="G348" s="6">
        <v>0.1</v>
      </c>
      <c r="H348" s="8">
        <f t="shared" si="55"/>
        <v>57</v>
      </c>
      <c r="I348" s="9">
        <v>1.0526171428571429</v>
      </c>
      <c r="J348" s="9">
        <v>0.90742857142857147</v>
      </c>
      <c r="K348" s="3" t="s">
        <v>10</v>
      </c>
      <c r="L348" s="10">
        <v>19</v>
      </c>
      <c r="M348" s="10">
        <v>0</v>
      </c>
      <c r="N348" s="10">
        <v>2</v>
      </c>
      <c r="O348" s="10">
        <v>0</v>
      </c>
      <c r="P348" s="10">
        <v>0</v>
      </c>
      <c r="Q348" s="10">
        <v>0</v>
      </c>
      <c r="R348" s="3" t="s">
        <v>10</v>
      </c>
      <c r="S348" s="10">
        <v>4</v>
      </c>
      <c r="T348" s="10">
        <v>5</v>
      </c>
      <c r="U348" s="10">
        <v>5</v>
      </c>
      <c r="V348" s="10">
        <v>5</v>
      </c>
      <c r="W348" s="10">
        <v>5</v>
      </c>
      <c r="X348" s="10">
        <v>3</v>
      </c>
      <c r="Y348" s="60">
        <f t="shared" si="47"/>
        <v>27</v>
      </c>
      <c r="Z348" s="4" t="s">
        <v>10</v>
      </c>
      <c r="AA348" s="11">
        <f t="shared" si="48"/>
        <v>3.6297142857142859</v>
      </c>
      <c r="AB348" s="11">
        <f t="shared" si="49"/>
        <v>4.5371428571428574</v>
      </c>
      <c r="AC348" s="11">
        <f t="shared" si="50"/>
        <v>4.5371428571428574</v>
      </c>
      <c r="AD348" s="11">
        <f t="shared" si="51"/>
        <v>4.5371428571428574</v>
      </c>
      <c r="AE348" s="11">
        <f t="shared" si="52"/>
        <v>4.5371428571428574</v>
      </c>
      <c r="AF348" s="11">
        <f t="shared" si="53"/>
        <v>2.7222857142857144</v>
      </c>
      <c r="AG348" s="12">
        <f t="shared" si="54"/>
        <v>24.50057142857143</v>
      </c>
      <c r="AH348" s="13"/>
      <c r="AI348" s="13"/>
    </row>
    <row r="349" spans="1:35" x14ac:dyDescent="0.3">
      <c r="A349" s="6">
        <v>80430</v>
      </c>
      <c r="B349" s="6" t="s">
        <v>407</v>
      </c>
      <c r="C349" s="6" t="s">
        <v>299</v>
      </c>
      <c r="D349" s="6" t="s">
        <v>65</v>
      </c>
      <c r="E349" s="6">
        <v>5</v>
      </c>
      <c r="F349" s="7">
        <v>95.621794871794876</v>
      </c>
      <c r="G349" s="6">
        <v>2.5</v>
      </c>
      <c r="H349" s="8">
        <f t="shared" si="55"/>
        <v>33</v>
      </c>
      <c r="I349" s="9">
        <v>1.0599085714285714</v>
      </c>
      <c r="J349" s="9">
        <v>0.9137142857142857</v>
      </c>
      <c r="K349" s="3" t="s">
        <v>10</v>
      </c>
      <c r="L349" s="10">
        <v>11</v>
      </c>
      <c r="M349" s="10">
        <v>0</v>
      </c>
      <c r="N349" s="10">
        <v>0</v>
      </c>
      <c r="O349" s="10">
        <v>1</v>
      </c>
      <c r="P349" s="10">
        <v>0</v>
      </c>
      <c r="Q349" s="10">
        <v>0</v>
      </c>
      <c r="R349" s="3" t="s">
        <v>10</v>
      </c>
      <c r="S349" s="10">
        <v>2</v>
      </c>
      <c r="T349" s="10">
        <v>3</v>
      </c>
      <c r="U349" s="10">
        <v>3</v>
      </c>
      <c r="V349" s="10">
        <v>2</v>
      </c>
      <c r="W349" s="10">
        <v>3</v>
      </c>
      <c r="X349" s="10">
        <v>3</v>
      </c>
      <c r="Y349" s="60">
        <f t="shared" si="47"/>
        <v>16</v>
      </c>
      <c r="Z349" s="4" t="s">
        <v>10</v>
      </c>
      <c r="AA349" s="11">
        <f t="shared" si="48"/>
        <v>1.8274285714285714</v>
      </c>
      <c r="AB349" s="11">
        <f t="shared" si="49"/>
        <v>2.7411428571428571</v>
      </c>
      <c r="AC349" s="11">
        <f t="shared" si="50"/>
        <v>2.7411428571428571</v>
      </c>
      <c r="AD349" s="11">
        <f t="shared" si="51"/>
        <v>1.8274285714285714</v>
      </c>
      <c r="AE349" s="11">
        <f t="shared" si="52"/>
        <v>2.7411428571428571</v>
      </c>
      <c r="AF349" s="11">
        <f t="shared" si="53"/>
        <v>2.7411428571428571</v>
      </c>
      <c r="AG349" s="12">
        <f t="shared" si="54"/>
        <v>14.619428571428571</v>
      </c>
      <c r="AH349" s="13"/>
      <c r="AI349" s="13"/>
    </row>
    <row r="350" spans="1:35" x14ac:dyDescent="0.3">
      <c r="A350" s="6">
        <v>32550</v>
      </c>
      <c r="B350" s="6" t="s">
        <v>408</v>
      </c>
      <c r="C350" s="6" t="s">
        <v>240</v>
      </c>
      <c r="D350" s="6" t="s">
        <v>318</v>
      </c>
      <c r="E350" s="6">
        <v>3</v>
      </c>
      <c r="F350" s="7">
        <v>96.934959349593498</v>
      </c>
      <c r="G350" s="6">
        <v>1.2</v>
      </c>
      <c r="H350" s="8">
        <f t="shared" si="55"/>
        <v>54</v>
      </c>
      <c r="I350" s="9">
        <v>0.99229714285714288</v>
      </c>
      <c r="J350" s="9">
        <v>0.85542857142857143</v>
      </c>
      <c r="K350" s="3" t="s">
        <v>10</v>
      </c>
      <c r="L350" s="10">
        <v>18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3" t="s">
        <v>10</v>
      </c>
      <c r="S350" s="10">
        <v>4</v>
      </c>
      <c r="T350" s="10">
        <v>4</v>
      </c>
      <c r="U350" s="10">
        <v>3</v>
      </c>
      <c r="V350" s="10">
        <v>3</v>
      </c>
      <c r="W350" s="10">
        <v>3</v>
      </c>
      <c r="X350" s="10">
        <v>3</v>
      </c>
      <c r="Y350" s="60">
        <f t="shared" si="47"/>
        <v>20</v>
      </c>
      <c r="Z350" s="4" t="s">
        <v>10</v>
      </c>
      <c r="AA350" s="11">
        <f t="shared" si="48"/>
        <v>3.4217142857142857</v>
      </c>
      <c r="AB350" s="11">
        <f t="shared" si="49"/>
        <v>3.4217142857142857</v>
      </c>
      <c r="AC350" s="11">
        <f t="shared" si="50"/>
        <v>2.5662857142857143</v>
      </c>
      <c r="AD350" s="11">
        <f t="shared" si="51"/>
        <v>2.5662857142857143</v>
      </c>
      <c r="AE350" s="11">
        <f t="shared" si="52"/>
        <v>2.5662857142857143</v>
      </c>
      <c r="AF350" s="11">
        <f t="shared" si="53"/>
        <v>2.5662857142857143</v>
      </c>
      <c r="AG350" s="12">
        <f t="shared" si="54"/>
        <v>17.108571428571427</v>
      </c>
      <c r="AH350" s="13"/>
      <c r="AI350" s="13"/>
    </row>
    <row r="351" spans="1:35" x14ac:dyDescent="0.3">
      <c r="A351" s="6">
        <v>31470</v>
      </c>
      <c r="B351" s="6" t="s">
        <v>409</v>
      </c>
      <c r="C351" s="6" t="s">
        <v>183</v>
      </c>
      <c r="D351" s="6" t="s">
        <v>318</v>
      </c>
      <c r="E351" s="6">
        <v>3</v>
      </c>
      <c r="F351" s="7">
        <v>96.934959349593498</v>
      </c>
      <c r="G351" s="6">
        <v>1.2</v>
      </c>
      <c r="H351" s="8">
        <f t="shared" si="55"/>
        <v>231</v>
      </c>
      <c r="I351" s="9">
        <v>2.4774285714285713</v>
      </c>
      <c r="J351" s="9">
        <v>2.1357142857142857</v>
      </c>
      <c r="K351" s="3" t="s">
        <v>10</v>
      </c>
      <c r="L351" s="10">
        <v>75</v>
      </c>
      <c r="M351" s="10">
        <v>10</v>
      </c>
      <c r="N351" s="10">
        <v>0</v>
      </c>
      <c r="O351" s="10">
        <v>77</v>
      </c>
      <c r="P351" s="10">
        <v>3</v>
      </c>
      <c r="Q351" s="10">
        <v>4</v>
      </c>
      <c r="R351" s="3" t="s">
        <v>10</v>
      </c>
      <c r="S351" s="10">
        <v>32</v>
      </c>
      <c r="T351" s="10">
        <v>26</v>
      </c>
      <c r="U351" s="10">
        <v>48</v>
      </c>
      <c r="V351" s="10">
        <v>44</v>
      </c>
      <c r="W351" s="10">
        <v>41</v>
      </c>
      <c r="X351" s="10">
        <v>31</v>
      </c>
      <c r="Y351" s="60">
        <f t="shared" si="47"/>
        <v>222</v>
      </c>
      <c r="Z351" s="4" t="s">
        <v>10</v>
      </c>
      <c r="AA351" s="11">
        <f t="shared" si="48"/>
        <v>68.342857142857142</v>
      </c>
      <c r="AB351" s="11">
        <f t="shared" si="49"/>
        <v>55.528571428571425</v>
      </c>
      <c r="AC351" s="11">
        <f t="shared" si="50"/>
        <v>102.51428571428571</v>
      </c>
      <c r="AD351" s="11">
        <f t="shared" si="51"/>
        <v>93.971428571428575</v>
      </c>
      <c r="AE351" s="11">
        <f t="shared" si="52"/>
        <v>87.564285714285717</v>
      </c>
      <c r="AF351" s="11">
        <f t="shared" si="53"/>
        <v>66.207142857142856</v>
      </c>
      <c r="AG351" s="12">
        <f t="shared" si="54"/>
        <v>474.12857142857143</v>
      </c>
      <c r="AH351" s="13"/>
      <c r="AI351" s="13"/>
    </row>
    <row r="352" spans="1:35" x14ac:dyDescent="0.3">
      <c r="A352" s="6">
        <v>72610</v>
      </c>
      <c r="B352" s="6" t="s">
        <v>410</v>
      </c>
      <c r="C352" s="6" t="s">
        <v>189</v>
      </c>
      <c r="D352" s="6" t="s">
        <v>178</v>
      </c>
      <c r="E352" s="6">
        <v>20</v>
      </c>
      <c r="F352" s="7">
        <v>95.813596491228068</v>
      </c>
      <c r="G352" s="6">
        <v>2.2999999999999998</v>
      </c>
      <c r="H352" s="8">
        <f t="shared" si="55"/>
        <v>48</v>
      </c>
      <c r="I352" s="9">
        <v>2.9371200000000002</v>
      </c>
      <c r="J352" s="9">
        <v>2.532</v>
      </c>
      <c r="K352" s="3" t="s">
        <v>10</v>
      </c>
      <c r="L352" s="10">
        <v>0</v>
      </c>
      <c r="M352" s="10">
        <v>16</v>
      </c>
      <c r="N352" s="10">
        <v>1</v>
      </c>
      <c r="O352" s="10">
        <v>0</v>
      </c>
      <c r="P352" s="10">
        <v>3</v>
      </c>
      <c r="Q352" s="10">
        <v>3.09</v>
      </c>
      <c r="R352" s="3" t="s">
        <v>10</v>
      </c>
      <c r="S352" s="10">
        <v>4</v>
      </c>
      <c r="T352" s="10">
        <v>5</v>
      </c>
      <c r="U352" s="10">
        <v>6</v>
      </c>
      <c r="V352" s="10">
        <v>4</v>
      </c>
      <c r="W352" s="10">
        <v>7</v>
      </c>
      <c r="X352" s="10">
        <v>6</v>
      </c>
      <c r="Y352" s="60">
        <f t="shared" si="47"/>
        <v>32</v>
      </c>
      <c r="Z352" s="4" t="s">
        <v>10</v>
      </c>
      <c r="AA352" s="11">
        <f t="shared" si="48"/>
        <v>10.128</v>
      </c>
      <c r="AB352" s="11">
        <f t="shared" si="49"/>
        <v>12.66</v>
      </c>
      <c r="AC352" s="11">
        <f t="shared" si="50"/>
        <v>15.192</v>
      </c>
      <c r="AD352" s="11">
        <f t="shared" si="51"/>
        <v>10.128</v>
      </c>
      <c r="AE352" s="11">
        <f t="shared" si="52"/>
        <v>17.724</v>
      </c>
      <c r="AF352" s="11">
        <f t="shared" si="53"/>
        <v>15.192</v>
      </c>
      <c r="AG352" s="12">
        <f t="shared" si="54"/>
        <v>81.024000000000001</v>
      </c>
      <c r="AH352" s="13"/>
      <c r="AI352" s="13"/>
    </row>
    <row r="353" spans="1:35" x14ac:dyDescent="0.3">
      <c r="A353" s="6">
        <v>23040</v>
      </c>
      <c r="B353" s="6" t="s">
        <v>411</v>
      </c>
      <c r="C353" s="6" t="s">
        <v>177</v>
      </c>
      <c r="D353" s="6" t="s">
        <v>178</v>
      </c>
      <c r="E353" s="6">
        <v>20</v>
      </c>
      <c r="F353" s="7">
        <v>95.813596491228068</v>
      </c>
      <c r="G353" s="6">
        <v>2.2999999999999998</v>
      </c>
      <c r="H353" s="8">
        <f t="shared" si="55"/>
        <v>9</v>
      </c>
      <c r="I353" s="9">
        <v>3.2635771428571423</v>
      </c>
      <c r="J353" s="9">
        <v>2.8134285714285716</v>
      </c>
      <c r="K353" s="3" t="s">
        <v>10</v>
      </c>
      <c r="L353" s="10">
        <v>0</v>
      </c>
      <c r="M353" s="10">
        <v>1</v>
      </c>
      <c r="N353" s="10">
        <v>1</v>
      </c>
      <c r="O353" s="10">
        <v>3</v>
      </c>
      <c r="P353" s="10">
        <v>1</v>
      </c>
      <c r="Q353" s="10">
        <v>1.03</v>
      </c>
      <c r="R353" s="3" t="s">
        <v>10</v>
      </c>
      <c r="S353" s="10">
        <v>2</v>
      </c>
      <c r="T353" s="10">
        <v>2</v>
      </c>
      <c r="U353" s="10">
        <v>2</v>
      </c>
      <c r="V353" s="10">
        <v>2</v>
      </c>
      <c r="W353" s="10">
        <v>2</v>
      </c>
      <c r="X353" s="10">
        <v>1</v>
      </c>
      <c r="Y353" s="60">
        <f t="shared" si="47"/>
        <v>11</v>
      </c>
      <c r="Z353" s="4" t="s">
        <v>10</v>
      </c>
      <c r="AA353" s="11">
        <f t="shared" si="48"/>
        <v>5.6268571428571432</v>
      </c>
      <c r="AB353" s="11">
        <f t="shared" si="49"/>
        <v>5.6268571428571432</v>
      </c>
      <c r="AC353" s="11">
        <f t="shared" si="50"/>
        <v>5.6268571428571432</v>
      </c>
      <c r="AD353" s="11">
        <f t="shared" si="51"/>
        <v>5.6268571428571432</v>
      </c>
      <c r="AE353" s="11">
        <f t="shared" si="52"/>
        <v>5.6268571428571432</v>
      </c>
      <c r="AF353" s="11">
        <f t="shared" si="53"/>
        <v>2.8134285714285716</v>
      </c>
      <c r="AG353" s="12">
        <f t="shared" si="54"/>
        <v>30.947714285714287</v>
      </c>
      <c r="AH353" s="13"/>
      <c r="AI353" s="13"/>
    </row>
    <row r="354" spans="1:35" x14ac:dyDescent="0.3">
      <c r="A354" s="6">
        <v>80450</v>
      </c>
      <c r="B354" s="6" t="s">
        <v>412</v>
      </c>
      <c r="C354" s="6" t="s">
        <v>299</v>
      </c>
      <c r="D354" s="6" t="s">
        <v>65</v>
      </c>
      <c r="E354" s="6">
        <v>5</v>
      </c>
      <c r="F354" s="7">
        <v>95.621794871794876</v>
      </c>
      <c r="G354" s="6">
        <v>2.5</v>
      </c>
      <c r="H354" s="8">
        <f t="shared" si="55"/>
        <v>18</v>
      </c>
      <c r="I354" s="9">
        <v>3.4975657142857139</v>
      </c>
      <c r="J354" s="9">
        <v>3.0151428571428571</v>
      </c>
      <c r="K354" s="3" t="s">
        <v>10</v>
      </c>
      <c r="L354" s="10">
        <v>0</v>
      </c>
      <c r="M354" s="10">
        <v>6</v>
      </c>
      <c r="N354" s="10">
        <v>0</v>
      </c>
      <c r="O354" s="10">
        <v>0</v>
      </c>
      <c r="P354" s="10">
        <v>1</v>
      </c>
      <c r="Q354" s="10">
        <v>1.03</v>
      </c>
      <c r="R354" s="3" t="s">
        <v>10</v>
      </c>
      <c r="S354" s="10">
        <v>2</v>
      </c>
      <c r="T354" s="10">
        <v>2</v>
      </c>
      <c r="U354" s="10">
        <v>2</v>
      </c>
      <c r="V354" s="10">
        <v>2</v>
      </c>
      <c r="W354" s="10">
        <v>2</v>
      </c>
      <c r="X354" s="10">
        <v>2</v>
      </c>
      <c r="Y354" s="60">
        <f t="shared" si="47"/>
        <v>12</v>
      </c>
      <c r="Z354" s="4" t="s">
        <v>10</v>
      </c>
      <c r="AA354" s="11">
        <f t="shared" si="48"/>
        <v>6.0302857142857142</v>
      </c>
      <c r="AB354" s="11">
        <f t="shared" si="49"/>
        <v>6.0302857142857142</v>
      </c>
      <c r="AC354" s="11">
        <f t="shared" si="50"/>
        <v>6.0302857142857142</v>
      </c>
      <c r="AD354" s="11">
        <f t="shared" si="51"/>
        <v>6.0302857142857142</v>
      </c>
      <c r="AE354" s="11">
        <f t="shared" si="52"/>
        <v>6.0302857142857142</v>
      </c>
      <c r="AF354" s="11">
        <f t="shared" si="53"/>
        <v>6.0302857142857142</v>
      </c>
      <c r="AG354" s="12">
        <f t="shared" si="54"/>
        <v>36.181714285714285</v>
      </c>
      <c r="AH354" s="13"/>
      <c r="AI354" s="13"/>
    </row>
    <row r="355" spans="1:35" x14ac:dyDescent="0.3">
      <c r="A355" s="6">
        <v>32410</v>
      </c>
      <c r="B355" s="6" t="s">
        <v>413</v>
      </c>
      <c r="C355" s="6" t="s">
        <v>240</v>
      </c>
      <c r="D355" s="6" t="s">
        <v>318</v>
      </c>
      <c r="E355" s="6">
        <v>3</v>
      </c>
      <c r="F355" s="7">
        <v>96.934959349593498</v>
      </c>
      <c r="G355" s="6">
        <v>1.2</v>
      </c>
      <c r="H355" s="8">
        <f t="shared" si="55"/>
        <v>60</v>
      </c>
      <c r="I355" s="9">
        <v>2.1986971428571427</v>
      </c>
      <c r="J355" s="9">
        <v>1.8954285714285715</v>
      </c>
      <c r="K355" s="3" t="s">
        <v>10</v>
      </c>
      <c r="L355" s="10">
        <v>1</v>
      </c>
      <c r="M355" s="10">
        <v>0</v>
      </c>
      <c r="N355" s="10">
        <v>0</v>
      </c>
      <c r="O355" s="10">
        <v>20</v>
      </c>
      <c r="P355" s="10">
        <v>1</v>
      </c>
      <c r="Q355" s="10">
        <v>1.03</v>
      </c>
      <c r="R355" s="3" t="s">
        <v>10</v>
      </c>
      <c r="S355" s="10">
        <v>5</v>
      </c>
      <c r="T355" s="10">
        <v>7</v>
      </c>
      <c r="U355" s="10">
        <v>7</v>
      </c>
      <c r="V355" s="10">
        <v>7</v>
      </c>
      <c r="W355" s="10">
        <v>4</v>
      </c>
      <c r="X355" s="10">
        <v>6</v>
      </c>
      <c r="Y355" s="60">
        <f t="shared" si="47"/>
        <v>36</v>
      </c>
      <c r="Z355" s="4" t="s">
        <v>10</v>
      </c>
      <c r="AA355" s="11">
        <f t="shared" si="48"/>
        <v>9.4771428571428569</v>
      </c>
      <c r="AB355" s="11">
        <f t="shared" si="49"/>
        <v>13.268000000000001</v>
      </c>
      <c r="AC355" s="11">
        <f t="shared" si="50"/>
        <v>13.268000000000001</v>
      </c>
      <c r="AD355" s="11">
        <f t="shared" si="51"/>
        <v>13.268000000000001</v>
      </c>
      <c r="AE355" s="11">
        <f t="shared" si="52"/>
        <v>7.5817142857142859</v>
      </c>
      <c r="AF355" s="11">
        <f t="shared" si="53"/>
        <v>11.37257142857143</v>
      </c>
      <c r="AG355" s="12">
        <f t="shared" si="54"/>
        <v>68.235428571428571</v>
      </c>
      <c r="AH355" s="13"/>
      <c r="AI355" s="13"/>
    </row>
    <row r="356" spans="1:35" x14ac:dyDescent="0.3">
      <c r="A356" s="6">
        <v>80110</v>
      </c>
      <c r="B356" s="6" t="s">
        <v>414</v>
      </c>
      <c r="C356" s="6" t="s">
        <v>299</v>
      </c>
      <c r="D356" s="6" t="s">
        <v>65</v>
      </c>
      <c r="E356" s="6">
        <v>5</v>
      </c>
      <c r="F356" s="7">
        <v>95.621794871794876</v>
      </c>
      <c r="G356" s="6">
        <v>2.5</v>
      </c>
      <c r="H356" s="8">
        <f t="shared" si="55"/>
        <v>9</v>
      </c>
      <c r="I356" s="9">
        <v>0.74505142857142848</v>
      </c>
      <c r="J356" s="9">
        <v>0.64228571428571424</v>
      </c>
      <c r="K356" s="3" t="s">
        <v>10</v>
      </c>
      <c r="L356" s="10">
        <v>2</v>
      </c>
      <c r="M356" s="10">
        <v>1</v>
      </c>
      <c r="N356" s="10">
        <v>3</v>
      </c>
      <c r="O356" s="10">
        <v>0</v>
      </c>
      <c r="P356" s="10">
        <v>1</v>
      </c>
      <c r="Q356" s="10">
        <v>1.03</v>
      </c>
      <c r="R356" s="3" t="s">
        <v>10</v>
      </c>
      <c r="S356" s="10">
        <v>2</v>
      </c>
      <c r="T356" s="10">
        <v>2</v>
      </c>
      <c r="U356" s="10">
        <v>2</v>
      </c>
      <c r="V356" s="10">
        <v>2</v>
      </c>
      <c r="W356" s="10">
        <v>2</v>
      </c>
      <c r="X356" s="10">
        <v>2</v>
      </c>
      <c r="Y356" s="60">
        <f t="shared" si="47"/>
        <v>12</v>
      </c>
      <c r="Z356" s="4" t="s">
        <v>10</v>
      </c>
      <c r="AA356" s="11">
        <f t="shared" si="48"/>
        <v>1.2845714285714285</v>
      </c>
      <c r="AB356" s="11">
        <f t="shared" si="49"/>
        <v>1.2845714285714285</v>
      </c>
      <c r="AC356" s="11">
        <f t="shared" si="50"/>
        <v>1.2845714285714285</v>
      </c>
      <c r="AD356" s="11">
        <f t="shared" si="51"/>
        <v>1.2845714285714285</v>
      </c>
      <c r="AE356" s="11">
        <f t="shared" si="52"/>
        <v>1.2845714285714285</v>
      </c>
      <c r="AF356" s="11">
        <f t="shared" si="53"/>
        <v>1.2845714285714285</v>
      </c>
      <c r="AG356" s="12">
        <f t="shared" si="54"/>
        <v>7.7074285714285713</v>
      </c>
      <c r="AH356" s="13"/>
      <c r="AI356" s="13"/>
    </row>
    <row r="357" spans="1:35" x14ac:dyDescent="0.3">
      <c r="A357" s="6">
        <v>31280</v>
      </c>
      <c r="B357" s="6" t="s">
        <v>415</v>
      </c>
      <c r="C357" s="6" t="s">
        <v>183</v>
      </c>
      <c r="D357" s="6" t="s">
        <v>318</v>
      </c>
      <c r="E357" s="6">
        <v>3</v>
      </c>
      <c r="F357" s="7">
        <v>96.934959349593498</v>
      </c>
      <c r="G357" s="6">
        <v>1.2</v>
      </c>
      <c r="H357" s="8">
        <f t="shared" si="55"/>
        <v>15</v>
      </c>
      <c r="I357" s="9">
        <v>3.1194057142857141</v>
      </c>
      <c r="J357" s="9">
        <v>2.6891428571428571</v>
      </c>
      <c r="K357" s="3" t="s">
        <v>10</v>
      </c>
      <c r="L357" s="10">
        <v>4</v>
      </c>
      <c r="M357" s="10">
        <v>3</v>
      </c>
      <c r="N357" s="10">
        <v>1</v>
      </c>
      <c r="O357" s="10">
        <v>5</v>
      </c>
      <c r="P357" s="10">
        <v>2</v>
      </c>
      <c r="Q357" s="10">
        <v>2</v>
      </c>
      <c r="R357" s="3" t="s">
        <v>10</v>
      </c>
      <c r="S357" s="10">
        <v>3</v>
      </c>
      <c r="T357" s="10">
        <v>4</v>
      </c>
      <c r="U357" s="10">
        <v>5</v>
      </c>
      <c r="V357" s="10">
        <v>3</v>
      </c>
      <c r="W357" s="10">
        <v>3</v>
      </c>
      <c r="X357" s="10">
        <v>3</v>
      </c>
      <c r="Y357" s="60">
        <f t="shared" si="47"/>
        <v>21</v>
      </c>
      <c r="Z357" s="4" t="s">
        <v>10</v>
      </c>
      <c r="AA357" s="11">
        <f t="shared" si="48"/>
        <v>8.0674285714285716</v>
      </c>
      <c r="AB357" s="11">
        <f t="shared" si="49"/>
        <v>10.756571428571428</v>
      </c>
      <c r="AC357" s="11">
        <f t="shared" si="50"/>
        <v>13.445714285714285</v>
      </c>
      <c r="AD357" s="11">
        <f t="shared" si="51"/>
        <v>8.0674285714285716</v>
      </c>
      <c r="AE357" s="11">
        <f t="shared" si="52"/>
        <v>8.0674285714285716</v>
      </c>
      <c r="AF357" s="11">
        <f t="shared" si="53"/>
        <v>8.0674285714285716</v>
      </c>
      <c r="AG357" s="12">
        <f t="shared" si="54"/>
        <v>56.472000000000001</v>
      </c>
      <c r="AH357" s="13"/>
      <c r="AI357" s="13"/>
    </row>
    <row r="358" spans="1:35" x14ac:dyDescent="0.3">
      <c r="A358" s="6">
        <v>31185</v>
      </c>
      <c r="B358" s="6" t="s">
        <v>416</v>
      </c>
      <c r="C358" s="6" t="s">
        <v>183</v>
      </c>
      <c r="D358" s="6" t="s">
        <v>318</v>
      </c>
      <c r="E358" s="6">
        <v>3</v>
      </c>
      <c r="F358" s="7">
        <v>96.934959349593498</v>
      </c>
      <c r="G358" s="6">
        <v>1.2</v>
      </c>
      <c r="H358" s="8">
        <f t="shared" si="55"/>
        <v>9</v>
      </c>
      <c r="I358" s="9">
        <v>0.66849142857142851</v>
      </c>
      <c r="J358" s="9">
        <v>0.57628571428571429</v>
      </c>
      <c r="K358" s="3" t="s">
        <v>10</v>
      </c>
      <c r="L358" s="10">
        <v>2</v>
      </c>
      <c r="M358" s="10">
        <v>0</v>
      </c>
      <c r="N358" s="10">
        <v>0</v>
      </c>
      <c r="O358" s="10">
        <v>3</v>
      </c>
      <c r="P358" s="10">
        <v>1</v>
      </c>
      <c r="Q358" s="10">
        <v>1.03</v>
      </c>
      <c r="R358" s="3" t="s">
        <v>10</v>
      </c>
      <c r="S358" s="10">
        <v>2</v>
      </c>
      <c r="T358" s="10">
        <v>1</v>
      </c>
      <c r="U358" s="10">
        <v>1</v>
      </c>
      <c r="V358" s="10">
        <v>2</v>
      </c>
      <c r="W358" s="10">
        <v>1</v>
      </c>
      <c r="X358" s="10">
        <v>1</v>
      </c>
      <c r="Y358" s="60">
        <f t="shared" si="47"/>
        <v>8</v>
      </c>
      <c r="Z358" s="4" t="s">
        <v>10</v>
      </c>
      <c r="AA358" s="11">
        <f t="shared" si="48"/>
        <v>1.1525714285714286</v>
      </c>
      <c r="AB358" s="11">
        <f t="shared" si="49"/>
        <v>0.57628571428571429</v>
      </c>
      <c r="AC358" s="11">
        <f t="shared" si="50"/>
        <v>0.57628571428571429</v>
      </c>
      <c r="AD358" s="11">
        <f t="shared" si="51"/>
        <v>1.1525714285714286</v>
      </c>
      <c r="AE358" s="11">
        <f t="shared" si="52"/>
        <v>0.57628571428571429</v>
      </c>
      <c r="AF358" s="11">
        <f t="shared" si="53"/>
        <v>0.57628571428571429</v>
      </c>
      <c r="AG358" s="12">
        <f t="shared" si="54"/>
        <v>4.6102857142857143</v>
      </c>
      <c r="AH358" s="13"/>
      <c r="AI358" s="13"/>
    </row>
    <row r="359" spans="1:35" x14ac:dyDescent="0.3">
      <c r="A359" s="6">
        <v>81060</v>
      </c>
      <c r="B359" s="6" t="s">
        <v>417</v>
      </c>
      <c r="C359" s="6" t="s">
        <v>299</v>
      </c>
      <c r="D359" s="6" t="s">
        <v>65</v>
      </c>
      <c r="E359" s="6">
        <v>5</v>
      </c>
      <c r="F359" s="7">
        <v>95.621794871794876</v>
      </c>
      <c r="G359" s="6">
        <v>2.5</v>
      </c>
      <c r="H359" s="8">
        <f t="shared" si="55"/>
        <v>21</v>
      </c>
      <c r="I359" s="9">
        <v>3.5038628571428569</v>
      </c>
      <c r="J359" s="9">
        <v>3.0205714285714285</v>
      </c>
      <c r="K359" s="3" t="s">
        <v>10</v>
      </c>
      <c r="L359" s="10">
        <v>1</v>
      </c>
      <c r="M359" s="10">
        <v>1</v>
      </c>
      <c r="N359" s="10">
        <v>7</v>
      </c>
      <c r="O359" s="10">
        <v>0</v>
      </c>
      <c r="P359" s="10">
        <v>1</v>
      </c>
      <c r="Q359" s="10">
        <v>1.03</v>
      </c>
      <c r="R359" s="3" t="s">
        <v>10</v>
      </c>
      <c r="S359" s="10">
        <v>2</v>
      </c>
      <c r="T359" s="10">
        <v>2</v>
      </c>
      <c r="U359" s="10">
        <v>2</v>
      </c>
      <c r="V359" s="10">
        <v>3</v>
      </c>
      <c r="W359" s="10">
        <v>2</v>
      </c>
      <c r="X359" s="10">
        <v>3</v>
      </c>
      <c r="Y359" s="60">
        <f t="shared" si="47"/>
        <v>14</v>
      </c>
      <c r="Z359" s="4" t="s">
        <v>10</v>
      </c>
      <c r="AA359" s="11">
        <f t="shared" si="48"/>
        <v>6.0411428571428569</v>
      </c>
      <c r="AB359" s="11">
        <f t="shared" si="49"/>
        <v>6.0411428571428569</v>
      </c>
      <c r="AC359" s="11">
        <f t="shared" si="50"/>
        <v>6.0411428571428569</v>
      </c>
      <c r="AD359" s="11">
        <f t="shared" si="51"/>
        <v>9.0617142857142845</v>
      </c>
      <c r="AE359" s="11">
        <f t="shared" si="52"/>
        <v>6.0411428571428569</v>
      </c>
      <c r="AF359" s="11">
        <f t="shared" si="53"/>
        <v>9.0617142857142845</v>
      </c>
      <c r="AG359" s="12">
        <f t="shared" si="54"/>
        <v>42.287999999999997</v>
      </c>
      <c r="AH359" s="13"/>
      <c r="AI359" s="13"/>
    </row>
    <row r="360" spans="1:35" x14ac:dyDescent="0.3">
      <c r="A360" s="6">
        <v>60102</v>
      </c>
      <c r="B360" s="6" t="s">
        <v>281</v>
      </c>
      <c r="C360" s="6" t="s">
        <v>214</v>
      </c>
      <c r="D360" s="6" t="s">
        <v>160</v>
      </c>
      <c r="E360" s="6">
        <v>10</v>
      </c>
      <c r="F360" s="7">
        <v>96.052083333333329</v>
      </c>
      <c r="G360" s="6">
        <v>0.7</v>
      </c>
      <c r="H360" s="8">
        <f t="shared" si="55"/>
        <v>39</v>
      </c>
      <c r="I360" s="9">
        <v>3.4657485714285712</v>
      </c>
      <c r="J360" s="9">
        <v>2.9877142857142855</v>
      </c>
      <c r="K360" s="3" t="s">
        <v>10</v>
      </c>
      <c r="L360" s="10">
        <v>0</v>
      </c>
      <c r="M360" s="10">
        <v>0</v>
      </c>
      <c r="N360" s="10">
        <v>13</v>
      </c>
      <c r="O360" s="10">
        <v>0</v>
      </c>
      <c r="P360" s="10">
        <v>0</v>
      </c>
      <c r="Q360" s="10">
        <v>0</v>
      </c>
      <c r="R360" s="3" t="s">
        <v>10</v>
      </c>
      <c r="S360" s="10">
        <v>3</v>
      </c>
      <c r="T360" s="10">
        <v>3</v>
      </c>
      <c r="U360" s="10">
        <v>4</v>
      </c>
      <c r="V360" s="10">
        <v>3</v>
      </c>
      <c r="W360" s="10">
        <v>4</v>
      </c>
      <c r="X360" s="10">
        <v>3</v>
      </c>
      <c r="Y360" s="60">
        <f t="shared" si="47"/>
        <v>20</v>
      </c>
      <c r="Z360" s="4" t="s">
        <v>10</v>
      </c>
      <c r="AA360" s="11">
        <f t="shared" si="48"/>
        <v>8.9631428571428557</v>
      </c>
      <c r="AB360" s="11">
        <f t="shared" si="49"/>
        <v>8.9631428571428557</v>
      </c>
      <c r="AC360" s="11">
        <f t="shared" si="50"/>
        <v>11.950857142857142</v>
      </c>
      <c r="AD360" s="11">
        <f t="shared" si="51"/>
        <v>8.9631428571428557</v>
      </c>
      <c r="AE360" s="11">
        <f t="shared" si="52"/>
        <v>11.950857142857142</v>
      </c>
      <c r="AF360" s="11">
        <f t="shared" si="53"/>
        <v>8.9631428571428557</v>
      </c>
      <c r="AG360" s="12">
        <f t="shared" si="54"/>
        <v>59.754285714285714</v>
      </c>
      <c r="AH360" s="13"/>
      <c r="AI360" s="13"/>
    </row>
    <row r="361" spans="1:35" x14ac:dyDescent="0.3">
      <c r="A361" s="6">
        <v>60142</v>
      </c>
      <c r="B361" s="6" t="s">
        <v>418</v>
      </c>
      <c r="C361" s="6" t="s">
        <v>214</v>
      </c>
      <c r="D361" s="6" t="s">
        <v>160</v>
      </c>
      <c r="E361" s="6">
        <v>10</v>
      </c>
      <c r="F361" s="7">
        <v>96.052083333333329</v>
      </c>
      <c r="G361" s="6">
        <v>0.7</v>
      </c>
      <c r="H361" s="8">
        <f t="shared" si="55"/>
        <v>57</v>
      </c>
      <c r="I361" s="9">
        <v>1.9362057142857141</v>
      </c>
      <c r="J361" s="9">
        <v>1.669142857142857</v>
      </c>
      <c r="K361" s="3" t="s">
        <v>10</v>
      </c>
      <c r="L361" s="10">
        <v>0</v>
      </c>
      <c r="M361" s="10">
        <v>0</v>
      </c>
      <c r="N361" s="10">
        <v>19</v>
      </c>
      <c r="O361" s="10">
        <v>0</v>
      </c>
      <c r="P361" s="10">
        <v>0</v>
      </c>
      <c r="Q361" s="10">
        <v>0</v>
      </c>
      <c r="R361" s="3" t="s">
        <v>10</v>
      </c>
      <c r="S361" s="10">
        <v>3</v>
      </c>
      <c r="T361" s="10">
        <v>4</v>
      </c>
      <c r="U361" s="10">
        <v>6</v>
      </c>
      <c r="V361" s="10">
        <v>6</v>
      </c>
      <c r="W361" s="10">
        <v>5</v>
      </c>
      <c r="X361" s="10">
        <v>3</v>
      </c>
      <c r="Y361" s="60">
        <f t="shared" si="47"/>
        <v>27</v>
      </c>
      <c r="Z361" s="4" t="s">
        <v>10</v>
      </c>
      <c r="AA361" s="11">
        <f t="shared" si="48"/>
        <v>5.0074285714285711</v>
      </c>
      <c r="AB361" s="11">
        <f t="shared" si="49"/>
        <v>6.6765714285714282</v>
      </c>
      <c r="AC361" s="11">
        <f t="shared" si="50"/>
        <v>10.014857142857142</v>
      </c>
      <c r="AD361" s="11">
        <f t="shared" si="51"/>
        <v>10.014857142857142</v>
      </c>
      <c r="AE361" s="11">
        <f t="shared" si="52"/>
        <v>8.3457142857142852</v>
      </c>
      <c r="AF361" s="11">
        <f t="shared" si="53"/>
        <v>5.0074285714285711</v>
      </c>
      <c r="AG361" s="12">
        <f t="shared" si="54"/>
        <v>45.066857142857138</v>
      </c>
      <c r="AH361" s="13"/>
      <c r="AI361" s="13"/>
    </row>
    <row r="362" spans="1:35" x14ac:dyDescent="0.3">
      <c r="A362" s="6">
        <v>80480</v>
      </c>
      <c r="B362" s="6" t="s">
        <v>419</v>
      </c>
      <c r="C362" s="6" t="s">
        <v>299</v>
      </c>
      <c r="D362" s="6" t="s">
        <v>65</v>
      </c>
      <c r="E362" s="6">
        <v>5</v>
      </c>
      <c r="F362" s="7">
        <v>95.621794871794876</v>
      </c>
      <c r="G362" s="6">
        <v>2.5</v>
      </c>
      <c r="H362" s="8">
        <f t="shared" si="55"/>
        <v>15</v>
      </c>
      <c r="I362" s="9">
        <v>1.1782285714285712</v>
      </c>
      <c r="J362" s="9">
        <v>1.0157142857142858</v>
      </c>
      <c r="K362" s="3" t="s">
        <v>10</v>
      </c>
      <c r="L362" s="10">
        <v>0</v>
      </c>
      <c r="M362" s="10">
        <v>0</v>
      </c>
      <c r="N362" s="10">
        <v>0</v>
      </c>
      <c r="O362" s="10">
        <v>5</v>
      </c>
      <c r="P362" s="10">
        <v>0</v>
      </c>
      <c r="Q362" s="10">
        <v>0</v>
      </c>
      <c r="R362" s="3" t="s">
        <v>10</v>
      </c>
      <c r="S362" s="10">
        <v>1</v>
      </c>
      <c r="T362" s="10">
        <v>1</v>
      </c>
      <c r="U362" s="10">
        <v>1</v>
      </c>
      <c r="V362" s="10">
        <v>1</v>
      </c>
      <c r="W362" s="10">
        <v>1</v>
      </c>
      <c r="X362" s="10">
        <v>1</v>
      </c>
      <c r="Y362" s="60">
        <f t="shared" si="47"/>
        <v>6</v>
      </c>
      <c r="Z362" s="4" t="s">
        <v>10</v>
      </c>
      <c r="AA362" s="11">
        <f t="shared" si="48"/>
        <v>1.0157142857142858</v>
      </c>
      <c r="AB362" s="11">
        <f t="shared" si="49"/>
        <v>1.0157142857142858</v>
      </c>
      <c r="AC362" s="11">
        <f t="shared" si="50"/>
        <v>1.0157142857142858</v>
      </c>
      <c r="AD362" s="11">
        <f t="shared" si="51"/>
        <v>1.0157142857142858</v>
      </c>
      <c r="AE362" s="11">
        <f t="shared" si="52"/>
        <v>1.0157142857142858</v>
      </c>
      <c r="AF362" s="11">
        <f t="shared" si="53"/>
        <v>1.0157142857142858</v>
      </c>
      <c r="AG362" s="12">
        <f t="shared" si="54"/>
        <v>6.0942857142857152</v>
      </c>
      <c r="AH362" s="13"/>
      <c r="AI362" s="13"/>
    </row>
    <row r="363" spans="1:35" x14ac:dyDescent="0.3">
      <c r="A363" s="6">
        <v>31635</v>
      </c>
      <c r="B363" s="6" t="s">
        <v>243</v>
      </c>
      <c r="C363" s="6" t="s">
        <v>183</v>
      </c>
      <c r="D363" s="6" t="s">
        <v>318</v>
      </c>
      <c r="E363" s="6">
        <v>3</v>
      </c>
      <c r="F363" s="7">
        <v>96.934959349593498</v>
      </c>
      <c r="G363" s="6">
        <v>1.2</v>
      </c>
      <c r="H363" s="8">
        <f t="shared" si="55"/>
        <v>15.450000000000001</v>
      </c>
      <c r="I363" s="9">
        <v>1.6674171428571429</v>
      </c>
      <c r="J363" s="9">
        <v>1.4374285714285715</v>
      </c>
      <c r="K363" s="3" t="s">
        <v>10</v>
      </c>
      <c r="L363" s="10">
        <v>0</v>
      </c>
      <c r="M363" s="10">
        <v>0</v>
      </c>
      <c r="N363" s="10">
        <v>0</v>
      </c>
      <c r="O363" s="10">
        <v>0</v>
      </c>
      <c r="P363" s="10">
        <v>5</v>
      </c>
      <c r="Q363" s="10">
        <v>5.15</v>
      </c>
      <c r="R363" s="3" t="s">
        <v>10</v>
      </c>
      <c r="S363" s="10">
        <v>2</v>
      </c>
      <c r="T363" s="10">
        <v>3</v>
      </c>
      <c r="U363" s="10">
        <v>2</v>
      </c>
      <c r="V363" s="10">
        <v>2</v>
      </c>
      <c r="W363" s="10">
        <v>2</v>
      </c>
      <c r="X363" s="10">
        <v>3</v>
      </c>
      <c r="Y363" s="60">
        <f t="shared" si="47"/>
        <v>14</v>
      </c>
      <c r="Z363" s="4" t="s">
        <v>10</v>
      </c>
      <c r="AA363" s="11">
        <f t="shared" si="48"/>
        <v>2.874857142857143</v>
      </c>
      <c r="AB363" s="11">
        <f t="shared" si="49"/>
        <v>4.3122857142857143</v>
      </c>
      <c r="AC363" s="11">
        <f t="shared" si="50"/>
        <v>2.874857142857143</v>
      </c>
      <c r="AD363" s="11">
        <f t="shared" si="51"/>
        <v>2.874857142857143</v>
      </c>
      <c r="AE363" s="11">
        <f t="shared" si="52"/>
        <v>2.874857142857143</v>
      </c>
      <c r="AF363" s="11">
        <f t="shared" si="53"/>
        <v>4.3122857142857143</v>
      </c>
      <c r="AG363" s="12">
        <f t="shared" si="54"/>
        <v>20.124000000000002</v>
      </c>
      <c r="AH363" s="13"/>
      <c r="AI363" s="13"/>
    </row>
    <row r="364" spans="1:35" x14ac:dyDescent="0.3">
      <c r="A364" s="6">
        <v>80460</v>
      </c>
      <c r="B364" s="6" t="s">
        <v>420</v>
      </c>
      <c r="C364" s="6" t="s">
        <v>299</v>
      </c>
      <c r="D364" s="6" t="s">
        <v>65</v>
      </c>
      <c r="E364" s="6">
        <v>5</v>
      </c>
      <c r="F364" s="7">
        <v>95.621794871794876</v>
      </c>
      <c r="G364" s="6">
        <v>2.5</v>
      </c>
      <c r="H364" s="8">
        <f t="shared" si="55"/>
        <v>45</v>
      </c>
      <c r="I364" s="9">
        <v>1.826502857142857</v>
      </c>
      <c r="J364" s="9">
        <v>1.5745714285714285</v>
      </c>
      <c r="K364" s="3" t="s">
        <v>10</v>
      </c>
      <c r="L364" s="10">
        <v>0</v>
      </c>
      <c r="M364" s="10">
        <v>0</v>
      </c>
      <c r="N364" s="10">
        <v>2</v>
      </c>
      <c r="O364" s="10">
        <v>15</v>
      </c>
      <c r="P364" s="10">
        <v>14</v>
      </c>
      <c r="Q364" s="10">
        <v>1</v>
      </c>
      <c r="R364" s="3" t="s">
        <v>10</v>
      </c>
      <c r="S364" s="10">
        <v>5</v>
      </c>
      <c r="T364" s="10">
        <v>6</v>
      </c>
      <c r="U364" s="10">
        <v>7</v>
      </c>
      <c r="V364" s="10">
        <v>9</v>
      </c>
      <c r="W364" s="10">
        <v>5</v>
      </c>
      <c r="X364" s="10">
        <v>5</v>
      </c>
      <c r="Y364" s="60">
        <f t="shared" si="47"/>
        <v>37</v>
      </c>
      <c r="Z364" s="4" t="s">
        <v>10</v>
      </c>
      <c r="AA364" s="11">
        <f t="shared" si="48"/>
        <v>7.8728571428571428</v>
      </c>
      <c r="AB364" s="11">
        <f t="shared" si="49"/>
        <v>9.4474285714285706</v>
      </c>
      <c r="AC364" s="11">
        <f t="shared" si="50"/>
        <v>11.022</v>
      </c>
      <c r="AD364" s="11">
        <f t="shared" si="51"/>
        <v>14.171142857142856</v>
      </c>
      <c r="AE364" s="11">
        <f t="shared" si="52"/>
        <v>7.8728571428571428</v>
      </c>
      <c r="AF364" s="11">
        <f t="shared" si="53"/>
        <v>7.8728571428571428</v>
      </c>
      <c r="AG364" s="12">
        <f t="shared" si="54"/>
        <v>58.259142857142855</v>
      </c>
      <c r="AH364" s="13"/>
      <c r="AI364" s="13"/>
    </row>
    <row r="365" spans="1:35" x14ac:dyDescent="0.3">
      <c r="A365" s="6">
        <v>31740</v>
      </c>
      <c r="B365" s="6" t="s">
        <v>421</v>
      </c>
      <c r="C365" s="6" t="s">
        <v>183</v>
      </c>
      <c r="D365" s="6" t="s">
        <v>318</v>
      </c>
      <c r="E365" s="6">
        <v>3</v>
      </c>
      <c r="F365" s="7">
        <v>96.934959349593498</v>
      </c>
      <c r="G365" s="6">
        <v>1.2</v>
      </c>
      <c r="H365" s="8">
        <f t="shared" si="55"/>
        <v>6</v>
      </c>
      <c r="I365" s="9">
        <v>1.0913942857142855</v>
      </c>
      <c r="J365" s="9">
        <v>0.94085714285714284</v>
      </c>
      <c r="K365" s="3" t="s">
        <v>10</v>
      </c>
      <c r="L365" s="10">
        <v>2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3" t="s">
        <v>10</v>
      </c>
      <c r="S365" s="10">
        <v>1</v>
      </c>
      <c r="T365" s="10">
        <v>1</v>
      </c>
      <c r="U365" s="10">
        <v>1</v>
      </c>
      <c r="V365" s="10">
        <v>1</v>
      </c>
      <c r="W365" s="10">
        <v>1</v>
      </c>
      <c r="X365" s="10">
        <v>1</v>
      </c>
      <c r="Y365" s="60">
        <f t="shared" si="47"/>
        <v>6</v>
      </c>
      <c r="Z365" s="4" t="s">
        <v>10</v>
      </c>
      <c r="AA365" s="11">
        <f t="shared" si="48"/>
        <v>0.94085714285714284</v>
      </c>
      <c r="AB365" s="11">
        <f t="shared" si="49"/>
        <v>0.94085714285714284</v>
      </c>
      <c r="AC365" s="11">
        <f t="shared" si="50"/>
        <v>0.94085714285714284</v>
      </c>
      <c r="AD365" s="11">
        <f t="shared" si="51"/>
        <v>0.94085714285714284</v>
      </c>
      <c r="AE365" s="11">
        <f t="shared" si="52"/>
        <v>0.94085714285714284</v>
      </c>
      <c r="AF365" s="11">
        <f t="shared" si="53"/>
        <v>0.94085714285714284</v>
      </c>
      <c r="AG365" s="12">
        <f t="shared" si="54"/>
        <v>5.6451428571428561</v>
      </c>
      <c r="AH365" s="13"/>
      <c r="AI365" s="13"/>
    </row>
    <row r="366" spans="1:35" x14ac:dyDescent="0.3">
      <c r="A366" s="6">
        <v>32290</v>
      </c>
      <c r="B366" s="6" t="s">
        <v>422</v>
      </c>
      <c r="C366" s="6" t="s">
        <v>240</v>
      </c>
      <c r="D366" s="6" t="s">
        <v>318</v>
      </c>
      <c r="E366" s="6">
        <v>3</v>
      </c>
      <c r="F366" s="7">
        <v>96.934959349593498</v>
      </c>
      <c r="G366" s="6">
        <v>1.2</v>
      </c>
      <c r="H366" s="8">
        <f t="shared" si="55"/>
        <v>12</v>
      </c>
      <c r="I366" s="9">
        <v>2.4999657142857141</v>
      </c>
      <c r="J366" s="9">
        <v>2.1551428571428572</v>
      </c>
      <c r="K366" s="3" t="s">
        <v>10</v>
      </c>
      <c r="L366" s="10">
        <v>0</v>
      </c>
      <c r="M366" s="10">
        <v>4</v>
      </c>
      <c r="N366" s="10">
        <v>0</v>
      </c>
      <c r="O366" s="10">
        <v>0</v>
      </c>
      <c r="P366" s="10">
        <v>2</v>
      </c>
      <c r="Q366" s="10">
        <v>2.06</v>
      </c>
      <c r="R366" s="3" t="s">
        <v>10</v>
      </c>
      <c r="S366" s="10">
        <v>2</v>
      </c>
      <c r="T366" s="10">
        <v>2</v>
      </c>
      <c r="U366" s="10">
        <v>2</v>
      </c>
      <c r="V366" s="10">
        <v>2</v>
      </c>
      <c r="W366" s="10">
        <v>2</v>
      </c>
      <c r="X366" s="10">
        <v>2</v>
      </c>
      <c r="Y366" s="60">
        <f t="shared" si="47"/>
        <v>12</v>
      </c>
      <c r="Z366" s="4" t="s">
        <v>10</v>
      </c>
      <c r="AA366" s="11">
        <f t="shared" si="48"/>
        <v>4.3102857142857145</v>
      </c>
      <c r="AB366" s="11">
        <f t="shared" si="49"/>
        <v>4.3102857142857145</v>
      </c>
      <c r="AC366" s="11">
        <f t="shared" si="50"/>
        <v>4.3102857142857145</v>
      </c>
      <c r="AD366" s="11">
        <f t="shared" si="51"/>
        <v>4.3102857142857145</v>
      </c>
      <c r="AE366" s="11">
        <f t="shared" si="52"/>
        <v>4.3102857142857145</v>
      </c>
      <c r="AF366" s="11">
        <f t="shared" si="53"/>
        <v>4.3102857142857145</v>
      </c>
      <c r="AG366" s="12">
        <f t="shared" si="54"/>
        <v>25.861714285714289</v>
      </c>
      <c r="AH366" s="13"/>
      <c r="AI366" s="13"/>
    </row>
    <row r="367" spans="1:35" x14ac:dyDescent="0.3">
      <c r="A367" s="6">
        <v>20190</v>
      </c>
      <c r="B367" s="6" t="s">
        <v>398</v>
      </c>
      <c r="C367" s="6" t="s">
        <v>177</v>
      </c>
      <c r="D367" s="6" t="s">
        <v>178</v>
      </c>
      <c r="E367" s="6">
        <v>20</v>
      </c>
      <c r="F367" s="7">
        <v>95.813596491228068</v>
      </c>
      <c r="G367" s="6">
        <v>2.2999999999999998</v>
      </c>
      <c r="H367" s="8">
        <f t="shared" si="55"/>
        <v>135</v>
      </c>
      <c r="I367" s="9">
        <v>2.441302857142857</v>
      </c>
      <c r="J367" s="9">
        <v>2.1045714285714285</v>
      </c>
      <c r="K367" s="3" t="s">
        <v>10</v>
      </c>
      <c r="L367" s="10">
        <v>4</v>
      </c>
      <c r="M367" s="10">
        <v>0</v>
      </c>
      <c r="N367" s="10">
        <v>0</v>
      </c>
      <c r="O367" s="10">
        <v>0</v>
      </c>
      <c r="P367" s="10">
        <v>45</v>
      </c>
      <c r="Q367" s="10">
        <v>23</v>
      </c>
      <c r="R367" s="3" t="s">
        <v>10</v>
      </c>
      <c r="S367" s="10">
        <v>17</v>
      </c>
      <c r="T367" s="10">
        <v>19</v>
      </c>
      <c r="U367" s="10">
        <v>16</v>
      </c>
      <c r="V367" s="10">
        <v>16</v>
      </c>
      <c r="W367" s="10">
        <v>10</v>
      </c>
      <c r="X367" s="10">
        <v>15</v>
      </c>
      <c r="Y367" s="60">
        <f t="shared" si="47"/>
        <v>93</v>
      </c>
      <c r="Z367" s="4" t="s">
        <v>10</v>
      </c>
      <c r="AA367" s="11">
        <f t="shared" si="48"/>
        <v>35.777714285714282</v>
      </c>
      <c r="AB367" s="11">
        <f t="shared" si="49"/>
        <v>39.98685714285714</v>
      </c>
      <c r="AC367" s="11">
        <f t="shared" si="50"/>
        <v>33.673142857142857</v>
      </c>
      <c r="AD367" s="11">
        <f t="shared" si="51"/>
        <v>33.673142857142857</v>
      </c>
      <c r="AE367" s="11">
        <f t="shared" si="52"/>
        <v>21.045714285714286</v>
      </c>
      <c r="AF367" s="11">
        <f t="shared" si="53"/>
        <v>31.568571428571428</v>
      </c>
      <c r="AG367" s="12">
        <f t="shared" si="54"/>
        <v>195.72514285714288</v>
      </c>
      <c r="AH367" s="13"/>
      <c r="AI367" s="13"/>
    </row>
    <row r="368" spans="1:35" x14ac:dyDescent="0.3">
      <c r="A368" s="15">
        <v>31625</v>
      </c>
      <c r="B368" s="6" t="s">
        <v>342</v>
      </c>
      <c r="C368" s="6" t="s">
        <v>183</v>
      </c>
      <c r="D368" s="6" t="s">
        <v>318</v>
      </c>
      <c r="E368" s="6">
        <v>3</v>
      </c>
      <c r="F368" s="7">
        <v>96.934959349593498</v>
      </c>
      <c r="G368" s="6">
        <v>1.2</v>
      </c>
      <c r="H368" s="8">
        <f t="shared" si="55"/>
        <v>6.18</v>
      </c>
      <c r="I368" s="9">
        <v>2.5042742857142857</v>
      </c>
      <c r="J368" s="9">
        <v>2.1588571428571428</v>
      </c>
      <c r="K368" s="3" t="s">
        <v>10</v>
      </c>
      <c r="L368" s="10">
        <v>0</v>
      </c>
      <c r="M368" s="10">
        <v>0</v>
      </c>
      <c r="N368" s="10">
        <v>0</v>
      </c>
      <c r="O368" s="10">
        <v>0</v>
      </c>
      <c r="P368" s="10">
        <v>2</v>
      </c>
      <c r="Q368" s="10">
        <v>2.06</v>
      </c>
      <c r="R368" s="3" t="s">
        <v>10</v>
      </c>
      <c r="S368" s="10">
        <v>1</v>
      </c>
      <c r="T368" s="10">
        <v>1</v>
      </c>
      <c r="U368" s="10">
        <v>1</v>
      </c>
      <c r="V368" s="10">
        <v>1</v>
      </c>
      <c r="W368" s="10">
        <v>1</v>
      </c>
      <c r="X368" s="10">
        <v>1</v>
      </c>
      <c r="Y368" s="60">
        <f t="shared" si="47"/>
        <v>6</v>
      </c>
      <c r="Z368" s="4" t="s">
        <v>10</v>
      </c>
      <c r="AA368" s="11">
        <f t="shared" si="48"/>
        <v>2.1588571428571428</v>
      </c>
      <c r="AB368" s="11">
        <f t="shared" si="49"/>
        <v>2.1588571428571428</v>
      </c>
      <c r="AC368" s="11">
        <f t="shared" si="50"/>
        <v>2.1588571428571428</v>
      </c>
      <c r="AD368" s="11">
        <f t="shared" si="51"/>
        <v>2.1588571428571428</v>
      </c>
      <c r="AE368" s="11">
        <f t="shared" si="52"/>
        <v>2.1588571428571428</v>
      </c>
      <c r="AF368" s="11">
        <f t="shared" si="53"/>
        <v>2.1588571428571428</v>
      </c>
      <c r="AG368" s="12">
        <f t="shared" si="54"/>
        <v>12.953142857142856</v>
      </c>
      <c r="AH368" s="13"/>
      <c r="AI368" s="13"/>
    </row>
    <row r="369" spans="1:35" x14ac:dyDescent="0.3">
      <c r="A369" s="6">
        <v>80490</v>
      </c>
      <c r="B369" s="6" t="s">
        <v>423</v>
      </c>
      <c r="C369" s="6" t="s">
        <v>299</v>
      </c>
      <c r="D369" s="6" t="s">
        <v>65</v>
      </c>
      <c r="E369" s="6">
        <v>5</v>
      </c>
      <c r="F369" s="7">
        <v>95.621794871794876</v>
      </c>
      <c r="G369" s="6">
        <v>2.5</v>
      </c>
      <c r="H369" s="8">
        <f t="shared" si="55"/>
        <v>36</v>
      </c>
      <c r="I369" s="9">
        <v>3.3437828571428572</v>
      </c>
      <c r="J369" s="9">
        <v>2.8825714285714286</v>
      </c>
      <c r="K369" s="3" t="s">
        <v>10</v>
      </c>
      <c r="L369" s="10">
        <v>0</v>
      </c>
      <c r="M369" s="10">
        <v>1</v>
      </c>
      <c r="N369" s="10">
        <v>2</v>
      </c>
      <c r="O369" s="10">
        <v>0</v>
      </c>
      <c r="P369" s="10">
        <v>12</v>
      </c>
      <c r="Q369" s="10">
        <v>7</v>
      </c>
      <c r="R369" s="3" t="s">
        <v>10</v>
      </c>
      <c r="S369" s="10">
        <v>6</v>
      </c>
      <c r="T369" s="10">
        <v>3</v>
      </c>
      <c r="U369" s="10">
        <v>6</v>
      </c>
      <c r="V369" s="10">
        <v>5</v>
      </c>
      <c r="W369" s="10">
        <v>3</v>
      </c>
      <c r="X369" s="10">
        <v>6</v>
      </c>
      <c r="Y369" s="60">
        <f t="shared" si="47"/>
        <v>29</v>
      </c>
      <c r="Z369" s="4" t="s">
        <v>10</v>
      </c>
      <c r="AA369" s="11">
        <f t="shared" si="48"/>
        <v>17.295428571428573</v>
      </c>
      <c r="AB369" s="11">
        <f t="shared" si="49"/>
        <v>8.6477142857142866</v>
      </c>
      <c r="AC369" s="11">
        <f t="shared" si="50"/>
        <v>17.295428571428573</v>
      </c>
      <c r="AD369" s="11">
        <f t="shared" si="51"/>
        <v>14.412857142857142</v>
      </c>
      <c r="AE369" s="11">
        <f t="shared" si="52"/>
        <v>8.6477142857142866</v>
      </c>
      <c r="AF369" s="11">
        <f t="shared" si="53"/>
        <v>17.295428571428573</v>
      </c>
      <c r="AG369" s="12">
        <f t="shared" si="54"/>
        <v>83.594571428571442</v>
      </c>
      <c r="AH369" s="13"/>
      <c r="AI369" s="13"/>
    </row>
    <row r="370" spans="1:35" x14ac:dyDescent="0.3">
      <c r="A370" s="6">
        <v>73300</v>
      </c>
      <c r="B370" s="6" t="s">
        <v>424</v>
      </c>
      <c r="C370" s="6" t="s">
        <v>256</v>
      </c>
      <c r="D370" s="6" t="s">
        <v>65</v>
      </c>
      <c r="E370" s="6">
        <v>5</v>
      </c>
      <c r="F370" s="7">
        <v>95.621794871794876</v>
      </c>
      <c r="G370" s="6">
        <v>2.5</v>
      </c>
      <c r="H370" s="8">
        <f t="shared" si="55"/>
        <v>54</v>
      </c>
      <c r="I370" s="9">
        <v>0.67511999999999994</v>
      </c>
      <c r="J370" s="9">
        <v>0.58199999999999996</v>
      </c>
      <c r="K370" s="3" t="s">
        <v>10</v>
      </c>
      <c r="L370" s="10">
        <v>2</v>
      </c>
      <c r="M370" s="10">
        <v>1</v>
      </c>
      <c r="N370" s="10">
        <v>0</v>
      </c>
      <c r="O370" s="10">
        <v>0</v>
      </c>
      <c r="P370" s="10">
        <v>18</v>
      </c>
      <c r="Q370" s="10">
        <v>1</v>
      </c>
      <c r="R370" s="3" t="s">
        <v>10</v>
      </c>
      <c r="S370" s="10">
        <v>5</v>
      </c>
      <c r="T370" s="10">
        <v>6</v>
      </c>
      <c r="U370" s="10">
        <v>6</v>
      </c>
      <c r="V370" s="10">
        <v>5</v>
      </c>
      <c r="W370" s="10">
        <v>5</v>
      </c>
      <c r="X370" s="10">
        <v>6</v>
      </c>
      <c r="Y370" s="60">
        <f t="shared" si="47"/>
        <v>33</v>
      </c>
      <c r="Z370" s="4" t="s">
        <v>10</v>
      </c>
      <c r="AA370" s="11">
        <f t="shared" si="48"/>
        <v>2.9099999999999997</v>
      </c>
      <c r="AB370" s="11">
        <f t="shared" si="49"/>
        <v>3.492</v>
      </c>
      <c r="AC370" s="11">
        <f t="shared" si="50"/>
        <v>3.492</v>
      </c>
      <c r="AD370" s="11">
        <f t="shared" si="51"/>
        <v>2.9099999999999997</v>
      </c>
      <c r="AE370" s="11">
        <f t="shared" si="52"/>
        <v>2.9099999999999997</v>
      </c>
      <c r="AF370" s="11">
        <f t="shared" si="53"/>
        <v>3.492</v>
      </c>
      <c r="AG370" s="12">
        <f t="shared" si="54"/>
        <v>19.206</v>
      </c>
      <c r="AH370" s="13"/>
      <c r="AI370" s="13"/>
    </row>
    <row r="371" spans="1:35" x14ac:dyDescent="0.3">
      <c r="A371" s="6">
        <v>32100</v>
      </c>
      <c r="B371" s="6" t="s">
        <v>425</v>
      </c>
      <c r="C371" s="6" t="s">
        <v>240</v>
      </c>
      <c r="D371" s="6" t="s">
        <v>318</v>
      </c>
      <c r="E371" s="6">
        <v>3</v>
      </c>
      <c r="F371" s="7">
        <v>96.934959349593498</v>
      </c>
      <c r="G371" s="6">
        <v>1.2</v>
      </c>
      <c r="H371" s="8">
        <f t="shared" si="55"/>
        <v>135</v>
      </c>
      <c r="I371" s="9">
        <v>3.723931428571428</v>
      </c>
      <c r="J371" s="9">
        <v>3.2102857142857144</v>
      </c>
      <c r="K371" s="3" t="s">
        <v>10</v>
      </c>
      <c r="L371" s="10">
        <v>1</v>
      </c>
      <c r="M371" s="10">
        <v>1</v>
      </c>
      <c r="N371" s="10">
        <v>0</v>
      </c>
      <c r="O371" s="10">
        <v>0</v>
      </c>
      <c r="P371" s="10">
        <v>45</v>
      </c>
      <c r="Q371" s="10">
        <v>5</v>
      </c>
      <c r="R371" s="3" t="s">
        <v>10</v>
      </c>
      <c r="S371" s="10">
        <v>12</v>
      </c>
      <c r="T371" s="10">
        <v>9</v>
      </c>
      <c r="U371" s="10">
        <v>7</v>
      </c>
      <c r="V371" s="10">
        <v>9</v>
      </c>
      <c r="W371" s="10">
        <v>16</v>
      </c>
      <c r="X371" s="10">
        <v>8</v>
      </c>
      <c r="Y371" s="60">
        <f t="shared" si="47"/>
        <v>61</v>
      </c>
      <c r="Z371" s="4" t="s">
        <v>10</v>
      </c>
      <c r="AA371" s="11">
        <f t="shared" si="48"/>
        <v>38.523428571428575</v>
      </c>
      <c r="AB371" s="11">
        <f t="shared" si="49"/>
        <v>28.892571428571429</v>
      </c>
      <c r="AC371" s="11">
        <f t="shared" si="50"/>
        <v>22.472000000000001</v>
      </c>
      <c r="AD371" s="11">
        <f t="shared" si="51"/>
        <v>28.892571428571429</v>
      </c>
      <c r="AE371" s="11">
        <f t="shared" si="52"/>
        <v>51.364571428571431</v>
      </c>
      <c r="AF371" s="11">
        <f t="shared" si="53"/>
        <v>25.682285714285715</v>
      </c>
      <c r="AG371" s="12">
        <f t="shared" si="54"/>
        <v>195.82742857142858</v>
      </c>
      <c r="AH371" s="13"/>
      <c r="AI371" s="13"/>
    </row>
    <row r="372" spans="1:35" x14ac:dyDescent="0.3">
      <c r="A372" s="6">
        <v>73000</v>
      </c>
      <c r="B372" s="6" t="s">
        <v>426</v>
      </c>
      <c r="C372" s="6" t="s">
        <v>186</v>
      </c>
      <c r="D372" s="6" t="s">
        <v>160</v>
      </c>
      <c r="E372" s="6">
        <v>10</v>
      </c>
      <c r="F372" s="7">
        <v>96.052083333333329</v>
      </c>
      <c r="G372" s="6">
        <v>0.7</v>
      </c>
      <c r="H372" s="8">
        <f t="shared" si="55"/>
        <v>27</v>
      </c>
      <c r="I372" s="9">
        <v>3.1121142857142856</v>
      </c>
      <c r="J372" s="9">
        <v>2.6828571428571428</v>
      </c>
      <c r="K372" s="3" t="s">
        <v>10</v>
      </c>
      <c r="L372" s="10">
        <v>1</v>
      </c>
      <c r="M372" s="10">
        <v>1</v>
      </c>
      <c r="N372" s="10">
        <v>0</v>
      </c>
      <c r="O372" s="10">
        <v>0</v>
      </c>
      <c r="P372" s="10">
        <v>3</v>
      </c>
      <c r="Q372" s="10">
        <v>9</v>
      </c>
      <c r="R372" s="3" t="s">
        <v>10</v>
      </c>
      <c r="S372" s="10">
        <v>3</v>
      </c>
      <c r="T372" s="10">
        <v>2</v>
      </c>
      <c r="U372" s="10">
        <v>2</v>
      </c>
      <c r="V372" s="10">
        <v>4</v>
      </c>
      <c r="W372" s="10">
        <v>3</v>
      </c>
      <c r="X372" s="10">
        <v>2</v>
      </c>
      <c r="Y372" s="60">
        <f t="shared" si="47"/>
        <v>16</v>
      </c>
      <c r="Z372" s="4" t="s">
        <v>10</v>
      </c>
      <c r="AA372" s="11">
        <f t="shared" si="48"/>
        <v>8.048571428571428</v>
      </c>
      <c r="AB372" s="11">
        <f t="shared" si="49"/>
        <v>5.3657142857142857</v>
      </c>
      <c r="AC372" s="11">
        <f t="shared" si="50"/>
        <v>5.3657142857142857</v>
      </c>
      <c r="AD372" s="11">
        <f t="shared" si="51"/>
        <v>10.731428571428571</v>
      </c>
      <c r="AE372" s="11">
        <f t="shared" si="52"/>
        <v>8.048571428571428</v>
      </c>
      <c r="AF372" s="11">
        <f t="shared" si="53"/>
        <v>5.3657142857142857</v>
      </c>
      <c r="AG372" s="12">
        <f t="shared" si="54"/>
        <v>42.925714285714285</v>
      </c>
      <c r="AH372" s="13"/>
      <c r="AI372" s="13"/>
    </row>
    <row r="373" spans="1:35" x14ac:dyDescent="0.3">
      <c r="A373" s="6">
        <v>15090</v>
      </c>
      <c r="B373" s="6" t="s">
        <v>427</v>
      </c>
      <c r="C373" s="6" t="s">
        <v>165</v>
      </c>
      <c r="D373" s="6" t="s">
        <v>166</v>
      </c>
      <c r="E373" s="6">
        <v>10</v>
      </c>
      <c r="F373" s="7">
        <v>97.094696969696969</v>
      </c>
      <c r="G373" s="6">
        <v>0.8</v>
      </c>
      <c r="H373" s="8">
        <f t="shared" si="55"/>
        <v>15</v>
      </c>
      <c r="I373" s="9">
        <v>0.83188571428571423</v>
      </c>
      <c r="J373" s="9">
        <v>0.71714285714285719</v>
      </c>
      <c r="K373" s="3" t="s">
        <v>10</v>
      </c>
      <c r="L373" s="10">
        <v>5</v>
      </c>
      <c r="M373" s="10">
        <v>0</v>
      </c>
      <c r="N373" s="10">
        <v>0</v>
      </c>
      <c r="O373" s="10">
        <v>0</v>
      </c>
      <c r="P373" s="10">
        <v>4</v>
      </c>
      <c r="Q373" s="10">
        <v>0</v>
      </c>
      <c r="R373" s="3" t="s">
        <v>10</v>
      </c>
      <c r="S373" s="10">
        <v>2</v>
      </c>
      <c r="T373" s="10">
        <v>2</v>
      </c>
      <c r="U373" s="10">
        <v>2</v>
      </c>
      <c r="V373" s="10">
        <v>2</v>
      </c>
      <c r="W373" s="10">
        <v>2</v>
      </c>
      <c r="X373" s="10">
        <v>2</v>
      </c>
      <c r="Y373" s="60">
        <f t="shared" si="47"/>
        <v>12</v>
      </c>
      <c r="Z373" s="4" t="s">
        <v>10</v>
      </c>
      <c r="AA373" s="11">
        <f t="shared" si="48"/>
        <v>1.4342857142857144</v>
      </c>
      <c r="AB373" s="11">
        <f t="shared" si="49"/>
        <v>1.4342857142857144</v>
      </c>
      <c r="AC373" s="11">
        <f t="shared" si="50"/>
        <v>1.4342857142857144</v>
      </c>
      <c r="AD373" s="11">
        <f t="shared" si="51"/>
        <v>1.4342857142857144</v>
      </c>
      <c r="AE373" s="11">
        <f t="shared" si="52"/>
        <v>1.4342857142857144</v>
      </c>
      <c r="AF373" s="11">
        <f t="shared" si="53"/>
        <v>1.4342857142857144</v>
      </c>
      <c r="AG373" s="12">
        <f t="shared" si="54"/>
        <v>8.6057142857142868</v>
      </c>
      <c r="AH373" s="13"/>
      <c r="AI373" s="13"/>
    </row>
    <row r="374" spans="1:35" x14ac:dyDescent="0.3">
      <c r="A374" s="6">
        <v>81050</v>
      </c>
      <c r="B374" s="6" t="s">
        <v>428</v>
      </c>
      <c r="C374" s="6" t="s">
        <v>299</v>
      </c>
      <c r="D374" s="6" t="s">
        <v>65</v>
      </c>
      <c r="E374" s="6">
        <v>5</v>
      </c>
      <c r="F374" s="7">
        <v>95.621794871794876</v>
      </c>
      <c r="G374" s="6">
        <v>2.5</v>
      </c>
      <c r="H374" s="8">
        <f t="shared" si="55"/>
        <v>3</v>
      </c>
      <c r="I374" s="9">
        <v>1.1530400000000001</v>
      </c>
      <c r="J374" s="9">
        <v>0.99399999999999999</v>
      </c>
      <c r="K374" s="3" t="s">
        <v>10</v>
      </c>
      <c r="L374" s="10">
        <v>0</v>
      </c>
      <c r="M374" s="10">
        <v>0</v>
      </c>
      <c r="N374" s="10">
        <v>0</v>
      </c>
      <c r="O374" s="10">
        <v>1</v>
      </c>
      <c r="P374" s="10">
        <v>0</v>
      </c>
      <c r="Q374" s="10">
        <v>0</v>
      </c>
      <c r="R374" s="3" t="s">
        <v>10</v>
      </c>
      <c r="S374" s="10">
        <v>1</v>
      </c>
      <c r="T374" s="10">
        <v>1</v>
      </c>
      <c r="U374" s="10">
        <v>1</v>
      </c>
      <c r="V374" s="10">
        <v>1</v>
      </c>
      <c r="W374" s="10">
        <v>1</v>
      </c>
      <c r="X374" s="10">
        <v>1</v>
      </c>
      <c r="Y374" s="60">
        <f t="shared" si="47"/>
        <v>6</v>
      </c>
      <c r="Z374" s="4" t="s">
        <v>10</v>
      </c>
      <c r="AA374" s="11">
        <f t="shared" si="48"/>
        <v>0.99399999999999999</v>
      </c>
      <c r="AB374" s="11">
        <f t="shared" si="49"/>
        <v>0.99399999999999999</v>
      </c>
      <c r="AC374" s="11">
        <f t="shared" si="50"/>
        <v>0.99399999999999999</v>
      </c>
      <c r="AD374" s="11">
        <f t="shared" si="51"/>
        <v>0.99399999999999999</v>
      </c>
      <c r="AE374" s="11">
        <f t="shared" si="52"/>
        <v>0.99399999999999999</v>
      </c>
      <c r="AF374" s="11">
        <f t="shared" si="53"/>
        <v>0.99399999999999999</v>
      </c>
      <c r="AG374" s="12">
        <f t="shared" si="54"/>
        <v>5.9639999999999995</v>
      </c>
      <c r="AH374" s="13"/>
      <c r="AI374" s="13"/>
    </row>
    <row r="375" spans="1:35" x14ac:dyDescent="0.3">
      <c r="A375" s="15">
        <v>80410</v>
      </c>
      <c r="B375" s="6" t="s">
        <v>429</v>
      </c>
      <c r="C375" s="6" t="s">
        <v>299</v>
      </c>
      <c r="D375" s="6" t="s">
        <v>65</v>
      </c>
      <c r="E375" s="6">
        <v>5</v>
      </c>
      <c r="F375" s="7">
        <v>95.621794871794876</v>
      </c>
      <c r="G375" s="6">
        <v>2.5</v>
      </c>
      <c r="H375" s="8">
        <f t="shared" si="55"/>
        <v>3.09</v>
      </c>
      <c r="I375" s="9">
        <v>2.896022857142857</v>
      </c>
      <c r="J375" s="9">
        <v>2.4965714285714284</v>
      </c>
      <c r="K375" s="3" t="s">
        <v>10</v>
      </c>
      <c r="L375" s="10">
        <v>0</v>
      </c>
      <c r="M375" s="10">
        <v>0</v>
      </c>
      <c r="N375" s="10">
        <v>0</v>
      </c>
      <c r="O375" s="10">
        <v>0</v>
      </c>
      <c r="P375" s="10">
        <v>1</v>
      </c>
      <c r="Q375" s="10">
        <v>1.03</v>
      </c>
      <c r="R375" s="3" t="s">
        <v>10</v>
      </c>
      <c r="S375" s="10">
        <v>1</v>
      </c>
      <c r="T375" s="10">
        <v>1</v>
      </c>
      <c r="U375" s="10">
        <v>1</v>
      </c>
      <c r="V375" s="10">
        <v>1</v>
      </c>
      <c r="W375" s="10">
        <v>1</v>
      </c>
      <c r="X375" s="10">
        <v>1</v>
      </c>
      <c r="Y375" s="60">
        <f t="shared" si="47"/>
        <v>6</v>
      </c>
      <c r="Z375" s="4" t="s">
        <v>10</v>
      </c>
      <c r="AA375" s="11">
        <f t="shared" si="48"/>
        <v>2.4965714285714284</v>
      </c>
      <c r="AB375" s="11">
        <f t="shared" si="49"/>
        <v>2.4965714285714284</v>
      </c>
      <c r="AC375" s="11">
        <f t="shared" si="50"/>
        <v>2.4965714285714284</v>
      </c>
      <c r="AD375" s="11">
        <f t="shared" si="51"/>
        <v>2.4965714285714284</v>
      </c>
      <c r="AE375" s="11">
        <f t="shared" si="52"/>
        <v>2.4965714285714284</v>
      </c>
      <c r="AF375" s="11">
        <f t="shared" si="53"/>
        <v>2.4965714285714284</v>
      </c>
      <c r="AG375" s="12">
        <f t="shared" si="54"/>
        <v>14.979428571428571</v>
      </c>
      <c r="AH375" s="13"/>
      <c r="AI375" s="13"/>
    </row>
    <row r="376" spans="1:35" x14ac:dyDescent="0.3">
      <c r="A376" s="6">
        <v>75400</v>
      </c>
      <c r="B376" s="6" t="s">
        <v>430</v>
      </c>
      <c r="C376" s="6" t="s">
        <v>289</v>
      </c>
      <c r="D376" s="6" t="s">
        <v>35</v>
      </c>
      <c r="E376" s="6">
        <v>10</v>
      </c>
      <c r="F376" s="7">
        <v>94.135802469135797</v>
      </c>
      <c r="G376" s="6">
        <v>0.7</v>
      </c>
      <c r="H376" s="8">
        <f t="shared" si="55"/>
        <v>3</v>
      </c>
      <c r="I376" s="9">
        <v>0.79973714285714281</v>
      </c>
      <c r="J376" s="9">
        <v>0.68942857142857139</v>
      </c>
      <c r="K376" s="3" t="s">
        <v>10</v>
      </c>
      <c r="L376" s="10">
        <v>0</v>
      </c>
      <c r="M376" s="10">
        <v>0</v>
      </c>
      <c r="N376" s="10">
        <v>0</v>
      </c>
      <c r="O376" s="10">
        <v>1</v>
      </c>
      <c r="P376" s="10">
        <v>0</v>
      </c>
      <c r="Q376" s="10">
        <v>0</v>
      </c>
      <c r="R376" s="3" t="s">
        <v>10</v>
      </c>
      <c r="S376" s="10">
        <v>1</v>
      </c>
      <c r="T376" s="10">
        <v>1</v>
      </c>
      <c r="U376" s="10">
        <v>1</v>
      </c>
      <c r="V376" s="10">
        <v>1</v>
      </c>
      <c r="W376" s="10">
        <v>1</v>
      </c>
      <c r="X376" s="10">
        <v>1</v>
      </c>
      <c r="Y376" s="60">
        <f t="shared" si="47"/>
        <v>6</v>
      </c>
      <c r="Z376" s="4" t="s">
        <v>10</v>
      </c>
      <c r="AA376" s="11">
        <f t="shared" si="48"/>
        <v>0.68942857142857139</v>
      </c>
      <c r="AB376" s="11">
        <f t="shared" si="49"/>
        <v>0.68942857142857139</v>
      </c>
      <c r="AC376" s="11">
        <f t="shared" si="50"/>
        <v>0.68942857142857139</v>
      </c>
      <c r="AD376" s="11">
        <f t="shared" si="51"/>
        <v>0.68942857142857139</v>
      </c>
      <c r="AE376" s="11">
        <f t="shared" si="52"/>
        <v>0.68942857142857139</v>
      </c>
      <c r="AF376" s="11">
        <f t="shared" si="53"/>
        <v>0.68942857142857139</v>
      </c>
      <c r="AG376" s="12">
        <f t="shared" si="54"/>
        <v>4.1365714285714281</v>
      </c>
      <c r="AH376" s="13"/>
      <c r="AI376" s="13"/>
    </row>
    <row r="377" spans="1:35" x14ac:dyDescent="0.3">
      <c r="A377" s="6">
        <v>60130</v>
      </c>
      <c r="B377" s="6" t="s">
        <v>431</v>
      </c>
      <c r="C377" s="6" t="s">
        <v>214</v>
      </c>
      <c r="D377" s="6" t="s">
        <v>160</v>
      </c>
      <c r="E377" s="6">
        <v>10</v>
      </c>
      <c r="F377" s="7">
        <v>96.052083333333329</v>
      </c>
      <c r="G377" s="6">
        <v>0.7</v>
      </c>
      <c r="H377" s="8">
        <f t="shared" si="55"/>
        <v>3</v>
      </c>
      <c r="I377" s="9">
        <v>3.4345942857142857</v>
      </c>
      <c r="J377" s="9">
        <v>2.9608571428571429</v>
      </c>
      <c r="K377" s="3" t="s">
        <v>10</v>
      </c>
      <c r="L377" s="10">
        <v>1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3" t="s">
        <v>10</v>
      </c>
      <c r="S377" s="10">
        <v>1</v>
      </c>
      <c r="T377" s="10">
        <v>1</v>
      </c>
      <c r="U377" s="10">
        <v>1</v>
      </c>
      <c r="V377" s="10">
        <v>1</v>
      </c>
      <c r="W377" s="10">
        <v>1</v>
      </c>
      <c r="X377" s="10">
        <v>1</v>
      </c>
      <c r="Y377" s="60">
        <f t="shared" si="47"/>
        <v>6</v>
      </c>
      <c r="Z377" s="4" t="s">
        <v>10</v>
      </c>
      <c r="AA377" s="11">
        <f t="shared" si="48"/>
        <v>2.9608571428571429</v>
      </c>
      <c r="AB377" s="11">
        <f t="shared" si="49"/>
        <v>2.9608571428571429</v>
      </c>
      <c r="AC377" s="11">
        <f t="shared" si="50"/>
        <v>2.9608571428571429</v>
      </c>
      <c r="AD377" s="11">
        <f t="shared" si="51"/>
        <v>2.9608571428571429</v>
      </c>
      <c r="AE377" s="11">
        <f t="shared" si="52"/>
        <v>2.9608571428571429</v>
      </c>
      <c r="AF377" s="11">
        <f t="shared" si="53"/>
        <v>2.9608571428571429</v>
      </c>
      <c r="AG377" s="12">
        <f t="shared" si="54"/>
        <v>17.765142857142859</v>
      </c>
      <c r="AH377" s="13"/>
      <c r="AI377" s="13"/>
    </row>
    <row r="378" spans="1:35" x14ac:dyDescent="0.3">
      <c r="A378" s="15">
        <v>80700</v>
      </c>
      <c r="B378" s="6" t="s">
        <v>432</v>
      </c>
      <c r="C378" s="6" t="s">
        <v>299</v>
      </c>
      <c r="D378" s="6" t="s">
        <v>65</v>
      </c>
      <c r="E378" s="6">
        <v>5</v>
      </c>
      <c r="F378" s="7">
        <v>95.621794871794876</v>
      </c>
      <c r="G378" s="6">
        <v>2.5</v>
      </c>
      <c r="H378" s="8">
        <f t="shared" si="55"/>
        <v>4807.1880000000001</v>
      </c>
      <c r="I378" s="9">
        <v>3.6765371428571427</v>
      </c>
      <c r="J378" s="9">
        <v>3.1694285714285715</v>
      </c>
      <c r="K378" s="3" t="s">
        <v>10</v>
      </c>
      <c r="L378" s="10">
        <v>0</v>
      </c>
      <c r="M378" s="10">
        <v>0</v>
      </c>
      <c r="N378" s="10">
        <v>0</v>
      </c>
      <c r="O378" s="10">
        <v>0</v>
      </c>
      <c r="P378" s="10">
        <v>1602.396</v>
      </c>
      <c r="Q378" s="10">
        <v>344.65499999999997</v>
      </c>
      <c r="R378" s="3" t="s">
        <v>10</v>
      </c>
      <c r="S378" s="10">
        <v>455</v>
      </c>
      <c r="T378" s="10">
        <v>532</v>
      </c>
      <c r="U378" s="10">
        <v>299</v>
      </c>
      <c r="V378" s="10">
        <v>349</v>
      </c>
      <c r="W378" s="10">
        <v>312</v>
      </c>
      <c r="X378" s="10">
        <v>416</v>
      </c>
      <c r="Y378" s="60">
        <f t="shared" si="47"/>
        <v>2363</v>
      </c>
      <c r="Z378" s="4" t="s">
        <v>10</v>
      </c>
      <c r="AA378" s="11">
        <f t="shared" si="48"/>
        <v>1442.09</v>
      </c>
      <c r="AB378" s="11">
        <f t="shared" si="49"/>
        <v>1686.136</v>
      </c>
      <c r="AC378" s="11">
        <f t="shared" si="50"/>
        <v>947.65914285714291</v>
      </c>
      <c r="AD378" s="11">
        <f t="shared" si="51"/>
        <v>1106.1305714285716</v>
      </c>
      <c r="AE378" s="11">
        <f t="shared" si="52"/>
        <v>988.86171428571436</v>
      </c>
      <c r="AF378" s="11">
        <f t="shared" si="53"/>
        <v>1318.4822857142858</v>
      </c>
      <c r="AG378" s="12">
        <f t="shared" si="54"/>
        <v>7489.3597142857143</v>
      </c>
      <c r="AH378" s="13"/>
      <c r="AI378" s="13"/>
    </row>
    <row r="379" spans="1:35" x14ac:dyDescent="0.3">
      <c r="A379" s="6">
        <v>12010</v>
      </c>
      <c r="B379" s="6" t="s">
        <v>433</v>
      </c>
      <c r="C379" s="6" t="s">
        <v>165</v>
      </c>
      <c r="D379" s="6" t="s">
        <v>166</v>
      </c>
      <c r="E379" s="6">
        <v>10</v>
      </c>
      <c r="F379" s="7">
        <v>97.094696969696969</v>
      </c>
      <c r="G379" s="6">
        <v>0.8</v>
      </c>
      <c r="H379" s="8">
        <f t="shared" si="55"/>
        <v>0</v>
      </c>
      <c r="I379" s="9">
        <v>0.64959999999999996</v>
      </c>
      <c r="J379" s="9">
        <v>0.56000000000000005</v>
      </c>
      <c r="K379" s="3" t="s">
        <v>10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3" t="s">
        <v>10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60">
        <f t="shared" si="47"/>
        <v>0</v>
      </c>
      <c r="Z379" s="4" t="s">
        <v>10</v>
      </c>
      <c r="AA379" s="11">
        <f t="shared" si="48"/>
        <v>0</v>
      </c>
      <c r="AB379" s="11">
        <f t="shared" si="49"/>
        <v>0</v>
      </c>
      <c r="AC379" s="11">
        <f t="shared" si="50"/>
        <v>0</v>
      </c>
      <c r="AD379" s="11">
        <f t="shared" si="51"/>
        <v>0</v>
      </c>
      <c r="AE379" s="11">
        <f t="shared" si="52"/>
        <v>0</v>
      </c>
      <c r="AF379" s="11">
        <f t="shared" si="53"/>
        <v>0</v>
      </c>
      <c r="AG379" s="12">
        <f t="shared" si="54"/>
        <v>0</v>
      </c>
      <c r="AH379" s="13"/>
      <c r="AI379" s="13"/>
    </row>
    <row r="380" spans="1:35" x14ac:dyDescent="0.3">
      <c r="A380" s="6">
        <v>12030</v>
      </c>
      <c r="B380" s="6" t="s">
        <v>434</v>
      </c>
      <c r="C380" s="6" t="s">
        <v>165</v>
      </c>
      <c r="D380" s="6" t="s">
        <v>166</v>
      </c>
      <c r="E380" s="6">
        <v>10</v>
      </c>
      <c r="F380" s="7">
        <v>97.094696969696969</v>
      </c>
      <c r="G380" s="6">
        <v>0.8</v>
      </c>
      <c r="H380" s="8">
        <f t="shared" si="55"/>
        <v>93</v>
      </c>
      <c r="I380" s="9">
        <v>0.40401142857142858</v>
      </c>
      <c r="J380" s="9">
        <v>0.34828571428571431</v>
      </c>
      <c r="K380" s="3" t="s">
        <v>10</v>
      </c>
      <c r="L380" s="10">
        <v>31</v>
      </c>
      <c r="M380" s="10">
        <v>26</v>
      </c>
      <c r="N380" s="10">
        <v>17</v>
      </c>
      <c r="O380" s="10">
        <v>17</v>
      </c>
      <c r="P380" s="10">
        <v>0</v>
      </c>
      <c r="Q380" s="10">
        <v>0</v>
      </c>
      <c r="R380" s="3" t="s">
        <v>10</v>
      </c>
      <c r="S380" s="10">
        <v>14</v>
      </c>
      <c r="T380" s="10">
        <v>15</v>
      </c>
      <c r="U380" s="10">
        <v>21</v>
      </c>
      <c r="V380" s="10">
        <v>24</v>
      </c>
      <c r="W380" s="10">
        <v>15</v>
      </c>
      <c r="X380" s="10">
        <v>27</v>
      </c>
      <c r="Y380" s="60">
        <f t="shared" si="47"/>
        <v>116</v>
      </c>
      <c r="Z380" s="4" t="s">
        <v>10</v>
      </c>
      <c r="AA380" s="11">
        <f t="shared" si="48"/>
        <v>4.8760000000000003</v>
      </c>
      <c r="AB380" s="11">
        <f t="shared" si="49"/>
        <v>5.2242857142857151</v>
      </c>
      <c r="AC380" s="11">
        <f t="shared" si="50"/>
        <v>7.3140000000000001</v>
      </c>
      <c r="AD380" s="11">
        <f t="shared" si="51"/>
        <v>8.3588571428571434</v>
      </c>
      <c r="AE380" s="11">
        <f t="shared" si="52"/>
        <v>5.2242857142857151</v>
      </c>
      <c r="AF380" s="11">
        <f t="shared" si="53"/>
        <v>9.4037142857142868</v>
      </c>
      <c r="AG380" s="12">
        <f t="shared" si="54"/>
        <v>40.401142857142858</v>
      </c>
      <c r="AH380" s="13"/>
      <c r="AI380" s="13"/>
    </row>
    <row r="381" spans="1:35" x14ac:dyDescent="0.3">
      <c r="A381" s="6">
        <v>12050</v>
      </c>
      <c r="B381" s="6" t="s">
        <v>435</v>
      </c>
      <c r="C381" s="6" t="s">
        <v>165</v>
      </c>
      <c r="D381" s="6" t="s">
        <v>166</v>
      </c>
      <c r="E381" s="6">
        <v>10</v>
      </c>
      <c r="F381" s="7">
        <v>97.094696969696969</v>
      </c>
      <c r="G381" s="6">
        <v>0.8</v>
      </c>
      <c r="H381" s="8">
        <f t="shared" si="55"/>
        <v>138</v>
      </c>
      <c r="I381" s="9">
        <v>0.61413714285714283</v>
      </c>
      <c r="J381" s="9">
        <v>0.52942857142857147</v>
      </c>
      <c r="K381" s="3" t="s">
        <v>10</v>
      </c>
      <c r="L381" s="10">
        <v>0</v>
      </c>
      <c r="M381" s="10">
        <v>25</v>
      </c>
      <c r="N381" s="10">
        <v>0</v>
      </c>
      <c r="O381" s="10">
        <v>46</v>
      </c>
      <c r="P381" s="10">
        <v>30</v>
      </c>
      <c r="Q381" s="10">
        <v>0</v>
      </c>
      <c r="R381" s="3" t="s">
        <v>10</v>
      </c>
      <c r="S381" s="10">
        <v>31</v>
      </c>
      <c r="T381" s="10">
        <v>18</v>
      </c>
      <c r="U381" s="10">
        <v>18</v>
      </c>
      <c r="V381" s="10">
        <v>29</v>
      </c>
      <c r="W381" s="10">
        <v>24</v>
      </c>
      <c r="X381" s="10">
        <v>30</v>
      </c>
      <c r="Y381" s="60">
        <f t="shared" si="47"/>
        <v>150</v>
      </c>
      <c r="Z381" s="4" t="s">
        <v>10</v>
      </c>
      <c r="AA381" s="11">
        <f t="shared" si="48"/>
        <v>16.412285714285716</v>
      </c>
      <c r="AB381" s="11">
        <f t="shared" si="49"/>
        <v>9.5297142857142862</v>
      </c>
      <c r="AC381" s="11">
        <f t="shared" si="50"/>
        <v>9.5297142857142862</v>
      </c>
      <c r="AD381" s="11">
        <f t="shared" si="51"/>
        <v>15.353428571428573</v>
      </c>
      <c r="AE381" s="11">
        <f t="shared" si="52"/>
        <v>12.706285714285716</v>
      </c>
      <c r="AF381" s="11">
        <f t="shared" si="53"/>
        <v>15.882857142857144</v>
      </c>
      <c r="AG381" s="12">
        <f t="shared" si="54"/>
        <v>79.414285714285725</v>
      </c>
      <c r="AH381" s="13"/>
      <c r="AI381" s="13"/>
    </row>
    <row r="382" spans="1:35" x14ac:dyDescent="0.3">
      <c r="A382" s="6">
        <v>13350</v>
      </c>
      <c r="B382" s="6" t="s">
        <v>436</v>
      </c>
      <c r="C382" s="6" t="s">
        <v>165</v>
      </c>
      <c r="D382" s="6" t="s">
        <v>166</v>
      </c>
      <c r="E382" s="6">
        <v>10</v>
      </c>
      <c r="F382" s="7">
        <v>97.094696969696969</v>
      </c>
      <c r="G382" s="6">
        <v>0.8</v>
      </c>
      <c r="H382" s="8">
        <f t="shared" si="55"/>
        <v>180</v>
      </c>
      <c r="I382" s="9">
        <v>0.66418285714285707</v>
      </c>
      <c r="J382" s="9">
        <v>0.57257142857142862</v>
      </c>
      <c r="K382" s="3" t="s">
        <v>10</v>
      </c>
      <c r="L382" s="10">
        <v>0</v>
      </c>
      <c r="M382" s="10">
        <v>0</v>
      </c>
      <c r="N382" s="10">
        <v>0</v>
      </c>
      <c r="O382" s="10">
        <v>0</v>
      </c>
      <c r="P382" s="10">
        <v>60</v>
      </c>
      <c r="Q382" s="10">
        <v>0</v>
      </c>
      <c r="R382" s="3" t="s">
        <v>10</v>
      </c>
      <c r="S382" s="10">
        <v>15</v>
      </c>
      <c r="T382" s="10">
        <v>11</v>
      </c>
      <c r="U382" s="10">
        <v>11</v>
      </c>
      <c r="V382" s="10">
        <v>12</v>
      </c>
      <c r="W382" s="10">
        <v>15</v>
      </c>
      <c r="X382" s="10">
        <v>12</v>
      </c>
      <c r="Y382" s="60">
        <f t="shared" si="47"/>
        <v>76</v>
      </c>
      <c r="Z382" s="4" t="s">
        <v>10</v>
      </c>
      <c r="AA382" s="11">
        <f t="shared" si="48"/>
        <v>8.588571428571429</v>
      </c>
      <c r="AB382" s="11">
        <f t="shared" si="49"/>
        <v>6.2982857142857149</v>
      </c>
      <c r="AC382" s="11">
        <f t="shared" si="50"/>
        <v>6.2982857142857149</v>
      </c>
      <c r="AD382" s="11">
        <f t="shared" si="51"/>
        <v>6.8708571428571439</v>
      </c>
      <c r="AE382" s="11">
        <f t="shared" si="52"/>
        <v>8.588571428571429</v>
      </c>
      <c r="AF382" s="11">
        <f t="shared" si="53"/>
        <v>6.8708571428571439</v>
      </c>
      <c r="AG382" s="12">
        <f t="shared" si="54"/>
        <v>43.515428571428572</v>
      </c>
      <c r="AH382" s="13"/>
      <c r="AI382" s="13"/>
    </row>
    <row r="383" spans="1:35" x14ac:dyDescent="0.3">
      <c r="A383" s="6">
        <v>15210</v>
      </c>
      <c r="B383" s="6" t="s">
        <v>437</v>
      </c>
      <c r="C383" s="6" t="s">
        <v>165</v>
      </c>
      <c r="D383" s="6" t="s">
        <v>166</v>
      </c>
      <c r="E383" s="6">
        <v>10</v>
      </c>
      <c r="F383" s="7">
        <v>97.094696969696969</v>
      </c>
      <c r="G383" s="6">
        <v>0.8</v>
      </c>
      <c r="H383" s="8">
        <f t="shared" si="55"/>
        <v>0</v>
      </c>
      <c r="I383" s="9">
        <v>0.47195428571428572</v>
      </c>
      <c r="J383" s="9">
        <v>0.40685714285714286</v>
      </c>
      <c r="K383" s="3" t="s">
        <v>10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3" t="s">
        <v>10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60">
        <f t="shared" si="47"/>
        <v>0</v>
      </c>
      <c r="Z383" s="4" t="s">
        <v>10</v>
      </c>
      <c r="AA383" s="11">
        <f t="shared" si="48"/>
        <v>0</v>
      </c>
      <c r="AB383" s="11">
        <f t="shared" si="49"/>
        <v>0</v>
      </c>
      <c r="AC383" s="11">
        <f t="shared" si="50"/>
        <v>0</v>
      </c>
      <c r="AD383" s="11">
        <f t="shared" si="51"/>
        <v>0</v>
      </c>
      <c r="AE383" s="11">
        <f t="shared" si="52"/>
        <v>0</v>
      </c>
      <c r="AF383" s="11">
        <f t="shared" si="53"/>
        <v>0</v>
      </c>
      <c r="AG383" s="12">
        <f t="shared" si="54"/>
        <v>0</v>
      </c>
      <c r="AH383" s="13"/>
      <c r="AI383" s="13"/>
    </row>
    <row r="384" spans="1:35" x14ac:dyDescent="0.3">
      <c r="A384" s="6">
        <v>31290</v>
      </c>
      <c r="B384" s="6" t="s">
        <v>438</v>
      </c>
      <c r="C384" s="6" t="s">
        <v>183</v>
      </c>
      <c r="D384" s="6" t="s">
        <v>318</v>
      </c>
      <c r="E384" s="6">
        <v>3</v>
      </c>
      <c r="F384" s="7">
        <v>96.934959349593498</v>
      </c>
      <c r="G384" s="6">
        <v>1.2</v>
      </c>
      <c r="H384" s="8">
        <f t="shared" si="55"/>
        <v>168</v>
      </c>
      <c r="I384" s="9">
        <v>3.1605028571428568</v>
      </c>
      <c r="J384" s="9">
        <v>2.7245714285714286</v>
      </c>
      <c r="K384" s="3" t="s">
        <v>10</v>
      </c>
      <c r="L384" s="10">
        <v>2</v>
      </c>
      <c r="M384" s="10">
        <v>1</v>
      </c>
      <c r="N384" s="10">
        <v>1</v>
      </c>
      <c r="O384" s="10">
        <v>2</v>
      </c>
      <c r="P384" s="10">
        <v>56</v>
      </c>
      <c r="Q384" s="10">
        <v>18</v>
      </c>
      <c r="R384" s="3" t="s">
        <v>10</v>
      </c>
      <c r="S384" s="10">
        <v>17</v>
      </c>
      <c r="T384" s="10">
        <v>11</v>
      </c>
      <c r="U384" s="10">
        <v>11</v>
      </c>
      <c r="V384" s="10">
        <v>21</v>
      </c>
      <c r="W384" s="10">
        <v>20</v>
      </c>
      <c r="X384" s="10">
        <v>25</v>
      </c>
      <c r="Y384" s="60">
        <f t="shared" si="47"/>
        <v>105</v>
      </c>
      <c r="Z384" s="4" t="s">
        <v>10</v>
      </c>
      <c r="AA384" s="11">
        <f t="shared" si="48"/>
        <v>46.317714285714288</v>
      </c>
      <c r="AB384" s="11">
        <f t="shared" si="49"/>
        <v>29.970285714285716</v>
      </c>
      <c r="AC384" s="11">
        <f t="shared" si="50"/>
        <v>29.970285714285716</v>
      </c>
      <c r="AD384" s="11">
        <f t="shared" si="51"/>
        <v>57.216000000000001</v>
      </c>
      <c r="AE384" s="11">
        <f t="shared" si="52"/>
        <v>54.491428571428571</v>
      </c>
      <c r="AF384" s="11">
        <f t="shared" si="53"/>
        <v>68.114285714285714</v>
      </c>
      <c r="AG384" s="12">
        <f t="shared" si="54"/>
        <v>286.08000000000004</v>
      </c>
      <c r="AH384" s="13"/>
      <c r="AI384" s="13"/>
    </row>
    <row r="385" spans="1:35" x14ac:dyDescent="0.3">
      <c r="A385" s="6">
        <v>32050</v>
      </c>
      <c r="B385" s="6" t="s">
        <v>439</v>
      </c>
      <c r="C385" s="6" t="s">
        <v>240</v>
      </c>
      <c r="D385" s="6" t="s">
        <v>318</v>
      </c>
      <c r="E385" s="6">
        <v>3</v>
      </c>
      <c r="F385" s="7">
        <v>96.934959349593498</v>
      </c>
      <c r="G385" s="6">
        <v>1.2</v>
      </c>
      <c r="H385" s="8">
        <f t="shared" si="55"/>
        <v>9.27</v>
      </c>
      <c r="I385" s="9">
        <v>3.4932571428571428</v>
      </c>
      <c r="J385" s="9">
        <v>3.0114285714285716</v>
      </c>
      <c r="K385" s="3" t="s">
        <v>10</v>
      </c>
      <c r="L385" s="10">
        <v>0</v>
      </c>
      <c r="M385" s="10">
        <v>0</v>
      </c>
      <c r="N385" s="10">
        <v>0</v>
      </c>
      <c r="O385" s="10">
        <v>0</v>
      </c>
      <c r="P385" s="10">
        <v>3</v>
      </c>
      <c r="Q385" s="10">
        <v>3.09</v>
      </c>
      <c r="R385" s="3" t="s">
        <v>10</v>
      </c>
      <c r="S385" s="10">
        <v>1</v>
      </c>
      <c r="T385" s="10">
        <v>1</v>
      </c>
      <c r="U385" s="10">
        <v>1</v>
      </c>
      <c r="V385" s="10">
        <v>1</v>
      </c>
      <c r="W385" s="10">
        <v>1</v>
      </c>
      <c r="X385" s="10">
        <v>1</v>
      </c>
      <c r="Y385" s="60">
        <f t="shared" si="47"/>
        <v>6</v>
      </c>
      <c r="Z385" s="4" t="s">
        <v>10</v>
      </c>
      <c r="AA385" s="11">
        <f t="shared" si="48"/>
        <v>3.0114285714285716</v>
      </c>
      <c r="AB385" s="11">
        <f t="shared" si="49"/>
        <v>3.0114285714285716</v>
      </c>
      <c r="AC385" s="11">
        <f t="shared" si="50"/>
        <v>3.0114285714285716</v>
      </c>
      <c r="AD385" s="11">
        <f t="shared" si="51"/>
        <v>3.0114285714285716</v>
      </c>
      <c r="AE385" s="11">
        <f t="shared" si="52"/>
        <v>3.0114285714285716</v>
      </c>
      <c r="AF385" s="11">
        <f t="shared" si="53"/>
        <v>3.0114285714285716</v>
      </c>
      <c r="AG385" s="12">
        <f t="shared" si="54"/>
        <v>18.068571428571428</v>
      </c>
      <c r="AH385" s="13"/>
      <c r="AI385" s="13"/>
    </row>
    <row r="386" spans="1:35" x14ac:dyDescent="0.3">
      <c r="A386" s="6">
        <v>32300</v>
      </c>
      <c r="B386" s="6" t="s">
        <v>440</v>
      </c>
      <c r="C386" s="6" t="s">
        <v>240</v>
      </c>
      <c r="D386" s="6" t="s">
        <v>318</v>
      </c>
      <c r="E386" s="6">
        <v>3</v>
      </c>
      <c r="F386" s="7">
        <v>96.934959349593498</v>
      </c>
      <c r="G386" s="6">
        <v>1.2</v>
      </c>
      <c r="H386" s="8">
        <f t="shared" si="55"/>
        <v>241.02</v>
      </c>
      <c r="I386" s="9">
        <v>3.0249485714285713</v>
      </c>
      <c r="J386" s="9">
        <v>2.6077142857142857</v>
      </c>
      <c r="K386" s="3" t="s">
        <v>10</v>
      </c>
      <c r="L386" s="10">
        <v>0</v>
      </c>
      <c r="M386" s="10">
        <v>0</v>
      </c>
      <c r="N386" s="10">
        <v>0</v>
      </c>
      <c r="O386" s="10">
        <v>0</v>
      </c>
      <c r="P386" s="10">
        <v>78</v>
      </c>
      <c r="Q386" s="10">
        <v>80.34</v>
      </c>
      <c r="R386" s="3" t="s">
        <v>10</v>
      </c>
      <c r="S386" s="10">
        <v>44</v>
      </c>
      <c r="T386" s="10">
        <v>38</v>
      </c>
      <c r="U386" s="10">
        <v>22</v>
      </c>
      <c r="V386" s="10">
        <v>49</v>
      </c>
      <c r="W386" s="10">
        <v>30</v>
      </c>
      <c r="X386" s="10">
        <v>41</v>
      </c>
      <c r="Y386" s="60">
        <f t="shared" si="47"/>
        <v>224</v>
      </c>
      <c r="Z386" s="4" t="s">
        <v>10</v>
      </c>
      <c r="AA386" s="11">
        <f t="shared" si="48"/>
        <v>114.73942857142856</v>
      </c>
      <c r="AB386" s="11">
        <f t="shared" si="49"/>
        <v>99.093142857142851</v>
      </c>
      <c r="AC386" s="11">
        <f t="shared" si="50"/>
        <v>57.369714285714281</v>
      </c>
      <c r="AD386" s="11">
        <f t="shared" si="51"/>
        <v>127.77799999999999</v>
      </c>
      <c r="AE386" s="11">
        <f t="shared" si="52"/>
        <v>78.231428571428566</v>
      </c>
      <c r="AF386" s="11">
        <f t="shared" si="53"/>
        <v>106.91628571428571</v>
      </c>
      <c r="AG386" s="12">
        <f t="shared" si="54"/>
        <v>584.12800000000004</v>
      </c>
      <c r="AH386" s="13"/>
      <c r="AI386" s="13"/>
    </row>
    <row r="387" spans="1:35" x14ac:dyDescent="0.3">
      <c r="A387" s="6">
        <v>60110</v>
      </c>
      <c r="B387" s="6" t="s">
        <v>213</v>
      </c>
      <c r="C387" s="6" t="s">
        <v>214</v>
      </c>
      <c r="D387" s="6" t="s">
        <v>160</v>
      </c>
      <c r="E387" s="6">
        <v>10</v>
      </c>
      <c r="F387" s="7">
        <v>96.052083333333329</v>
      </c>
      <c r="G387" s="6">
        <v>0.7</v>
      </c>
      <c r="H387" s="8">
        <f t="shared" si="55"/>
        <v>6.18</v>
      </c>
      <c r="I387" s="9">
        <v>1.1010057142857141</v>
      </c>
      <c r="J387" s="9">
        <v>0.94914285714285718</v>
      </c>
      <c r="K387" s="3" t="s">
        <v>10</v>
      </c>
      <c r="L387" s="10">
        <v>0</v>
      </c>
      <c r="M387" s="10">
        <v>0</v>
      </c>
      <c r="N387" s="10">
        <v>0</v>
      </c>
      <c r="O387" s="10">
        <v>0</v>
      </c>
      <c r="P387" s="10">
        <v>2</v>
      </c>
      <c r="Q387" s="10">
        <v>2.06</v>
      </c>
      <c r="R387" s="3" t="s">
        <v>10</v>
      </c>
      <c r="S387" s="10">
        <v>1</v>
      </c>
      <c r="T387" s="10">
        <v>1</v>
      </c>
      <c r="U387" s="10">
        <v>1</v>
      </c>
      <c r="V387" s="10">
        <v>1</v>
      </c>
      <c r="W387" s="10">
        <v>1</v>
      </c>
      <c r="X387" s="10">
        <v>1</v>
      </c>
      <c r="Y387" s="60">
        <f t="shared" si="47"/>
        <v>6</v>
      </c>
      <c r="Z387" s="4" t="s">
        <v>10</v>
      </c>
      <c r="AA387" s="11">
        <f t="shared" si="48"/>
        <v>0.94914285714285718</v>
      </c>
      <c r="AB387" s="11">
        <f t="shared" si="49"/>
        <v>0.94914285714285718</v>
      </c>
      <c r="AC387" s="11">
        <f t="shared" si="50"/>
        <v>0.94914285714285718</v>
      </c>
      <c r="AD387" s="11">
        <f t="shared" si="51"/>
        <v>0.94914285714285718</v>
      </c>
      <c r="AE387" s="11">
        <f t="shared" si="52"/>
        <v>0.94914285714285718</v>
      </c>
      <c r="AF387" s="11">
        <f t="shared" si="53"/>
        <v>0.94914285714285718</v>
      </c>
      <c r="AG387" s="12">
        <f t="shared" si="54"/>
        <v>5.6948571428571428</v>
      </c>
      <c r="AH387" s="13"/>
      <c r="AI387" s="13"/>
    </row>
    <row r="388" spans="1:35" x14ac:dyDescent="0.3">
      <c r="A388" s="6">
        <v>60120</v>
      </c>
      <c r="B388" s="6" t="s">
        <v>441</v>
      </c>
      <c r="C388" s="6" t="s">
        <v>214</v>
      </c>
      <c r="D388" s="6" t="s">
        <v>160</v>
      </c>
      <c r="E388" s="6">
        <v>10</v>
      </c>
      <c r="F388" s="7">
        <v>96.052083333333329</v>
      </c>
      <c r="G388" s="6">
        <v>0.7</v>
      </c>
      <c r="H388" s="8">
        <f t="shared" si="55"/>
        <v>168</v>
      </c>
      <c r="I388" s="9">
        <v>2.0157485714285714</v>
      </c>
      <c r="J388" s="9">
        <v>1.7377142857142858</v>
      </c>
      <c r="K388" s="3" t="s">
        <v>10</v>
      </c>
      <c r="L388" s="10">
        <v>0</v>
      </c>
      <c r="M388" s="10">
        <v>0</v>
      </c>
      <c r="N388" s="10">
        <v>0</v>
      </c>
      <c r="O388" s="10">
        <v>0</v>
      </c>
      <c r="P388" s="10">
        <v>16</v>
      </c>
      <c r="Q388" s="10">
        <v>56</v>
      </c>
      <c r="R388" s="3" t="s">
        <v>10</v>
      </c>
      <c r="S388" s="10">
        <v>10</v>
      </c>
      <c r="T388" s="10">
        <v>18</v>
      </c>
      <c r="U388" s="10">
        <v>19</v>
      </c>
      <c r="V388" s="10">
        <v>14</v>
      </c>
      <c r="W388" s="10">
        <v>14</v>
      </c>
      <c r="X388" s="10">
        <v>17</v>
      </c>
      <c r="Y388" s="60">
        <f t="shared" si="47"/>
        <v>92</v>
      </c>
      <c r="Z388" s="4" t="s">
        <v>10</v>
      </c>
      <c r="AA388" s="11">
        <f t="shared" si="48"/>
        <v>17.377142857142857</v>
      </c>
      <c r="AB388" s="11">
        <f t="shared" si="49"/>
        <v>31.278857142857145</v>
      </c>
      <c r="AC388" s="11">
        <f t="shared" si="50"/>
        <v>33.016571428571432</v>
      </c>
      <c r="AD388" s="11">
        <f t="shared" si="51"/>
        <v>24.327999999999999</v>
      </c>
      <c r="AE388" s="11">
        <f t="shared" si="52"/>
        <v>24.327999999999999</v>
      </c>
      <c r="AF388" s="11">
        <f t="shared" si="53"/>
        <v>29.541142857142859</v>
      </c>
      <c r="AG388" s="12">
        <f t="shared" si="54"/>
        <v>159.86971428571431</v>
      </c>
      <c r="AH388" s="13"/>
      <c r="AI388" s="13"/>
    </row>
    <row r="389" spans="1:35" x14ac:dyDescent="0.3">
      <c r="A389" s="6">
        <v>60200</v>
      </c>
      <c r="B389" s="6" t="s">
        <v>442</v>
      </c>
      <c r="C389" s="6" t="s">
        <v>214</v>
      </c>
      <c r="D389" s="6" t="s">
        <v>160</v>
      </c>
      <c r="E389" s="6">
        <v>10</v>
      </c>
      <c r="F389" s="7">
        <v>96.052083333333329</v>
      </c>
      <c r="G389" s="6">
        <v>0.7</v>
      </c>
      <c r="H389" s="8">
        <f t="shared" si="55"/>
        <v>87</v>
      </c>
      <c r="I389" s="9">
        <v>3.55192</v>
      </c>
      <c r="J389" s="9">
        <v>3.0619999999999998</v>
      </c>
      <c r="K389" s="3" t="s">
        <v>10</v>
      </c>
      <c r="L389" s="10">
        <v>0</v>
      </c>
      <c r="M389" s="10">
        <v>0</v>
      </c>
      <c r="N389" s="10">
        <v>0</v>
      </c>
      <c r="O389" s="10">
        <v>0</v>
      </c>
      <c r="P389" s="10">
        <v>29</v>
      </c>
      <c r="Q389" s="10">
        <v>20</v>
      </c>
      <c r="R389" s="3" t="s">
        <v>10</v>
      </c>
      <c r="S389" s="10">
        <v>12</v>
      </c>
      <c r="T389" s="10">
        <v>8</v>
      </c>
      <c r="U389" s="10">
        <v>13</v>
      </c>
      <c r="V389" s="10">
        <v>15</v>
      </c>
      <c r="W389" s="10">
        <v>8</v>
      </c>
      <c r="X389" s="10">
        <v>7</v>
      </c>
      <c r="Y389" s="60">
        <f t="shared" ref="Y389:Y394" si="56">SUM(S389:X389)</f>
        <v>63</v>
      </c>
      <c r="Z389" s="4" t="s">
        <v>10</v>
      </c>
      <c r="AA389" s="11">
        <f t="shared" ref="AA389:AA394" si="57">S389*J389</f>
        <v>36.744</v>
      </c>
      <c r="AB389" s="11">
        <f t="shared" ref="AB389:AB394" si="58">T389*J389</f>
        <v>24.495999999999999</v>
      </c>
      <c r="AC389" s="11">
        <f t="shared" ref="AC389:AC394" si="59">U389*J389</f>
        <v>39.805999999999997</v>
      </c>
      <c r="AD389" s="11">
        <f t="shared" ref="AD389:AD394" si="60">V389*J389</f>
        <v>45.93</v>
      </c>
      <c r="AE389" s="11">
        <f t="shared" ref="AE389:AE394" si="61">W389*J389</f>
        <v>24.495999999999999</v>
      </c>
      <c r="AF389" s="11">
        <f t="shared" ref="AF389:AF394" si="62">X389*J389</f>
        <v>21.433999999999997</v>
      </c>
      <c r="AG389" s="12">
        <f t="shared" ref="AG389:AG394" si="63">SUM(AA389:AF389)</f>
        <v>192.90600000000001</v>
      </c>
      <c r="AH389" s="13"/>
      <c r="AI389" s="13"/>
    </row>
    <row r="390" spans="1:35" x14ac:dyDescent="0.3">
      <c r="A390" s="6">
        <v>60540</v>
      </c>
      <c r="B390" s="6" t="s">
        <v>443</v>
      </c>
      <c r="C390" s="6" t="s">
        <v>214</v>
      </c>
      <c r="D390" s="6" t="s">
        <v>160</v>
      </c>
      <c r="E390" s="6">
        <v>10</v>
      </c>
      <c r="F390" s="7">
        <v>96.052083333333329</v>
      </c>
      <c r="G390" s="6">
        <v>0.7</v>
      </c>
      <c r="H390" s="8">
        <f t="shared" si="55"/>
        <v>90</v>
      </c>
      <c r="I390" s="9">
        <v>0.83619428571428567</v>
      </c>
      <c r="J390" s="9">
        <v>0.72085714285714286</v>
      </c>
      <c r="K390" s="3" t="s">
        <v>10</v>
      </c>
      <c r="L390" s="10">
        <v>19</v>
      </c>
      <c r="M390" s="10">
        <v>30</v>
      </c>
      <c r="N390" s="10">
        <v>0</v>
      </c>
      <c r="O390" s="10">
        <v>0</v>
      </c>
      <c r="P390" s="10">
        <v>2</v>
      </c>
      <c r="Q390" s="10">
        <v>18</v>
      </c>
      <c r="R390" s="3" t="s">
        <v>10</v>
      </c>
      <c r="S390" s="10">
        <v>14</v>
      </c>
      <c r="T390" s="10">
        <v>15</v>
      </c>
      <c r="U390" s="10">
        <v>19</v>
      </c>
      <c r="V390" s="10">
        <v>16</v>
      </c>
      <c r="W390" s="10">
        <v>14</v>
      </c>
      <c r="X390" s="10">
        <v>11</v>
      </c>
      <c r="Y390" s="60">
        <f t="shared" si="56"/>
        <v>89</v>
      </c>
      <c r="Z390" s="4" t="s">
        <v>10</v>
      </c>
      <c r="AA390" s="11">
        <f t="shared" si="57"/>
        <v>10.092000000000001</v>
      </c>
      <c r="AB390" s="11">
        <f t="shared" si="58"/>
        <v>10.812857142857142</v>
      </c>
      <c r="AC390" s="11">
        <f t="shared" si="59"/>
        <v>13.696285714285715</v>
      </c>
      <c r="AD390" s="11">
        <f t="shared" si="60"/>
        <v>11.533714285714286</v>
      </c>
      <c r="AE390" s="11">
        <f t="shared" si="61"/>
        <v>10.092000000000001</v>
      </c>
      <c r="AF390" s="11">
        <f t="shared" si="62"/>
        <v>7.9294285714285717</v>
      </c>
      <c r="AG390" s="12">
        <f t="shared" si="63"/>
        <v>64.156285714285715</v>
      </c>
      <c r="AH390" s="13"/>
      <c r="AI390" s="13"/>
    </row>
    <row r="391" spans="1:35" x14ac:dyDescent="0.3">
      <c r="A391" s="6">
        <v>80420</v>
      </c>
      <c r="B391" s="6" t="s">
        <v>444</v>
      </c>
      <c r="C391" s="6" t="s">
        <v>299</v>
      </c>
      <c r="D391" s="6" t="s">
        <v>65</v>
      </c>
      <c r="E391" s="6">
        <v>5</v>
      </c>
      <c r="F391" s="7">
        <v>95.621794871794876</v>
      </c>
      <c r="G391" s="6">
        <v>2.5</v>
      </c>
      <c r="H391" s="8">
        <f t="shared" si="55"/>
        <v>27</v>
      </c>
      <c r="I391" s="9">
        <v>3.2145257142857138</v>
      </c>
      <c r="J391" s="9">
        <v>2.7711428571428574</v>
      </c>
      <c r="K391" s="3" t="s">
        <v>10</v>
      </c>
      <c r="L391" s="10">
        <v>0</v>
      </c>
      <c r="M391" s="10">
        <v>0</v>
      </c>
      <c r="N391" s="10">
        <v>0</v>
      </c>
      <c r="O391" s="10">
        <v>0</v>
      </c>
      <c r="P391" s="10">
        <v>5</v>
      </c>
      <c r="Q391" s="10">
        <v>9</v>
      </c>
      <c r="R391" s="3" t="s">
        <v>10</v>
      </c>
      <c r="S391" s="10">
        <v>3</v>
      </c>
      <c r="T391" s="10">
        <v>3</v>
      </c>
      <c r="U391" s="10">
        <v>4</v>
      </c>
      <c r="V391" s="10">
        <v>2</v>
      </c>
      <c r="W391" s="10">
        <v>2</v>
      </c>
      <c r="X391" s="10">
        <v>2</v>
      </c>
      <c r="Y391" s="60">
        <f t="shared" si="56"/>
        <v>16</v>
      </c>
      <c r="Z391" s="4" t="s">
        <v>10</v>
      </c>
      <c r="AA391" s="11">
        <f t="shared" si="57"/>
        <v>8.3134285714285721</v>
      </c>
      <c r="AB391" s="11">
        <f t="shared" si="58"/>
        <v>8.3134285714285721</v>
      </c>
      <c r="AC391" s="11">
        <f t="shared" si="59"/>
        <v>11.084571428571429</v>
      </c>
      <c r="AD391" s="11">
        <f t="shared" si="60"/>
        <v>5.5422857142857147</v>
      </c>
      <c r="AE391" s="11">
        <f t="shared" si="61"/>
        <v>5.5422857142857147</v>
      </c>
      <c r="AF391" s="11">
        <f t="shared" si="62"/>
        <v>5.5422857142857147</v>
      </c>
      <c r="AG391" s="12">
        <f t="shared" si="63"/>
        <v>44.338285714285718</v>
      </c>
      <c r="AH391" s="13"/>
      <c r="AI391" s="13"/>
    </row>
    <row r="392" spans="1:35" x14ac:dyDescent="0.3">
      <c r="A392" s="6">
        <v>32210</v>
      </c>
      <c r="B392" s="6" t="s">
        <v>445</v>
      </c>
      <c r="C392" s="6" t="s">
        <v>240</v>
      </c>
      <c r="D392" s="6" t="s">
        <v>318</v>
      </c>
      <c r="E392" s="6">
        <v>3</v>
      </c>
      <c r="F392" s="7">
        <v>96.934959349593498</v>
      </c>
      <c r="G392" s="6">
        <v>1.2</v>
      </c>
      <c r="H392" s="8">
        <f t="shared" si="55"/>
        <v>30</v>
      </c>
      <c r="I392" s="9">
        <v>2.3408799999999998</v>
      </c>
      <c r="J392" s="9">
        <v>2.0179999999999998</v>
      </c>
      <c r="K392" s="3" t="s">
        <v>10</v>
      </c>
      <c r="L392" s="10">
        <v>3</v>
      </c>
      <c r="M392" s="10">
        <v>0</v>
      </c>
      <c r="N392" s="10">
        <v>0</v>
      </c>
      <c r="O392" s="10">
        <v>0</v>
      </c>
      <c r="P392" s="10">
        <v>10</v>
      </c>
      <c r="Q392" s="10">
        <v>3</v>
      </c>
      <c r="R392" s="3" t="s">
        <v>10</v>
      </c>
      <c r="S392" s="10">
        <v>3</v>
      </c>
      <c r="T392" s="10">
        <v>4</v>
      </c>
      <c r="U392" s="10">
        <v>3</v>
      </c>
      <c r="V392" s="10">
        <v>3</v>
      </c>
      <c r="W392" s="10">
        <v>5</v>
      </c>
      <c r="X392" s="10">
        <v>4</v>
      </c>
      <c r="Y392" s="60">
        <f t="shared" si="56"/>
        <v>22</v>
      </c>
      <c r="Z392" s="4" t="s">
        <v>10</v>
      </c>
      <c r="AA392" s="11">
        <f t="shared" si="57"/>
        <v>6.0539999999999994</v>
      </c>
      <c r="AB392" s="11">
        <f t="shared" si="58"/>
        <v>8.0719999999999992</v>
      </c>
      <c r="AC392" s="11">
        <f t="shared" si="59"/>
        <v>6.0539999999999994</v>
      </c>
      <c r="AD392" s="11">
        <f t="shared" si="60"/>
        <v>6.0539999999999994</v>
      </c>
      <c r="AE392" s="11">
        <f t="shared" si="61"/>
        <v>10.09</v>
      </c>
      <c r="AF392" s="11">
        <f t="shared" si="62"/>
        <v>8.0719999999999992</v>
      </c>
      <c r="AG392" s="12">
        <f t="shared" si="63"/>
        <v>44.396000000000001</v>
      </c>
      <c r="AH392" s="13"/>
      <c r="AI392" s="13"/>
    </row>
    <row r="393" spans="1:35" x14ac:dyDescent="0.3">
      <c r="A393" s="6">
        <v>32020</v>
      </c>
      <c r="B393" s="6" t="s">
        <v>446</v>
      </c>
      <c r="C393" s="6" t="s">
        <v>240</v>
      </c>
      <c r="D393" s="6" t="s">
        <v>318</v>
      </c>
      <c r="E393" s="6">
        <v>3</v>
      </c>
      <c r="F393" s="7">
        <v>96.934959349593498</v>
      </c>
      <c r="G393" s="6">
        <v>1.2</v>
      </c>
      <c r="H393" s="8">
        <f t="shared" si="55"/>
        <v>27</v>
      </c>
      <c r="I393" s="9">
        <v>1.4158628571428571</v>
      </c>
      <c r="J393" s="9">
        <v>1.2205714285714286</v>
      </c>
      <c r="K393" s="3" t="s">
        <v>10</v>
      </c>
      <c r="L393" s="10">
        <v>0</v>
      </c>
      <c r="M393" s="10">
        <v>0</v>
      </c>
      <c r="N393" s="10">
        <v>5</v>
      </c>
      <c r="O393" s="10">
        <v>0</v>
      </c>
      <c r="P393" s="10">
        <v>6</v>
      </c>
      <c r="Q393" s="10">
        <v>9</v>
      </c>
      <c r="R393" s="3" t="s">
        <v>10</v>
      </c>
      <c r="S393" s="10">
        <v>5</v>
      </c>
      <c r="T393" s="10">
        <v>4</v>
      </c>
      <c r="U393" s="10">
        <v>5</v>
      </c>
      <c r="V393" s="10">
        <v>6</v>
      </c>
      <c r="W393" s="10">
        <v>3</v>
      </c>
      <c r="X393" s="10">
        <v>4</v>
      </c>
      <c r="Y393" s="60">
        <f t="shared" si="56"/>
        <v>27</v>
      </c>
      <c r="Z393" s="4" t="s">
        <v>10</v>
      </c>
      <c r="AA393" s="11">
        <f t="shared" si="57"/>
        <v>6.1028571428571432</v>
      </c>
      <c r="AB393" s="11">
        <f t="shared" si="58"/>
        <v>4.8822857142857146</v>
      </c>
      <c r="AC393" s="11">
        <f t="shared" si="59"/>
        <v>6.1028571428571432</v>
      </c>
      <c r="AD393" s="11">
        <f t="shared" si="60"/>
        <v>7.3234285714285718</v>
      </c>
      <c r="AE393" s="11">
        <f t="shared" si="61"/>
        <v>3.6617142857142859</v>
      </c>
      <c r="AF393" s="11">
        <f t="shared" si="62"/>
        <v>4.8822857142857146</v>
      </c>
      <c r="AG393" s="12">
        <f t="shared" si="63"/>
        <v>32.95542857142857</v>
      </c>
      <c r="AH393" s="13"/>
      <c r="AI393" s="13"/>
    </row>
    <row r="394" spans="1:35" x14ac:dyDescent="0.3">
      <c r="A394" s="6">
        <v>72050</v>
      </c>
      <c r="B394" s="6" t="s">
        <v>188</v>
      </c>
      <c r="C394" s="6" t="s">
        <v>189</v>
      </c>
      <c r="D394" s="6" t="s">
        <v>178</v>
      </c>
      <c r="E394" s="6">
        <v>7</v>
      </c>
      <c r="F394" s="7">
        <v>95.813596491228068</v>
      </c>
      <c r="G394" s="6">
        <v>2.2999999999999998</v>
      </c>
      <c r="H394" s="8">
        <v>13420</v>
      </c>
      <c r="I394" s="9">
        <v>1.9421714285714284</v>
      </c>
      <c r="J394" s="9">
        <v>1.6742857142857144</v>
      </c>
      <c r="K394" s="3" t="s">
        <v>10</v>
      </c>
      <c r="L394" s="10">
        <v>782</v>
      </c>
      <c r="M394" s="10">
        <v>561</v>
      </c>
      <c r="N394" s="10">
        <v>690</v>
      </c>
      <c r="O394" s="10">
        <v>782</v>
      </c>
      <c r="P394" s="10">
        <v>554</v>
      </c>
      <c r="Q394" s="10">
        <v>361</v>
      </c>
      <c r="R394" s="3" t="s">
        <v>10</v>
      </c>
      <c r="S394" s="10">
        <v>1090</v>
      </c>
      <c r="T394" s="10">
        <v>946</v>
      </c>
      <c r="U394" s="10">
        <v>730</v>
      </c>
      <c r="V394" s="10">
        <v>732</v>
      </c>
      <c r="W394" s="10">
        <v>539</v>
      </c>
      <c r="X394" s="10">
        <v>766</v>
      </c>
      <c r="Y394" s="60">
        <f t="shared" si="56"/>
        <v>4803</v>
      </c>
      <c r="Z394" s="4" t="s">
        <v>10</v>
      </c>
      <c r="AA394" s="11">
        <f t="shared" si="57"/>
        <v>1824.9714285714288</v>
      </c>
      <c r="AB394" s="11">
        <f t="shared" si="58"/>
        <v>1583.8742857142859</v>
      </c>
      <c r="AC394" s="11">
        <f t="shared" si="59"/>
        <v>1222.2285714285715</v>
      </c>
      <c r="AD394" s="11">
        <f t="shared" si="60"/>
        <v>1225.5771428571429</v>
      </c>
      <c r="AE394" s="11">
        <f t="shared" si="61"/>
        <v>902.44</v>
      </c>
      <c r="AF394" s="11">
        <f t="shared" si="62"/>
        <v>1282.5028571428572</v>
      </c>
      <c r="AG394" s="12">
        <f t="shared" si="63"/>
        <v>8041.5942857142873</v>
      </c>
      <c r="AH394" s="13"/>
      <c r="AI394" s="13"/>
    </row>
    <row r="396" spans="1:35" x14ac:dyDescent="0.3">
      <c r="L396" s="65"/>
      <c r="N396" s="64"/>
    </row>
    <row r="398" spans="1:35" x14ac:dyDescent="0.3">
      <c r="J398" s="66"/>
    </row>
    <row r="399" spans="1:35" x14ac:dyDescent="0.3">
      <c r="J399" s="66"/>
    </row>
    <row r="402" spans="10:10" x14ac:dyDescent="0.3">
      <c r="J402" s="66"/>
    </row>
    <row r="404" spans="10:10" x14ac:dyDescent="0.3">
      <c r="J404" s="66"/>
    </row>
  </sheetData>
  <autoFilter ref="A3:AI394" xr:uid="{00000000-0009-0000-0000-000000000000}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4EB87-01BA-4765-BCA4-1768E4FF5CA8}">
  <dimension ref="A1:M1174"/>
  <sheetViews>
    <sheetView workbookViewId="0">
      <selection activeCell="E27" sqref="E27"/>
    </sheetView>
  </sheetViews>
  <sheetFormatPr defaultColWidth="12.44140625" defaultRowHeight="15.6" x14ac:dyDescent="0.3"/>
  <cols>
    <col min="1" max="1" width="8" style="5" bestFit="1" customWidth="1"/>
    <col min="2" max="2" width="12.44140625" style="5"/>
    <col min="3" max="3" width="44.44140625" style="5" bestFit="1" customWidth="1"/>
    <col min="4" max="4" width="19.21875" style="5" bestFit="1" customWidth="1"/>
    <col min="5" max="5" width="23.88671875" style="5" bestFit="1" customWidth="1"/>
    <col min="6" max="6" width="11.33203125" style="5" bestFit="1" customWidth="1"/>
    <col min="7" max="7" width="18.109375" style="5" bestFit="1" customWidth="1"/>
    <col min="8" max="8" width="24.109375" style="5" bestFit="1" customWidth="1"/>
    <col min="9" max="9" width="19.21875" style="5" bestFit="1" customWidth="1"/>
    <col min="10" max="10" width="12.44140625" style="5"/>
    <col min="11" max="11" width="14.44140625" style="5" bestFit="1" customWidth="1"/>
    <col min="12" max="16384" width="12.44140625" style="5"/>
  </cols>
  <sheetData>
    <row r="1" spans="1:13" x14ac:dyDescent="0.3">
      <c r="A1" s="16" t="s">
        <v>447</v>
      </c>
      <c r="B1" s="17" t="s">
        <v>0</v>
      </c>
      <c r="C1" s="17" t="s">
        <v>1</v>
      </c>
      <c r="D1" s="17" t="s">
        <v>931</v>
      </c>
      <c r="E1" s="17" t="s">
        <v>3</v>
      </c>
      <c r="F1" s="17" t="s">
        <v>4</v>
      </c>
      <c r="G1" s="17" t="s">
        <v>448</v>
      </c>
      <c r="H1" s="17" t="s">
        <v>449</v>
      </c>
      <c r="I1" s="17" t="s">
        <v>450</v>
      </c>
      <c r="J1" s="17" t="s">
        <v>451</v>
      </c>
      <c r="K1" s="17" t="s">
        <v>452</v>
      </c>
      <c r="L1" s="17" t="s">
        <v>453</v>
      </c>
      <c r="M1" s="17" t="s">
        <v>454</v>
      </c>
    </row>
    <row r="2" spans="1:13" x14ac:dyDescent="0.3">
      <c r="A2" s="18">
        <v>100001</v>
      </c>
      <c r="B2" s="19">
        <v>40016</v>
      </c>
      <c r="C2" s="19" t="s">
        <v>29</v>
      </c>
      <c r="D2" s="19" t="s">
        <v>30</v>
      </c>
      <c r="E2" s="19" t="s">
        <v>31</v>
      </c>
      <c r="F2" s="19">
        <v>60</v>
      </c>
      <c r="G2" s="20">
        <v>43835</v>
      </c>
      <c r="H2" s="20">
        <f>G2+F2</f>
        <v>43895</v>
      </c>
      <c r="I2" s="20">
        <v>43895</v>
      </c>
      <c r="J2" s="21">
        <v>14860</v>
      </c>
      <c r="K2" s="22">
        <v>16217</v>
      </c>
      <c r="L2" s="18">
        <v>3</v>
      </c>
      <c r="M2" s="18">
        <f>ABS(I2-H2)</f>
        <v>0</v>
      </c>
    </row>
    <row r="3" spans="1:13" x14ac:dyDescent="0.3">
      <c r="A3" s="18">
        <v>100058</v>
      </c>
      <c r="B3" s="19">
        <v>40460</v>
      </c>
      <c r="C3" s="19" t="s">
        <v>32</v>
      </c>
      <c r="D3" s="19" t="s">
        <v>30</v>
      </c>
      <c r="E3" s="19" t="s">
        <v>31</v>
      </c>
      <c r="F3" s="19">
        <v>60</v>
      </c>
      <c r="G3" s="20">
        <v>43855</v>
      </c>
      <c r="H3" s="20">
        <f t="shared" ref="H3:H66" si="0">G3+F3</f>
        <v>43915</v>
      </c>
      <c r="I3" s="20">
        <v>43910</v>
      </c>
      <c r="J3" s="21">
        <v>13233</v>
      </c>
      <c r="K3" s="22">
        <f>J3</f>
        <v>13233</v>
      </c>
      <c r="L3" s="18">
        <v>12</v>
      </c>
      <c r="M3" s="18">
        <f>ABS(I3-H3)</f>
        <v>5</v>
      </c>
    </row>
    <row r="4" spans="1:13" x14ac:dyDescent="0.3">
      <c r="A4" s="18">
        <v>100057</v>
      </c>
      <c r="B4" s="19">
        <v>43200</v>
      </c>
      <c r="C4" s="19" t="s">
        <v>33</v>
      </c>
      <c r="D4" s="19" t="s">
        <v>34</v>
      </c>
      <c r="E4" s="19" t="s">
        <v>35</v>
      </c>
      <c r="F4" s="19">
        <v>10</v>
      </c>
      <c r="G4" s="20">
        <v>43855</v>
      </c>
      <c r="H4" s="20">
        <f t="shared" si="0"/>
        <v>43865</v>
      </c>
      <c r="I4" s="20">
        <v>43865</v>
      </c>
      <c r="J4" s="21">
        <v>13244</v>
      </c>
      <c r="K4" s="22">
        <f>J4</f>
        <v>13244</v>
      </c>
      <c r="L4" s="18">
        <v>4</v>
      </c>
      <c r="M4" s="18">
        <f t="shared" ref="M4:M66" si="1">ABS(I4-H4)</f>
        <v>0</v>
      </c>
    </row>
    <row r="5" spans="1:13" x14ac:dyDescent="0.3">
      <c r="A5" s="18">
        <v>100058</v>
      </c>
      <c r="B5" s="19">
        <v>40470</v>
      </c>
      <c r="C5" s="19" t="s">
        <v>36</v>
      </c>
      <c r="D5" s="19" t="s">
        <v>30</v>
      </c>
      <c r="E5" s="19" t="s">
        <v>31</v>
      </c>
      <c r="F5" s="19">
        <v>60</v>
      </c>
      <c r="G5" s="20">
        <v>43855</v>
      </c>
      <c r="H5" s="20">
        <f t="shared" si="0"/>
        <v>43915</v>
      </c>
      <c r="I5" s="20">
        <v>43915</v>
      </c>
      <c r="J5" s="21">
        <v>7576</v>
      </c>
      <c r="K5" s="22">
        <f>J5</f>
        <v>7576</v>
      </c>
      <c r="L5" s="18">
        <v>7</v>
      </c>
      <c r="M5" s="18">
        <f t="shared" si="1"/>
        <v>0</v>
      </c>
    </row>
    <row r="6" spans="1:13" x14ac:dyDescent="0.3">
      <c r="A6" s="18">
        <v>100057</v>
      </c>
      <c r="B6" s="19">
        <v>43725</v>
      </c>
      <c r="C6" s="19" t="s">
        <v>37</v>
      </c>
      <c r="D6" s="19" t="s">
        <v>34</v>
      </c>
      <c r="E6" s="19" t="s">
        <v>35</v>
      </c>
      <c r="F6" s="19">
        <v>10</v>
      </c>
      <c r="G6" s="20">
        <v>43855</v>
      </c>
      <c r="H6" s="20">
        <f t="shared" si="0"/>
        <v>43865</v>
      </c>
      <c r="I6" s="20">
        <v>43865</v>
      </c>
      <c r="J6" s="21">
        <v>12</v>
      </c>
      <c r="K6" s="22">
        <v>2</v>
      </c>
      <c r="L6" s="18">
        <v>0</v>
      </c>
      <c r="M6" s="18">
        <f t="shared" si="1"/>
        <v>0</v>
      </c>
    </row>
    <row r="7" spans="1:13" x14ac:dyDescent="0.3">
      <c r="A7" s="18">
        <v>100001</v>
      </c>
      <c r="B7" s="19">
        <v>40270</v>
      </c>
      <c r="C7" s="19" t="s">
        <v>38</v>
      </c>
      <c r="D7" s="19" t="s">
        <v>30</v>
      </c>
      <c r="E7" s="19" t="s">
        <v>31</v>
      </c>
      <c r="F7" s="19">
        <v>60</v>
      </c>
      <c r="G7" s="20">
        <v>43835</v>
      </c>
      <c r="H7" s="20">
        <f t="shared" si="0"/>
        <v>43895</v>
      </c>
      <c r="I7" s="20">
        <v>43895</v>
      </c>
      <c r="J7" s="21">
        <v>8905</v>
      </c>
      <c r="K7" s="22">
        <v>5</v>
      </c>
      <c r="L7" s="18">
        <v>0</v>
      </c>
      <c r="M7" s="18">
        <f t="shared" si="1"/>
        <v>0</v>
      </c>
    </row>
    <row r="8" spans="1:13" x14ac:dyDescent="0.3">
      <c r="A8" s="18">
        <v>100001</v>
      </c>
      <c r="B8" s="19">
        <v>41190</v>
      </c>
      <c r="C8" s="19" t="s">
        <v>39</v>
      </c>
      <c r="D8" s="19" t="s">
        <v>30</v>
      </c>
      <c r="E8" s="19" t="s">
        <v>31</v>
      </c>
      <c r="F8" s="19">
        <v>60</v>
      </c>
      <c r="G8" s="20">
        <v>43835</v>
      </c>
      <c r="H8" s="20">
        <f t="shared" si="0"/>
        <v>43895</v>
      </c>
      <c r="I8" s="20">
        <v>43895</v>
      </c>
      <c r="J8" s="21">
        <v>5639</v>
      </c>
      <c r="K8" s="22">
        <f>J8</f>
        <v>5639</v>
      </c>
      <c r="L8" s="18">
        <v>0</v>
      </c>
      <c r="M8" s="18">
        <f t="shared" si="1"/>
        <v>0</v>
      </c>
    </row>
    <row r="9" spans="1:13" x14ac:dyDescent="0.3">
      <c r="A9" s="18">
        <v>100001</v>
      </c>
      <c r="B9" s="19">
        <v>42010</v>
      </c>
      <c r="C9" s="19" t="s">
        <v>40</v>
      </c>
      <c r="D9" s="19" t="s">
        <v>30</v>
      </c>
      <c r="E9" s="19" t="s">
        <v>31</v>
      </c>
      <c r="F9" s="19">
        <v>60</v>
      </c>
      <c r="G9" s="20">
        <v>43835</v>
      </c>
      <c r="H9" s="20">
        <f t="shared" si="0"/>
        <v>43895</v>
      </c>
      <c r="I9" s="20">
        <v>43895</v>
      </c>
      <c r="J9" s="21">
        <v>4098</v>
      </c>
      <c r="K9" s="22">
        <f>J9</f>
        <v>4098</v>
      </c>
      <c r="L9" s="18">
        <v>4</v>
      </c>
      <c r="M9" s="18">
        <f t="shared" si="1"/>
        <v>0</v>
      </c>
    </row>
    <row r="10" spans="1:13" x14ac:dyDescent="0.3">
      <c r="A10" s="18">
        <v>100001</v>
      </c>
      <c r="B10" s="19">
        <v>40010</v>
      </c>
      <c r="C10" s="19" t="s">
        <v>41</v>
      </c>
      <c r="D10" s="19" t="s">
        <v>30</v>
      </c>
      <c r="E10" s="19" t="s">
        <v>31</v>
      </c>
      <c r="F10" s="19">
        <v>60</v>
      </c>
      <c r="G10" s="20">
        <v>43835</v>
      </c>
      <c r="H10" s="20">
        <f t="shared" si="0"/>
        <v>43895</v>
      </c>
      <c r="I10" s="20">
        <v>43895</v>
      </c>
      <c r="J10" s="21">
        <v>3998</v>
      </c>
      <c r="K10" s="22">
        <v>988</v>
      </c>
      <c r="L10" s="18">
        <v>0</v>
      </c>
      <c r="M10" s="18">
        <f t="shared" si="1"/>
        <v>0</v>
      </c>
    </row>
    <row r="11" spans="1:13" x14ac:dyDescent="0.3">
      <c r="A11" s="18">
        <v>100001</v>
      </c>
      <c r="B11" s="19">
        <v>42060</v>
      </c>
      <c r="C11" s="19" t="s">
        <v>42</v>
      </c>
      <c r="D11" s="19" t="s">
        <v>30</v>
      </c>
      <c r="E11" s="19" t="s">
        <v>31</v>
      </c>
      <c r="F11" s="19">
        <v>60</v>
      </c>
      <c r="G11" s="20">
        <v>43835</v>
      </c>
      <c r="H11" s="20">
        <f t="shared" si="0"/>
        <v>43895</v>
      </c>
      <c r="I11" s="20">
        <v>43895</v>
      </c>
      <c r="J11" s="21">
        <v>4154</v>
      </c>
      <c r="K11" s="22">
        <v>3706</v>
      </c>
      <c r="L11" s="18">
        <v>0</v>
      </c>
      <c r="M11" s="18">
        <f t="shared" si="1"/>
        <v>0</v>
      </c>
    </row>
    <row r="12" spans="1:13" x14ac:dyDescent="0.3">
      <c r="A12" s="18">
        <v>100057</v>
      </c>
      <c r="B12" s="19">
        <v>43290</v>
      </c>
      <c r="C12" s="19" t="s">
        <v>43</v>
      </c>
      <c r="D12" s="19" t="s">
        <v>34</v>
      </c>
      <c r="E12" s="19" t="s">
        <v>35</v>
      </c>
      <c r="F12" s="19">
        <v>10</v>
      </c>
      <c r="G12" s="20">
        <v>43855</v>
      </c>
      <c r="H12" s="20">
        <f t="shared" si="0"/>
        <v>43865</v>
      </c>
      <c r="I12" s="20">
        <v>43865</v>
      </c>
      <c r="J12" s="21">
        <v>3553</v>
      </c>
      <c r="K12" s="22">
        <f>J12</f>
        <v>3553</v>
      </c>
      <c r="L12" s="18">
        <v>3</v>
      </c>
      <c r="M12" s="18">
        <f t="shared" si="1"/>
        <v>0</v>
      </c>
    </row>
    <row r="13" spans="1:13" x14ac:dyDescent="0.3">
      <c r="A13" s="18">
        <v>100001</v>
      </c>
      <c r="B13" s="19">
        <v>41196</v>
      </c>
      <c r="C13" s="19" t="s">
        <v>44</v>
      </c>
      <c r="D13" s="19" t="s">
        <v>30</v>
      </c>
      <c r="E13" s="19" t="s">
        <v>31</v>
      </c>
      <c r="F13" s="19">
        <v>60</v>
      </c>
      <c r="G13" s="20">
        <v>43835</v>
      </c>
      <c r="H13" s="20">
        <f t="shared" si="0"/>
        <v>43895</v>
      </c>
      <c r="I13" s="20">
        <v>43895</v>
      </c>
      <c r="J13" s="21">
        <v>4620</v>
      </c>
      <c r="K13" s="22">
        <f t="shared" ref="K13:K24" si="2">J13</f>
        <v>4620</v>
      </c>
      <c r="L13" s="18">
        <v>1</v>
      </c>
      <c r="M13" s="18">
        <f t="shared" si="1"/>
        <v>0</v>
      </c>
    </row>
    <row r="14" spans="1:13" x14ac:dyDescent="0.3">
      <c r="A14" s="18">
        <v>100001</v>
      </c>
      <c r="B14" s="19">
        <v>40273</v>
      </c>
      <c r="C14" s="19" t="s">
        <v>45</v>
      </c>
      <c r="D14" s="19" t="s">
        <v>30</v>
      </c>
      <c r="E14" s="19" t="s">
        <v>31</v>
      </c>
      <c r="F14" s="19">
        <v>60</v>
      </c>
      <c r="G14" s="20">
        <v>43835</v>
      </c>
      <c r="H14" s="20">
        <f t="shared" si="0"/>
        <v>43895</v>
      </c>
      <c r="I14" s="20">
        <v>43895</v>
      </c>
      <c r="J14" s="21">
        <v>5472</v>
      </c>
      <c r="K14" s="22">
        <f t="shared" si="2"/>
        <v>5472</v>
      </c>
      <c r="L14" s="18">
        <v>2</v>
      </c>
      <c r="M14" s="18">
        <f t="shared" si="1"/>
        <v>0</v>
      </c>
    </row>
    <row r="15" spans="1:13" x14ac:dyDescent="0.3">
      <c r="A15" s="18">
        <v>100001</v>
      </c>
      <c r="B15" s="19">
        <v>40930</v>
      </c>
      <c r="C15" s="19" t="s">
        <v>46</v>
      </c>
      <c r="D15" s="19" t="s">
        <v>30</v>
      </c>
      <c r="E15" s="19" t="s">
        <v>31</v>
      </c>
      <c r="F15" s="19">
        <v>60</v>
      </c>
      <c r="G15" s="20">
        <v>43835</v>
      </c>
      <c r="H15" s="20">
        <f t="shared" si="0"/>
        <v>43895</v>
      </c>
      <c r="I15" s="20">
        <v>43896</v>
      </c>
      <c r="J15" s="21">
        <v>4191</v>
      </c>
      <c r="K15" s="22">
        <f t="shared" si="2"/>
        <v>4191</v>
      </c>
      <c r="L15" s="18">
        <v>0</v>
      </c>
      <c r="M15" s="18">
        <f t="shared" si="1"/>
        <v>1</v>
      </c>
    </row>
    <row r="16" spans="1:13" x14ac:dyDescent="0.3">
      <c r="A16" s="18">
        <v>100057</v>
      </c>
      <c r="B16" s="19">
        <v>43730</v>
      </c>
      <c r="C16" s="19" t="s">
        <v>47</v>
      </c>
      <c r="D16" s="19" t="s">
        <v>34</v>
      </c>
      <c r="E16" s="19" t="s">
        <v>35</v>
      </c>
      <c r="F16" s="19">
        <v>10</v>
      </c>
      <c r="G16" s="20">
        <v>43855</v>
      </c>
      <c r="H16" s="20">
        <f t="shared" si="0"/>
        <v>43865</v>
      </c>
      <c r="I16" s="20">
        <v>43865</v>
      </c>
      <c r="J16" s="21">
        <v>2262</v>
      </c>
      <c r="K16" s="22">
        <f t="shared" si="2"/>
        <v>2262</v>
      </c>
      <c r="L16" s="18">
        <v>1</v>
      </c>
      <c r="M16" s="18">
        <f t="shared" si="1"/>
        <v>0</v>
      </c>
    </row>
    <row r="17" spans="1:13" x14ac:dyDescent="0.3">
      <c r="A17" s="18">
        <v>100001</v>
      </c>
      <c r="B17" s="19">
        <v>40980</v>
      </c>
      <c r="C17" s="19" t="s">
        <v>48</v>
      </c>
      <c r="D17" s="19" t="s">
        <v>30</v>
      </c>
      <c r="E17" s="19" t="s">
        <v>31</v>
      </c>
      <c r="F17" s="19">
        <v>60</v>
      </c>
      <c r="G17" s="20">
        <v>43835</v>
      </c>
      <c r="H17" s="20">
        <f t="shared" si="0"/>
        <v>43895</v>
      </c>
      <c r="I17" s="20">
        <v>43896</v>
      </c>
      <c r="J17" s="21">
        <v>3002</v>
      </c>
      <c r="K17" s="22">
        <f t="shared" si="2"/>
        <v>3002</v>
      </c>
      <c r="L17" s="18">
        <v>0</v>
      </c>
      <c r="M17" s="18">
        <f t="shared" si="1"/>
        <v>1</v>
      </c>
    </row>
    <row r="18" spans="1:13" x14ac:dyDescent="0.3">
      <c r="A18" s="18">
        <v>100057</v>
      </c>
      <c r="B18" s="19">
        <v>43590</v>
      </c>
      <c r="C18" s="19" t="s">
        <v>49</v>
      </c>
      <c r="D18" s="19" t="s">
        <v>34</v>
      </c>
      <c r="E18" s="19" t="s">
        <v>35</v>
      </c>
      <c r="F18" s="19">
        <v>10</v>
      </c>
      <c r="G18" s="20">
        <v>43855</v>
      </c>
      <c r="H18" s="20">
        <f t="shared" si="0"/>
        <v>43865</v>
      </c>
      <c r="I18" s="20">
        <v>43865</v>
      </c>
      <c r="J18" s="21">
        <v>4087</v>
      </c>
      <c r="K18" s="22">
        <f t="shared" si="2"/>
        <v>4087</v>
      </c>
      <c r="L18" s="18">
        <v>4</v>
      </c>
      <c r="M18" s="18">
        <f t="shared" si="1"/>
        <v>0</v>
      </c>
    </row>
    <row r="19" spans="1:13" x14ac:dyDescent="0.3">
      <c r="A19" s="18">
        <v>100001</v>
      </c>
      <c r="B19" s="19">
        <v>40670</v>
      </c>
      <c r="C19" s="19" t="s">
        <v>50</v>
      </c>
      <c r="D19" s="19" t="s">
        <v>30</v>
      </c>
      <c r="E19" s="19" t="s">
        <v>31</v>
      </c>
      <c r="F19" s="19">
        <v>60</v>
      </c>
      <c r="G19" s="20">
        <v>43835</v>
      </c>
      <c r="H19" s="20">
        <f t="shared" si="0"/>
        <v>43895</v>
      </c>
      <c r="I19" s="20">
        <v>43896</v>
      </c>
      <c r="J19" s="21">
        <v>2201</v>
      </c>
      <c r="K19" s="22">
        <f t="shared" si="2"/>
        <v>2201</v>
      </c>
      <c r="L19" s="18">
        <v>2</v>
      </c>
      <c r="M19" s="18">
        <f t="shared" si="1"/>
        <v>1</v>
      </c>
    </row>
    <row r="20" spans="1:13" x14ac:dyDescent="0.3">
      <c r="A20" s="18">
        <v>100001</v>
      </c>
      <c r="B20" s="19">
        <v>40740</v>
      </c>
      <c r="C20" s="19" t="s">
        <v>51</v>
      </c>
      <c r="D20" s="19" t="s">
        <v>30</v>
      </c>
      <c r="E20" s="19" t="s">
        <v>31</v>
      </c>
      <c r="F20" s="19">
        <v>60</v>
      </c>
      <c r="G20" s="20">
        <v>43835</v>
      </c>
      <c r="H20" s="20">
        <f t="shared" si="0"/>
        <v>43895</v>
      </c>
      <c r="I20" s="20">
        <v>43896</v>
      </c>
      <c r="J20" s="21">
        <v>3054</v>
      </c>
      <c r="K20" s="22">
        <f t="shared" si="2"/>
        <v>3054</v>
      </c>
      <c r="L20" s="18">
        <v>1</v>
      </c>
      <c r="M20" s="18">
        <f t="shared" si="1"/>
        <v>1</v>
      </c>
    </row>
    <row r="21" spans="1:13" x14ac:dyDescent="0.3">
      <c r="A21" s="18">
        <v>100001</v>
      </c>
      <c r="B21" s="19">
        <v>40228</v>
      </c>
      <c r="C21" s="19" t="s">
        <v>52</v>
      </c>
      <c r="D21" s="19" t="s">
        <v>30</v>
      </c>
      <c r="E21" s="19" t="s">
        <v>31</v>
      </c>
      <c r="F21" s="19">
        <v>60</v>
      </c>
      <c r="G21" s="20">
        <v>43835</v>
      </c>
      <c r="H21" s="20">
        <f t="shared" si="0"/>
        <v>43895</v>
      </c>
      <c r="I21" s="20">
        <v>43895</v>
      </c>
      <c r="J21" s="21">
        <v>2708</v>
      </c>
      <c r="K21" s="22">
        <f t="shared" si="2"/>
        <v>2708</v>
      </c>
      <c r="L21" s="18">
        <v>0</v>
      </c>
      <c r="M21" s="18">
        <f t="shared" si="1"/>
        <v>0</v>
      </c>
    </row>
    <row r="22" spans="1:13" x14ac:dyDescent="0.3">
      <c r="A22" s="18">
        <v>100001</v>
      </c>
      <c r="B22" s="19">
        <v>40220</v>
      </c>
      <c r="C22" s="19" t="s">
        <v>53</v>
      </c>
      <c r="D22" s="19" t="s">
        <v>30</v>
      </c>
      <c r="E22" s="19" t="s">
        <v>31</v>
      </c>
      <c r="F22" s="19">
        <v>60</v>
      </c>
      <c r="G22" s="20">
        <v>43835</v>
      </c>
      <c r="H22" s="20">
        <f t="shared" si="0"/>
        <v>43895</v>
      </c>
      <c r="I22" s="20">
        <v>43895</v>
      </c>
      <c r="J22" s="21">
        <v>2525</v>
      </c>
      <c r="K22" s="22">
        <f t="shared" si="2"/>
        <v>2525</v>
      </c>
      <c r="L22" s="18">
        <v>1</v>
      </c>
      <c r="M22" s="18">
        <f t="shared" si="1"/>
        <v>0</v>
      </c>
    </row>
    <row r="23" spans="1:13" x14ac:dyDescent="0.3">
      <c r="A23" s="18">
        <v>100001</v>
      </c>
      <c r="B23" s="19">
        <v>40990</v>
      </c>
      <c r="C23" s="19" t="s">
        <v>54</v>
      </c>
      <c r="D23" s="19" t="s">
        <v>30</v>
      </c>
      <c r="E23" s="19" t="s">
        <v>31</v>
      </c>
      <c r="F23" s="19">
        <v>60</v>
      </c>
      <c r="G23" s="20">
        <v>43835</v>
      </c>
      <c r="H23" s="20">
        <f t="shared" si="0"/>
        <v>43895</v>
      </c>
      <c r="I23" s="20">
        <v>43895</v>
      </c>
      <c r="J23" s="21">
        <v>2968</v>
      </c>
      <c r="K23" s="22">
        <f t="shared" si="2"/>
        <v>2968</v>
      </c>
      <c r="L23" s="18">
        <v>2</v>
      </c>
      <c r="M23" s="18">
        <f t="shared" si="1"/>
        <v>0</v>
      </c>
    </row>
    <row r="24" spans="1:13" x14ac:dyDescent="0.3">
      <c r="A24" s="18">
        <v>100001</v>
      </c>
      <c r="B24" s="19">
        <v>40477</v>
      </c>
      <c r="C24" s="19" t="s">
        <v>55</v>
      </c>
      <c r="D24" s="19" t="s">
        <v>30</v>
      </c>
      <c r="E24" s="19" t="s">
        <v>31</v>
      </c>
      <c r="F24" s="19">
        <v>60</v>
      </c>
      <c r="G24" s="20">
        <v>43835</v>
      </c>
      <c r="H24" s="20">
        <f t="shared" si="0"/>
        <v>43895</v>
      </c>
      <c r="I24" s="20">
        <v>43895</v>
      </c>
      <c r="J24" s="21">
        <v>3083</v>
      </c>
      <c r="K24" s="22">
        <f t="shared" si="2"/>
        <v>3083</v>
      </c>
      <c r="L24" s="18">
        <v>1</v>
      </c>
      <c r="M24" s="18">
        <f t="shared" si="1"/>
        <v>0</v>
      </c>
    </row>
    <row r="25" spans="1:13" x14ac:dyDescent="0.3">
      <c r="A25" s="18">
        <v>100001</v>
      </c>
      <c r="B25" s="19">
        <v>42050</v>
      </c>
      <c r="C25" s="19" t="s">
        <v>56</v>
      </c>
      <c r="D25" s="19" t="s">
        <v>30</v>
      </c>
      <c r="E25" s="19" t="s">
        <v>31</v>
      </c>
      <c r="F25" s="19">
        <v>60</v>
      </c>
      <c r="G25" s="20">
        <v>43835</v>
      </c>
      <c r="H25" s="20">
        <f t="shared" si="0"/>
        <v>43895</v>
      </c>
      <c r="I25" s="20">
        <v>43895</v>
      </c>
      <c r="J25" s="21">
        <v>3052</v>
      </c>
      <c r="K25" s="22">
        <v>1739</v>
      </c>
      <c r="L25" s="18">
        <v>0</v>
      </c>
      <c r="M25" s="18">
        <f t="shared" si="1"/>
        <v>0</v>
      </c>
    </row>
    <row r="26" spans="1:13" x14ac:dyDescent="0.3">
      <c r="A26" s="18">
        <v>100002</v>
      </c>
      <c r="B26" s="19">
        <v>44160</v>
      </c>
      <c r="C26" s="19" t="s">
        <v>57</v>
      </c>
      <c r="D26" s="19" t="s">
        <v>34</v>
      </c>
      <c r="E26" s="19" t="s">
        <v>35</v>
      </c>
      <c r="F26" s="19">
        <v>10</v>
      </c>
      <c r="G26" s="20">
        <v>43835</v>
      </c>
      <c r="H26" s="20">
        <f t="shared" si="0"/>
        <v>43845</v>
      </c>
      <c r="I26" s="20">
        <v>43845</v>
      </c>
      <c r="J26" s="21">
        <v>1309</v>
      </c>
      <c r="K26" s="22">
        <v>0</v>
      </c>
      <c r="L26" s="18">
        <v>0</v>
      </c>
      <c r="M26" s="18">
        <f t="shared" si="1"/>
        <v>0</v>
      </c>
    </row>
    <row r="27" spans="1:13" x14ac:dyDescent="0.3">
      <c r="A27" s="18">
        <v>100001</v>
      </c>
      <c r="B27" s="19">
        <v>41010</v>
      </c>
      <c r="C27" s="19" t="s">
        <v>58</v>
      </c>
      <c r="D27" s="19" t="s">
        <v>30</v>
      </c>
      <c r="E27" s="19" t="s">
        <v>31</v>
      </c>
      <c r="F27" s="19">
        <v>60</v>
      </c>
      <c r="G27" s="20">
        <v>43835</v>
      </c>
      <c r="H27" s="20">
        <f t="shared" si="0"/>
        <v>43895</v>
      </c>
      <c r="I27" s="20">
        <v>43895</v>
      </c>
      <c r="J27" s="21">
        <v>2895</v>
      </c>
      <c r="K27" s="22">
        <v>7</v>
      </c>
      <c r="L27" s="18">
        <v>0</v>
      </c>
      <c r="M27" s="18">
        <f t="shared" si="1"/>
        <v>0</v>
      </c>
    </row>
    <row r="28" spans="1:13" x14ac:dyDescent="0.3">
      <c r="A28" s="18">
        <v>100001</v>
      </c>
      <c r="B28" s="19">
        <v>40935</v>
      </c>
      <c r="C28" s="19" t="s">
        <v>59</v>
      </c>
      <c r="D28" s="19" t="s">
        <v>30</v>
      </c>
      <c r="E28" s="19" t="s">
        <v>31</v>
      </c>
      <c r="F28" s="19">
        <v>60</v>
      </c>
      <c r="G28" s="20">
        <v>43835</v>
      </c>
      <c r="H28" s="20">
        <f t="shared" si="0"/>
        <v>43895</v>
      </c>
      <c r="I28" s="20">
        <v>43896</v>
      </c>
      <c r="J28" s="21">
        <v>1393</v>
      </c>
      <c r="K28" s="22">
        <v>69</v>
      </c>
      <c r="L28" s="18">
        <v>0</v>
      </c>
      <c r="M28" s="18">
        <f t="shared" si="1"/>
        <v>1</v>
      </c>
    </row>
    <row r="29" spans="1:13" x14ac:dyDescent="0.3">
      <c r="A29" s="18">
        <v>100001</v>
      </c>
      <c r="B29" s="19">
        <v>40937</v>
      </c>
      <c r="C29" s="19" t="s">
        <v>60</v>
      </c>
      <c r="D29" s="19" t="s">
        <v>30</v>
      </c>
      <c r="E29" s="19" t="s">
        <v>31</v>
      </c>
      <c r="F29" s="19">
        <v>60</v>
      </c>
      <c r="G29" s="20">
        <v>43835</v>
      </c>
      <c r="H29" s="20">
        <f t="shared" si="0"/>
        <v>43895</v>
      </c>
      <c r="I29" s="20">
        <v>43896</v>
      </c>
      <c r="J29" s="21">
        <v>2463</v>
      </c>
      <c r="K29" s="22">
        <f>J29</f>
        <v>2463</v>
      </c>
      <c r="L29" s="18">
        <v>0</v>
      </c>
      <c r="M29" s="18">
        <f t="shared" si="1"/>
        <v>1</v>
      </c>
    </row>
    <row r="30" spans="1:13" x14ac:dyDescent="0.3">
      <c r="A30" s="18">
        <v>100003</v>
      </c>
      <c r="B30" s="19">
        <v>47550</v>
      </c>
      <c r="C30" s="19" t="s">
        <v>61</v>
      </c>
      <c r="D30" s="19" t="s">
        <v>73</v>
      </c>
      <c r="E30" s="19" t="s">
        <v>62</v>
      </c>
      <c r="F30" s="19">
        <v>7</v>
      </c>
      <c r="G30" s="20">
        <v>43835</v>
      </c>
      <c r="H30" s="20">
        <f t="shared" si="0"/>
        <v>43842</v>
      </c>
      <c r="I30" s="20">
        <v>43842</v>
      </c>
      <c r="J30" s="21">
        <v>1318</v>
      </c>
      <c r="K30" s="22">
        <v>1264</v>
      </c>
      <c r="L30" s="18">
        <v>0</v>
      </c>
      <c r="M30" s="18">
        <f t="shared" si="1"/>
        <v>0</v>
      </c>
    </row>
    <row r="31" spans="1:13" x14ac:dyDescent="0.3">
      <c r="A31" s="18">
        <v>100004</v>
      </c>
      <c r="B31" s="19">
        <v>44014</v>
      </c>
      <c r="C31" s="19" t="s">
        <v>63</v>
      </c>
      <c r="D31" s="19" t="s">
        <v>64</v>
      </c>
      <c r="E31" s="19" t="s">
        <v>65</v>
      </c>
      <c r="F31" s="19">
        <v>5</v>
      </c>
      <c r="G31" s="20">
        <v>43835</v>
      </c>
      <c r="H31" s="20">
        <f t="shared" si="0"/>
        <v>43840</v>
      </c>
      <c r="I31" s="20">
        <v>43840</v>
      </c>
      <c r="J31" s="21">
        <v>1338</v>
      </c>
      <c r="K31" s="22">
        <v>1308</v>
      </c>
      <c r="L31" s="18">
        <v>1</v>
      </c>
      <c r="M31" s="18">
        <f t="shared" si="1"/>
        <v>0</v>
      </c>
    </row>
    <row r="32" spans="1:13" x14ac:dyDescent="0.3">
      <c r="A32" s="18">
        <v>100001</v>
      </c>
      <c r="B32" s="19">
        <v>40500</v>
      </c>
      <c r="C32" s="19" t="s">
        <v>66</v>
      </c>
      <c r="D32" s="19" t="s">
        <v>30</v>
      </c>
      <c r="E32" s="19" t="s">
        <v>31</v>
      </c>
      <c r="F32" s="19">
        <v>60</v>
      </c>
      <c r="G32" s="20">
        <v>43835</v>
      </c>
      <c r="H32" s="20">
        <f t="shared" si="0"/>
        <v>43895</v>
      </c>
      <c r="I32" s="20">
        <v>43896</v>
      </c>
      <c r="J32" s="21">
        <v>1679</v>
      </c>
      <c r="K32" s="22">
        <v>2533</v>
      </c>
      <c r="L32" s="18">
        <v>1</v>
      </c>
      <c r="M32" s="18">
        <f t="shared" si="1"/>
        <v>1</v>
      </c>
    </row>
    <row r="33" spans="1:13" x14ac:dyDescent="0.3">
      <c r="A33" s="18">
        <v>100002</v>
      </c>
      <c r="B33" s="19">
        <v>43283</v>
      </c>
      <c r="C33" s="19" t="s">
        <v>67</v>
      </c>
      <c r="D33" s="19" t="s">
        <v>34</v>
      </c>
      <c r="E33" s="19" t="s">
        <v>35</v>
      </c>
      <c r="F33" s="19">
        <v>10</v>
      </c>
      <c r="G33" s="20">
        <v>43835</v>
      </c>
      <c r="H33" s="20">
        <f t="shared" si="0"/>
        <v>43845</v>
      </c>
      <c r="I33" s="20">
        <v>43845</v>
      </c>
      <c r="J33" s="21">
        <v>2178</v>
      </c>
      <c r="K33" s="22">
        <v>1256</v>
      </c>
      <c r="L33" s="18">
        <v>0</v>
      </c>
      <c r="M33" s="18">
        <f t="shared" si="1"/>
        <v>0</v>
      </c>
    </row>
    <row r="34" spans="1:13" x14ac:dyDescent="0.3">
      <c r="A34" s="18">
        <v>100001</v>
      </c>
      <c r="B34" s="19">
        <v>40226</v>
      </c>
      <c r="C34" s="19" t="s">
        <v>68</v>
      </c>
      <c r="D34" s="19" t="s">
        <v>30</v>
      </c>
      <c r="E34" s="19" t="s">
        <v>31</v>
      </c>
      <c r="F34" s="19">
        <v>60</v>
      </c>
      <c r="G34" s="20">
        <v>43835</v>
      </c>
      <c r="H34" s="20">
        <f t="shared" si="0"/>
        <v>43895</v>
      </c>
      <c r="I34" s="20">
        <v>43896</v>
      </c>
      <c r="J34" s="21">
        <v>2389</v>
      </c>
      <c r="K34" s="22">
        <v>0</v>
      </c>
      <c r="L34" s="18">
        <v>0</v>
      </c>
      <c r="M34" s="18">
        <f t="shared" si="1"/>
        <v>1</v>
      </c>
    </row>
    <row r="35" spans="1:13" x14ac:dyDescent="0.3">
      <c r="A35" s="18">
        <v>100001</v>
      </c>
      <c r="B35" s="19">
        <v>40223</v>
      </c>
      <c r="C35" s="19" t="s">
        <v>69</v>
      </c>
      <c r="D35" s="19" t="s">
        <v>30</v>
      </c>
      <c r="E35" s="19" t="s">
        <v>31</v>
      </c>
      <c r="F35" s="19">
        <v>60</v>
      </c>
      <c r="G35" s="20">
        <v>43835</v>
      </c>
      <c r="H35" s="20">
        <f t="shared" si="0"/>
        <v>43895</v>
      </c>
      <c r="I35" s="20">
        <v>43895</v>
      </c>
      <c r="J35" s="21">
        <v>1571</v>
      </c>
      <c r="K35" s="22">
        <f>J35</f>
        <v>1571</v>
      </c>
      <c r="L35" s="18">
        <v>1</v>
      </c>
      <c r="M35" s="18">
        <f t="shared" si="1"/>
        <v>0</v>
      </c>
    </row>
    <row r="36" spans="1:13" x14ac:dyDescent="0.3">
      <c r="A36" s="18">
        <v>100015</v>
      </c>
      <c r="B36" s="19">
        <v>44120</v>
      </c>
      <c r="C36" s="19" t="s">
        <v>70</v>
      </c>
      <c r="D36" s="19" t="s">
        <v>34</v>
      </c>
      <c r="E36" s="19" t="s">
        <v>35</v>
      </c>
      <c r="F36" s="19">
        <v>10</v>
      </c>
      <c r="G36" s="20">
        <v>43843</v>
      </c>
      <c r="H36" s="20">
        <f t="shared" si="0"/>
        <v>43853</v>
      </c>
      <c r="I36" s="20">
        <v>43853</v>
      </c>
      <c r="J36" s="21">
        <v>1363</v>
      </c>
      <c r="K36" s="22">
        <v>641</v>
      </c>
      <c r="L36" s="18">
        <v>0</v>
      </c>
      <c r="M36" s="18">
        <f t="shared" si="1"/>
        <v>0</v>
      </c>
    </row>
    <row r="37" spans="1:13" x14ac:dyDescent="0.3">
      <c r="A37" s="18">
        <v>100019</v>
      </c>
      <c r="B37" s="19">
        <v>41330</v>
      </c>
      <c r="C37" s="19" t="s">
        <v>71</v>
      </c>
      <c r="D37" s="19" t="s">
        <v>30</v>
      </c>
      <c r="E37" s="19" t="s">
        <v>31</v>
      </c>
      <c r="F37" s="19">
        <v>60</v>
      </c>
      <c r="G37" s="20">
        <v>43843</v>
      </c>
      <c r="H37" s="20">
        <f t="shared" si="0"/>
        <v>43903</v>
      </c>
      <c r="I37" s="20">
        <v>43903</v>
      </c>
      <c r="J37" s="21">
        <v>1516</v>
      </c>
      <c r="K37" s="22">
        <v>0</v>
      </c>
      <c r="L37" s="18">
        <v>0</v>
      </c>
      <c r="M37" s="18">
        <f t="shared" si="1"/>
        <v>0</v>
      </c>
    </row>
    <row r="38" spans="1:13" x14ac:dyDescent="0.3">
      <c r="A38" s="18">
        <v>100016</v>
      </c>
      <c r="B38" s="19">
        <v>47500</v>
      </c>
      <c r="C38" s="19" t="s">
        <v>72</v>
      </c>
      <c r="D38" s="19" t="s">
        <v>73</v>
      </c>
      <c r="E38" s="19" t="s">
        <v>62</v>
      </c>
      <c r="F38" s="19">
        <v>7</v>
      </c>
      <c r="G38" s="20">
        <v>43843</v>
      </c>
      <c r="H38" s="20">
        <f t="shared" si="0"/>
        <v>43850</v>
      </c>
      <c r="I38" s="20">
        <v>43850</v>
      </c>
      <c r="J38" s="21">
        <v>1176</v>
      </c>
      <c r="K38" s="22">
        <f>J38</f>
        <v>1176</v>
      </c>
      <c r="L38" s="18">
        <v>1</v>
      </c>
      <c r="M38" s="18">
        <f t="shared" si="1"/>
        <v>0</v>
      </c>
    </row>
    <row r="39" spans="1:13" x14ac:dyDescent="0.3">
      <c r="A39" s="18">
        <v>100015</v>
      </c>
      <c r="B39" s="19">
        <v>44090</v>
      </c>
      <c r="C39" s="19" t="s">
        <v>74</v>
      </c>
      <c r="D39" s="19" t="s">
        <v>34</v>
      </c>
      <c r="E39" s="19" t="s">
        <v>35</v>
      </c>
      <c r="F39" s="19">
        <v>10</v>
      </c>
      <c r="G39" s="20">
        <v>43843</v>
      </c>
      <c r="H39" s="20">
        <f t="shared" si="0"/>
        <v>43853</v>
      </c>
      <c r="I39" s="20">
        <v>43853</v>
      </c>
      <c r="J39" s="21">
        <v>1375</v>
      </c>
      <c r="K39" s="22">
        <f t="shared" ref="K39:K58" si="3">J39</f>
        <v>1375</v>
      </c>
      <c r="L39" s="18">
        <v>0</v>
      </c>
      <c r="M39" s="18">
        <f t="shared" si="1"/>
        <v>0</v>
      </c>
    </row>
    <row r="40" spans="1:13" x14ac:dyDescent="0.3">
      <c r="A40" s="18">
        <v>100015</v>
      </c>
      <c r="B40" s="19">
        <v>44110</v>
      </c>
      <c r="C40" s="19" t="s">
        <v>75</v>
      </c>
      <c r="D40" s="19" t="s">
        <v>34</v>
      </c>
      <c r="E40" s="19" t="s">
        <v>35</v>
      </c>
      <c r="F40" s="19">
        <v>10</v>
      </c>
      <c r="G40" s="20">
        <v>43843</v>
      </c>
      <c r="H40" s="20">
        <f t="shared" si="0"/>
        <v>43853</v>
      </c>
      <c r="I40" s="20">
        <v>43855</v>
      </c>
      <c r="J40" s="21">
        <v>1680</v>
      </c>
      <c r="K40" s="22">
        <f t="shared" si="3"/>
        <v>1680</v>
      </c>
      <c r="L40" s="18">
        <v>1</v>
      </c>
      <c r="M40" s="18">
        <f t="shared" si="1"/>
        <v>2</v>
      </c>
    </row>
    <row r="41" spans="1:13" x14ac:dyDescent="0.3">
      <c r="A41" s="18">
        <v>100015</v>
      </c>
      <c r="B41" s="19">
        <v>43713</v>
      </c>
      <c r="C41" s="19" t="s">
        <v>76</v>
      </c>
      <c r="D41" s="19" t="s">
        <v>34</v>
      </c>
      <c r="E41" s="19" t="s">
        <v>35</v>
      </c>
      <c r="F41" s="19">
        <v>10</v>
      </c>
      <c r="G41" s="20">
        <v>43843</v>
      </c>
      <c r="H41" s="20">
        <f t="shared" si="0"/>
        <v>43853</v>
      </c>
      <c r="I41" s="20">
        <v>43855</v>
      </c>
      <c r="J41" s="21">
        <v>721</v>
      </c>
      <c r="K41" s="22">
        <f t="shared" si="3"/>
        <v>721</v>
      </c>
      <c r="L41" s="18">
        <v>0</v>
      </c>
      <c r="M41" s="18">
        <f t="shared" si="1"/>
        <v>2</v>
      </c>
    </row>
    <row r="42" spans="1:13" x14ac:dyDescent="0.3">
      <c r="A42" s="18">
        <v>100019</v>
      </c>
      <c r="B42" s="19">
        <v>41012</v>
      </c>
      <c r="C42" s="19" t="s">
        <v>77</v>
      </c>
      <c r="D42" s="19" t="s">
        <v>30</v>
      </c>
      <c r="E42" s="19" t="s">
        <v>31</v>
      </c>
      <c r="F42" s="19">
        <v>60</v>
      </c>
      <c r="G42" s="20">
        <v>43843</v>
      </c>
      <c r="H42" s="20">
        <f t="shared" si="0"/>
        <v>43903</v>
      </c>
      <c r="I42" s="20">
        <v>43903</v>
      </c>
      <c r="J42" s="21">
        <v>987</v>
      </c>
      <c r="K42" s="22">
        <f t="shared" si="3"/>
        <v>987</v>
      </c>
      <c r="L42" s="18">
        <v>0</v>
      </c>
      <c r="M42" s="18">
        <f t="shared" si="1"/>
        <v>0</v>
      </c>
    </row>
    <row r="43" spans="1:13" x14ac:dyDescent="0.3">
      <c r="A43" s="18">
        <v>100019</v>
      </c>
      <c r="B43" s="19">
        <v>40508</v>
      </c>
      <c r="C43" s="19" t="s">
        <v>78</v>
      </c>
      <c r="D43" s="19" t="s">
        <v>30</v>
      </c>
      <c r="E43" s="19" t="s">
        <v>31</v>
      </c>
      <c r="F43" s="19">
        <v>60</v>
      </c>
      <c r="G43" s="20">
        <v>43843</v>
      </c>
      <c r="H43" s="20">
        <f t="shared" si="0"/>
        <v>43903</v>
      </c>
      <c r="I43" s="20">
        <v>43903</v>
      </c>
      <c r="J43" s="21">
        <v>1278</v>
      </c>
      <c r="K43" s="22">
        <f t="shared" si="3"/>
        <v>1278</v>
      </c>
      <c r="L43" s="18">
        <v>1</v>
      </c>
      <c r="M43" s="18">
        <f t="shared" si="1"/>
        <v>0</v>
      </c>
    </row>
    <row r="44" spans="1:13" x14ac:dyDescent="0.3">
      <c r="A44" s="18">
        <v>100016</v>
      </c>
      <c r="B44" s="19">
        <v>46400</v>
      </c>
      <c r="C44" s="19" t="s">
        <v>79</v>
      </c>
      <c r="D44" s="19" t="s">
        <v>73</v>
      </c>
      <c r="E44" s="19" t="s">
        <v>62</v>
      </c>
      <c r="F44" s="19">
        <v>7</v>
      </c>
      <c r="G44" s="20">
        <v>43843</v>
      </c>
      <c r="H44" s="20">
        <f t="shared" si="0"/>
        <v>43850</v>
      </c>
      <c r="I44" s="20">
        <v>43850</v>
      </c>
      <c r="J44" s="21">
        <v>833</v>
      </c>
      <c r="K44" s="22">
        <f t="shared" si="3"/>
        <v>833</v>
      </c>
      <c r="L44" s="18">
        <v>0</v>
      </c>
      <c r="M44" s="18">
        <f t="shared" si="1"/>
        <v>0</v>
      </c>
    </row>
    <row r="45" spans="1:13" x14ac:dyDescent="0.3">
      <c r="A45" s="18">
        <v>100019</v>
      </c>
      <c r="B45" s="19">
        <v>40490</v>
      </c>
      <c r="C45" s="19" t="s">
        <v>80</v>
      </c>
      <c r="D45" s="19" t="s">
        <v>30</v>
      </c>
      <c r="E45" s="19" t="s">
        <v>31</v>
      </c>
      <c r="F45" s="19">
        <v>60</v>
      </c>
      <c r="G45" s="20">
        <v>43843</v>
      </c>
      <c r="H45" s="20">
        <f t="shared" si="0"/>
        <v>43903</v>
      </c>
      <c r="I45" s="20">
        <v>43905</v>
      </c>
      <c r="J45" s="21">
        <v>766</v>
      </c>
      <c r="K45" s="22">
        <f t="shared" si="3"/>
        <v>766</v>
      </c>
      <c r="L45" s="18">
        <v>0</v>
      </c>
      <c r="M45" s="18">
        <f t="shared" si="1"/>
        <v>2</v>
      </c>
    </row>
    <row r="46" spans="1:13" x14ac:dyDescent="0.3">
      <c r="A46" s="18">
        <v>100019</v>
      </c>
      <c r="B46" s="19">
        <v>40676</v>
      </c>
      <c r="C46" s="19" t="s">
        <v>81</v>
      </c>
      <c r="D46" s="19" t="s">
        <v>30</v>
      </c>
      <c r="E46" s="19" t="s">
        <v>31</v>
      </c>
      <c r="F46" s="19">
        <v>60</v>
      </c>
      <c r="G46" s="20">
        <v>43843</v>
      </c>
      <c r="H46" s="20">
        <f t="shared" si="0"/>
        <v>43903</v>
      </c>
      <c r="I46" s="20">
        <v>43905</v>
      </c>
      <c r="J46" s="21">
        <v>1155</v>
      </c>
      <c r="K46" s="22">
        <f t="shared" si="3"/>
        <v>1155</v>
      </c>
      <c r="L46" s="18">
        <v>0</v>
      </c>
      <c r="M46" s="18">
        <f t="shared" si="1"/>
        <v>2</v>
      </c>
    </row>
    <row r="47" spans="1:13" x14ac:dyDescent="0.3">
      <c r="A47" s="18">
        <v>100019</v>
      </c>
      <c r="B47" s="19">
        <v>40677</v>
      </c>
      <c r="C47" s="19" t="s">
        <v>82</v>
      </c>
      <c r="D47" s="19" t="s">
        <v>30</v>
      </c>
      <c r="E47" s="19" t="s">
        <v>31</v>
      </c>
      <c r="F47" s="19">
        <v>60</v>
      </c>
      <c r="G47" s="20">
        <v>43843</v>
      </c>
      <c r="H47" s="20">
        <f t="shared" si="0"/>
        <v>43903</v>
      </c>
      <c r="I47" s="20">
        <v>43905</v>
      </c>
      <c r="J47" s="21">
        <v>1043</v>
      </c>
      <c r="K47" s="22">
        <f t="shared" si="3"/>
        <v>1043</v>
      </c>
      <c r="L47" s="18">
        <v>0</v>
      </c>
      <c r="M47" s="18">
        <f t="shared" si="1"/>
        <v>2</v>
      </c>
    </row>
    <row r="48" spans="1:13" x14ac:dyDescent="0.3">
      <c r="A48" s="18">
        <v>100019</v>
      </c>
      <c r="B48" s="19">
        <v>40678</v>
      </c>
      <c r="C48" s="19" t="s">
        <v>83</v>
      </c>
      <c r="D48" s="19" t="s">
        <v>30</v>
      </c>
      <c r="E48" s="19" t="s">
        <v>31</v>
      </c>
      <c r="F48" s="19">
        <v>60</v>
      </c>
      <c r="G48" s="20">
        <v>43843</v>
      </c>
      <c r="H48" s="20">
        <f t="shared" si="0"/>
        <v>43903</v>
      </c>
      <c r="I48" s="20">
        <v>43905</v>
      </c>
      <c r="J48" s="21">
        <v>1070</v>
      </c>
      <c r="K48" s="22">
        <f t="shared" si="3"/>
        <v>1070</v>
      </c>
      <c r="L48" s="18">
        <v>0</v>
      </c>
      <c r="M48" s="18">
        <f t="shared" si="1"/>
        <v>2</v>
      </c>
    </row>
    <row r="49" spans="1:13" x14ac:dyDescent="0.3">
      <c r="A49" s="18">
        <v>100019</v>
      </c>
      <c r="B49" s="19">
        <v>40746</v>
      </c>
      <c r="C49" s="19" t="s">
        <v>84</v>
      </c>
      <c r="D49" s="19" t="s">
        <v>30</v>
      </c>
      <c r="E49" s="19" t="s">
        <v>31</v>
      </c>
      <c r="F49" s="19">
        <v>60</v>
      </c>
      <c r="G49" s="20">
        <v>43843</v>
      </c>
      <c r="H49" s="20">
        <f t="shared" si="0"/>
        <v>43903</v>
      </c>
      <c r="I49" s="20">
        <v>43905</v>
      </c>
      <c r="J49" s="21">
        <v>903</v>
      </c>
      <c r="K49" s="22">
        <f t="shared" si="3"/>
        <v>903</v>
      </c>
      <c r="L49" s="18">
        <v>0</v>
      </c>
      <c r="M49" s="18">
        <f t="shared" si="1"/>
        <v>2</v>
      </c>
    </row>
    <row r="50" spans="1:13" x14ac:dyDescent="0.3">
      <c r="A50" s="18">
        <v>100019</v>
      </c>
      <c r="B50" s="19">
        <v>40507</v>
      </c>
      <c r="C50" s="19" t="s">
        <v>85</v>
      </c>
      <c r="D50" s="19" t="s">
        <v>30</v>
      </c>
      <c r="E50" s="19" t="s">
        <v>31</v>
      </c>
      <c r="F50" s="19">
        <v>60</v>
      </c>
      <c r="G50" s="20">
        <v>43843</v>
      </c>
      <c r="H50" s="20">
        <f t="shared" si="0"/>
        <v>43903</v>
      </c>
      <c r="I50" s="20">
        <v>43903</v>
      </c>
      <c r="J50" s="21">
        <v>817</v>
      </c>
      <c r="K50" s="22">
        <f t="shared" si="3"/>
        <v>817</v>
      </c>
      <c r="L50" s="18">
        <v>0</v>
      </c>
      <c r="M50" s="18">
        <f t="shared" si="1"/>
        <v>0</v>
      </c>
    </row>
    <row r="51" spans="1:13" x14ac:dyDescent="0.3">
      <c r="A51" s="18">
        <v>100019</v>
      </c>
      <c r="B51" s="19">
        <v>40461</v>
      </c>
      <c r="C51" s="19" t="s">
        <v>86</v>
      </c>
      <c r="D51" s="19" t="s">
        <v>30</v>
      </c>
      <c r="E51" s="19" t="s">
        <v>31</v>
      </c>
      <c r="F51" s="19">
        <v>60</v>
      </c>
      <c r="G51" s="20">
        <v>43843</v>
      </c>
      <c r="H51" s="20">
        <f t="shared" si="0"/>
        <v>43903</v>
      </c>
      <c r="I51" s="20">
        <v>43903</v>
      </c>
      <c r="J51" s="21">
        <v>543</v>
      </c>
      <c r="K51" s="22">
        <f t="shared" si="3"/>
        <v>543</v>
      </c>
      <c r="L51" s="18">
        <v>0</v>
      </c>
      <c r="M51" s="18">
        <f t="shared" si="1"/>
        <v>0</v>
      </c>
    </row>
    <row r="52" spans="1:13" x14ac:dyDescent="0.3">
      <c r="A52" s="18">
        <v>100015</v>
      </c>
      <c r="B52" s="19">
        <v>44070</v>
      </c>
      <c r="C52" s="19" t="s">
        <v>87</v>
      </c>
      <c r="D52" s="19" t="s">
        <v>34</v>
      </c>
      <c r="E52" s="19" t="s">
        <v>35</v>
      </c>
      <c r="F52" s="19">
        <v>10</v>
      </c>
      <c r="G52" s="20">
        <v>43843</v>
      </c>
      <c r="H52" s="20">
        <f t="shared" si="0"/>
        <v>43853</v>
      </c>
      <c r="I52" s="20">
        <v>43855</v>
      </c>
      <c r="J52" s="21">
        <v>683</v>
      </c>
      <c r="K52" s="22">
        <f t="shared" si="3"/>
        <v>683</v>
      </c>
      <c r="L52" s="18">
        <v>0</v>
      </c>
      <c r="M52" s="18">
        <f t="shared" si="1"/>
        <v>2</v>
      </c>
    </row>
    <row r="53" spans="1:13" x14ac:dyDescent="0.3">
      <c r="A53" s="18">
        <v>100024</v>
      </c>
      <c r="B53" s="19">
        <v>40373</v>
      </c>
      <c r="C53" s="19" t="s">
        <v>88</v>
      </c>
      <c r="D53" s="19" t="s">
        <v>30</v>
      </c>
      <c r="E53" s="19" t="s">
        <v>31</v>
      </c>
      <c r="F53" s="19">
        <v>60</v>
      </c>
      <c r="G53" s="20">
        <v>43844</v>
      </c>
      <c r="H53" s="20">
        <f t="shared" si="0"/>
        <v>43904</v>
      </c>
      <c r="I53" s="20">
        <v>43904</v>
      </c>
      <c r="J53" s="21">
        <v>563</v>
      </c>
      <c r="K53" s="22">
        <f t="shared" si="3"/>
        <v>563</v>
      </c>
      <c r="L53" s="18">
        <v>0</v>
      </c>
      <c r="M53" s="18">
        <f t="shared" si="1"/>
        <v>0</v>
      </c>
    </row>
    <row r="54" spans="1:13" x14ac:dyDescent="0.3">
      <c r="A54" s="18">
        <v>100025</v>
      </c>
      <c r="B54" s="19">
        <v>41208</v>
      </c>
      <c r="C54" s="19" t="s">
        <v>89</v>
      </c>
      <c r="D54" s="19" t="s">
        <v>30</v>
      </c>
      <c r="E54" s="19" t="s">
        <v>90</v>
      </c>
      <c r="F54" s="19">
        <v>8</v>
      </c>
      <c r="G54" s="20">
        <v>43844</v>
      </c>
      <c r="H54" s="20">
        <f t="shared" si="0"/>
        <v>43852</v>
      </c>
      <c r="I54" s="20">
        <v>43852</v>
      </c>
      <c r="J54" s="21">
        <v>713</v>
      </c>
      <c r="K54" s="22">
        <f t="shared" si="3"/>
        <v>713</v>
      </c>
      <c r="L54" s="18">
        <v>0</v>
      </c>
      <c r="M54" s="18">
        <f t="shared" si="1"/>
        <v>0</v>
      </c>
    </row>
    <row r="55" spans="1:13" x14ac:dyDescent="0.3">
      <c r="A55" s="18">
        <v>100025</v>
      </c>
      <c r="B55" s="19">
        <v>44170</v>
      </c>
      <c r="C55" s="19" t="s">
        <v>91</v>
      </c>
      <c r="D55" s="19" t="s">
        <v>30</v>
      </c>
      <c r="E55" s="19" t="s">
        <v>90</v>
      </c>
      <c r="F55" s="19">
        <v>8</v>
      </c>
      <c r="G55" s="20">
        <v>43844</v>
      </c>
      <c r="H55" s="20">
        <f t="shared" si="0"/>
        <v>43852</v>
      </c>
      <c r="I55" s="20">
        <v>43852</v>
      </c>
      <c r="J55" s="21">
        <v>783</v>
      </c>
      <c r="K55" s="22">
        <f t="shared" si="3"/>
        <v>783</v>
      </c>
      <c r="L55" s="18">
        <v>0</v>
      </c>
      <c r="M55" s="18">
        <f t="shared" si="1"/>
        <v>0</v>
      </c>
    </row>
    <row r="56" spans="1:13" x14ac:dyDescent="0.3">
      <c r="A56" s="18">
        <v>100025</v>
      </c>
      <c r="B56" s="19">
        <v>40830</v>
      </c>
      <c r="C56" s="19" t="s">
        <v>92</v>
      </c>
      <c r="D56" s="19" t="s">
        <v>30</v>
      </c>
      <c r="E56" s="19" t="s">
        <v>90</v>
      </c>
      <c r="F56" s="19">
        <v>8</v>
      </c>
      <c r="G56" s="20">
        <v>43844</v>
      </c>
      <c r="H56" s="20">
        <f t="shared" si="0"/>
        <v>43852</v>
      </c>
      <c r="I56" s="20">
        <v>43852</v>
      </c>
      <c r="J56" s="21">
        <v>444</v>
      </c>
      <c r="K56" s="22">
        <f t="shared" si="3"/>
        <v>444</v>
      </c>
      <c r="L56" s="18">
        <v>0</v>
      </c>
      <c r="M56" s="18">
        <f t="shared" si="1"/>
        <v>0</v>
      </c>
    </row>
    <row r="57" spans="1:13" x14ac:dyDescent="0.3">
      <c r="A57" s="18">
        <v>100025</v>
      </c>
      <c r="B57" s="19">
        <v>40890</v>
      </c>
      <c r="C57" s="19" t="s">
        <v>93</v>
      </c>
      <c r="D57" s="19" t="s">
        <v>30</v>
      </c>
      <c r="E57" s="19" t="s">
        <v>90</v>
      </c>
      <c r="F57" s="19">
        <v>8</v>
      </c>
      <c r="G57" s="20">
        <v>43844</v>
      </c>
      <c r="H57" s="20">
        <f t="shared" si="0"/>
        <v>43852</v>
      </c>
      <c r="I57" s="20">
        <v>43852</v>
      </c>
      <c r="J57" s="21">
        <v>490</v>
      </c>
      <c r="K57" s="22">
        <f t="shared" si="3"/>
        <v>490</v>
      </c>
      <c r="L57" s="18">
        <v>0</v>
      </c>
      <c r="M57" s="18">
        <f t="shared" si="1"/>
        <v>0</v>
      </c>
    </row>
    <row r="58" spans="1:13" x14ac:dyDescent="0.3">
      <c r="A58" s="18">
        <v>100025</v>
      </c>
      <c r="B58" s="19">
        <v>41180</v>
      </c>
      <c r="C58" s="19" t="s">
        <v>94</v>
      </c>
      <c r="D58" s="19" t="s">
        <v>30</v>
      </c>
      <c r="E58" s="19" t="s">
        <v>90</v>
      </c>
      <c r="F58" s="19">
        <v>8</v>
      </c>
      <c r="G58" s="20">
        <v>43844</v>
      </c>
      <c r="H58" s="20">
        <f t="shared" si="0"/>
        <v>43852</v>
      </c>
      <c r="I58" s="20">
        <v>43853</v>
      </c>
      <c r="J58" s="21">
        <v>486</v>
      </c>
      <c r="K58" s="22">
        <f t="shared" si="3"/>
        <v>486</v>
      </c>
      <c r="L58" s="18">
        <v>0</v>
      </c>
      <c r="M58" s="18">
        <f t="shared" si="1"/>
        <v>1</v>
      </c>
    </row>
    <row r="59" spans="1:13" x14ac:dyDescent="0.3">
      <c r="A59" s="18">
        <v>100025</v>
      </c>
      <c r="B59" s="19">
        <v>45080</v>
      </c>
      <c r="C59" s="19" t="s">
        <v>95</v>
      </c>
      <c r="D59" s="19" t="s">
        <v>30</v>
      </c>
      <c r="E59" s="19" t="s">
        <v>90</v>
      </c>
      <c r="F59" s="19">
        <v>8</v>
      </c>
      <c r="G59" s="20">
        <v>43844</v>
      </c>
      <c r="H59" s="20">
        <f t="shared" si="0"/>
        <v>43852</v>
      </c>
      <c r="I59" s="20">
        <v>43853</v>
      </c>
      <c r="J59" s="21">
        <v>326</v>
      </c>
      <c r="K59" s="22">
        <v>48</v>
      </c>
      <c r="L59" s="18">
        <v>0</v>
      </c>
      <c r="M59" s="18">
        <f t="shared" si="1"/>
        <v>1</v>
      </c>
    </row>
    <row r="60" spans="1:13" x14ac:dyDescent="0.3">
      <c r="A60" s="18">
        <v>100025</v>
      </c>
      <c r="B60" s="19">
        <v>40506</v>
      </c>
      <c r="C60" s="19" t="s">
        <v>96</v>
      </c>
      <c r="D60" s="19" t="s">
        <v>30</v>
      </c>
      <c r="E60" s="19" t="s">
        <v>90</v>
      </c>
      <c r="F60" s="19">
        <v>8</v>
      </c>
      <c r="G60" s="20">
        <v>43844</v>
      </c>
      <c r="H60" s="20">
        <f t="shared" si="0"/>
        <v>43852</v>
      </c>
      <c r="I60" s="20">
        <v>43853</v>
      </c>
      <c r="J60" s="21">
        <v>805</v>
      </c>
      <c r="K60" s="22">
        <v>0</v>
      </c>
      <c r="L60" s="18">
        <v>0</v>
      </c>
      <c r="M60" s="18">
        <f t="shared" si="1"/>
        <v>1</v>
      </c>
    </row>
    <row r="61" spans="1:13" x14ac:dyDescent="0.3">
      <c r="A61" s="18">
        <v>100025</v>
      </c>
      <c r="B61" s="19">
        <v>40997</v>
      </c>
      <c r="C61" s="19" t="s">
        <v>97</v>
      </c>
      <c r="D61" s="19" t="s">
        <v>30</v>
      </c>
      <c r="E61" s="19" t="s">
        <v>90</v>
      </c>
      <c r="F61" s="19">
        <v>8</v>
      </c>
      <c r="G61" s="20">
        <v>43844</v>
      </c>
      <c r="H61" s="20">
        <f t="shared" si="0"/>
        <v>43852</v>
      </c>
      <c r="I61" s="20">
        <v>43853</v>
      </c>
      <c r="J61" s="21">
        <v>615</v>
      </c>
      <c r="K61" s="22">
        <v>0</v>
      </c>
      <c r="L61" s="18">
        <v>0</v>
      </c>
      <c r="M61" s="18">
        <f t="shared" si="1"/>
        <v>1</v>
      </c>
    </row>
    <row r="62" spans="1:13" x14ac:dyDescent="0.3">
      <c r="A62" s="18">
        <v>100045</v>
      </c>
      <c r="B62" s="19">
        <v>43400</v>
      </c>
      <c r="C62" s="19" t="s">
        <v>98</v>
      </c>
      <c r="D62" s="19" t="s">
        <v>34</v>
      </c>
      <c r="E62" s="19" t="s">
        <v>35</v>
      </c>
      <c r="F62" s="19">
        <v>10</v>
      </c>
      <c r="G62" s="20">
        <v>43852</v>
      </c>
      <c r="H62" s="20">
        <f t="shared" si="0"/>
        <v>43862</v>
      </c>
      <c r="I62" s="20">
        <v>43862</v>
      </c>
      <c r="J62" s="21">
        <v>351</v>
      </c>
      <c r="K62" s="22">
        <v>275</v>
      </c>
      <c r="L62" s="18">
        <v>0</v>
      </c>
      <c r="M62" s="18">
        <f t="shared" si="1"/>
        <v>0</v>
      </c>
    </row>
    <row r="63" spans="1:13" x14ac:dyDescent="0.3">
      <c r="A63" s="18">
        <v>100048</v>
      </c>
      <c r="B63" s="19">
        <v>40893</v>
      </c>
      <c r="C63" s="19" t="s">
        <v>99</v>
      </c>
      <c r="D63" s="19" t="s">
        <v>30</v>
      </c>
      <c r="E63" s="19" t="s">
        <v>90</v>
      </c>
      <c r="F63" s="19">
        <v>8</v>
      </c>
      <c r="G63" s="20">
        <v>43852</v>
      </c>
      <c r="H63" s="20">
        <f t="shared" si="0"/>
        <v>43860</v>
      </c>
      <c r="I63" s="20">
        <v>43860</v>
      </c>
      <c r="J63" s="21">
        <v>459</v>
      </c>
      <c r="K63" s="22">
        <v>0</v>
      </c>
      <c r="L63" s="18">
        <v>0</v>
      </c>
      <c r="M63" s="18">
        <f t="shared" si="1"/>
        <v>0</v>
      </c>
    </row>
    <row r="64" spans="1:13" x14ac:dyDescent="0.3">
      <c r="A64" s="18">
        <v>100048</v>
      </c>
      <c r="B64" s="19">
        <v>40521</v>
      </c>
      <c r="C64" s="19" t="s">
        <v>100</v>
      </c>
      <c r="D64" s="19" t="s">
        <v>30</v>
      </c>
      <c r="E64" s="19" t="s">
        <v>90</v>
      </c>
      <c r="F64" s="19">
        <v>8</v>
      </c>
      <c r="G64" s="20">
        <v>43852</v>
      </c>
      <c r="H64" s="20">
        <f t="shared" si="0"/>
        <v>43860</v>
      </c>
      <c r="I64" s="20">
        <v>43860</v>
      </c>
      <c r="J64" s="21">
        <v>401</v>
      </c>
      <c r="K64" s="22">
        <f>J64</f>
        <v>401</v>
      </c>
      <c r="L64" s="18">
        <v>0</v>
      </c>
      <c r="M64" s="18">
        <f t="shared" si="1"/>
        <v>0</v>
      </c>
    </row>
    <row r="65" spans="1:13" x14ac:dyDescent="0.3">
      <c r="A65" s="18">
        <v>100046</v>
      </c>
      <c r="B65" s="19">
        <v>47670</v>
      </c>
      <c r="C65" s="19" t="s">
        <v>101</v>
      </c>
      <c r="D65" s="19" t="s">
        <v>73</v>
      </c>
      <c r="E65" s="19" t="s">
        <v>62</v>
      </c>
      <c r="F65" s="19">
        <v>7</v>
      </c>
      <c r="G65" s="20">
        <v>43852</v>
      </c>
      <c r="H65" s="20">
        <f t="shared" si="0"/>
        <v>43859</v>
      </c>
      <c r="I65" s="20">
        <v>43859</v>
      </c>
      <c r="J65" s="21">
        <v>554</v>
      </c>
      <c r="K65" s="22">
        <f t="shared" ref="K65:K99" si="4">J65</f>
        <v>554</v>
      </c>
      <c r="L65" s="18">
        <v>0</v>
      </c>
      <c r="M65" s="18">
        <f t="shared" si="1"/>
        <v>0</v>
      </c>
    </row>
    <row r="66" spans="1:13" x14ac:dyDescent="0.3">
      <c r="A66" s="18">
        <v>100048</v>
      </c>
      <c r="B66" s="19">
        <v>40493</v>
      </c>
      <c r="C66" s="19" t="s">
        <v>102</v>
      </c>
      <c r="D66" s="19" t="s">
        <v>30</v>
      </c>
      <c r="E66" s="19" t="s">
        <v>90</v>
      </c>
      <c r="F66" s="19">
        <v>8</v>
      </c>
      <c r="G66" s="20">
        <v>43852</v>
      </c>
      <c r="H66" s="20">
        <f t="shared" si="0"/>
        <v>43860</v>
      </c>
      <c r="I66" s="20">
        <v>43860</v>
      </c>
      <c r="J66" s="21">
        <v>267</v>
      </c>
      <c r="K66" s="22">
        <f t="shared" si="4"/>
        <v>267</v>
      </c>
      <c r="L66" s="18">
        <v>0</v>
      </c>
      <c r="M66" s="18">
        <f t="shared" si="1"/>
        <v>0</v>
      </c>
    </row>
    <row r="67" spans="1:13" x14ac:dyDescent="0.3">
      <c r="A67" s="18">
        <v>100048</v>
      </c>
      <c r="B67" s="19">
        <v>40985</v>
      </c>
      <c r="C67" s="19" t="s">
        <v>103</v>
      </c>
      <c r="D67" s="19" t="s">
        <v>30</v>
      </c>
      <c r="E67" s="19" t="s">
        <v>90</v>
      </c>
      <c r="F67" s="19">
        <v>8</v>
      </c>
      <c r="G67" s="20">
        <v>43852</v>
      </c>
      <c r="H67" s="20">
        <f t="shared" ref="H67:H130" si="5">G67+F67</f>
        <v>43860</v>
      </c>
      <c r="I67" s="20">
        <v>43860</v>
      </c>
      <c r="J67" s="21">
        <v>486</v>
      </c>
      <c r="K67" s="22">
        <f t="shared" si="4"/>
        <v>486</v>
      </c>
      <c r="L67" s="18">
        <v>0</v>
      </c>
      <c r="M67" s="18">
        <f t="shared" ref="M67:M130" si="6">ABS(I67-H67)</f>
        <v>0</v>
      </c>
    </row>
    <row r="68" spans="1:13" x14ac:dyDescent="0.3">
      <c r="A68" s="18">
        <v>100048</v>
      </c>
      <c r="B68" s="19">
        <v>41060</v>
      </c>
      <c r="C68" s="19" t="s">
        <v>104</v>
      </c>
      <c r="D68" s="19" t="s">
        <v>30</v>
      </c>
      <c r="E68" s="19" t="s">
        <v>90</v>
      </c>
      <c r="F68" s="19">
        <v>8</v>
      </c>
      <c r="G68" s="20">
        <v>43852</v>
      </c>
      <c r="H68" s="20">
        <f t="shared" si="5"/>
        <v>43860</v>
      </c>
      <c r="I68" s="20">
        <v>43860</v>
      </c>
      <c r="J68" s="21">
        <v>337</v>
      </c>
      <c r="K68" s="22">
        <f t="shared" si="4"/>
        <v>337</v>
      </c>
      <c r="L68" s="18">
        <v>0</v>
      </c>
      <c r="M68" s="18">
        <f t="shared" si="6"/>
        <v>0</v>
      </c>
    </row>
    <row r="69" spans="1:13" x14ac:dyDescent="0.3">
      <c r="A69" s="18">
        <v>100048</v>
      </c>
      <c r="B69" s="19">
        <v>41207</v>
      </c>
      <c r="C69" s="19" t="s">
        <v>105</v>
      </c>
      <c r="D69" s="19" t="s">
        <v>30</v>
      </c>
      <c r="E69" s="19" t="s">
        <v>90</v>
      </c>
      <c r="F69" s="19">
        <v>8</v>
      </c>
      <c r="G69" s="20">
        <v>43852</v>
      </c>
      <c r="H69" s="20">
        <f t="shared" si="5"/>
        <v>43860</v>
      </c>
      <c r="I69" s="20">
        <v>43860</v>
      </c>
      <c r="J69" s="21">
        <v>303</v>
      </c>
      <c r="K69" s="22">
        <f t="shared" si="4"/>
        <v>303</v>
      </c>
      <c r="L69" s="18">
        <v>0</v>
      </c>
      <c r="M69" s="18">
        <f t="shared" si="6"/>
        <v>0</v>
      </c>
    </row>
    <row r="70" spans="1:13" x14ac:dyDescent="0.3">
      <c r="A70" s="18">
        <v>100048</v>
      </c>
      <c r="B70" s="19">
        <v>40471</v>
      </c>
      <c r="C70" s="19" t="s">
        <v>106</v>
      </c>
      <c r="D70" s="19" t="s">
        <v>30</v>
      </c>
      <c r="E70" s="19" t="s">
        <v>90</v>
      </c>
      <c r="F70" s="19">
        <v>8</v>
      </c>
      <c r="G70" s="20">
        <v>43852</v>
      </c>
      <c r="H70" s="20">
        <f t="shared" si="5"/>
        <v>43860</v>
      </c>
      <c r="I70" s="20">
        <v>43860</v>
      </c>
      <c r="J70" s="21">
        <v>192</v>
      </c>
      <c r="K70" s="22">
        <f t="shared" si="4"/>
        <v>192</v>
      </c>
      <c r="L70" s="18">
        <v>0</v>
      </c>
      <c r="M70" s="18">
        <f t="shared" si="6"/>
        <v>0</v>
      </c>
    </row>
    <row r="71" spans="1:13" x14ac:dyDescent="0.3">
      <c r="A71" s="18">
        <v>100048</v>
      </c>
      <c r="B71" s="19">
        <v>40272</v>
      </c>
      <c r="C71" s="19" t="s">
        <v>107</v>
      </c>
      <c r="D71" s="19" t="s">
        <v>30</v>
      </c>
      <c r="E71" s="19" t="s">
        <v>90</v>
      </c>
      <c r="F71" s="19">
        <v>8</v>
      </c>
      <c r="G71" s="20">
        <v>43852</v>
      </c>
      <c r="H71" s="20">
        <f t="shared" si="5"/>
        <v>43860</v>
      </c>
      <c r="I71" s="20">
        <v>43860</v>
      </c>
      <c r="J71" s="21">
        <v>176</v>
      </c>
      <c r="K71" s="22">
        <f t="shared" si="4"/>
        <v>176</v>
      </c>
      <c r="L71" s="18">
        <v>0</v>
      </c>
      <c r="M71" s="18">
        <f t="shared" si="6"/>
        <v>0</v>
      </c>
    </row>
    <row r="72" spans="1:13" x14ac:dyDescent="0.3">
      <c r="A72" s="18">
        <v>100048</v>
      </c>
      <c r="B72" s="19">
        <v>41020</v>
      </c>
      <c r="C72" s="19" t="s">
        <v>108</v>
      </c>
      <c r="D72" s="19" t="s">
        <v>30</v>
      </c>
      <c r="E72" s="19" t="s">
        <v>90</v>
      </c>
      <c r="F72" s="19">
        <v>8</v>
      </c>
      <c r="G72" s="20">
        <v>43852</v>
      </c>
      <c r="H72" s="20">
        <f t="shared" si="5"/>
        <v>43860</v>
      </c>
      <c r="I72" s="20">
        <v>43860</v>
      </c>
      <c r="J72" s="21">
        <v>314</v>
      </c>
      <c r="K72" s="22">
        <f t="shared" si="4"/>
        <v>314</v>
      </c>
      <c r="L72" s="18">
        <v>0</v>
      </c>
      <c r="M72" s="18">
        <f t="shared" si="6"/>
        <v>0</v>
      </c>
    </row>
    <row r="73" spans="1:13" x14ac:dyDescent="0.3">
      <c r="A73" s="18">
        <v>100048</v>
      </c>
      <c r="B73" s="19">
        <v>41230</v>
      </c>
      <c r="C73" s="19" t="s">
        <v>109</v>
      </c>
      <c r="D73" s="19" t="s">
        <v>30</v>
      </c>
      <c r="E73" s="19" t="s">
        <v>90</v>
      </c>
      <c r="F73" s="19">
        <v>8</v>
      </c>
      <c r="G73" s="20">
        <v>43852</v>
      </c>
      <c r="H73" s="20">
        <f t="shared" si="5"/>
        <v>43860</v>
      </c>
      <c r="I73" s="20">
        <v>43860</v>
      </c>
      <c r="J73" s="21">
        <v>448</v>
      </c>
      <c r="K73" s="22">
        <f t="shared" si="4"/>
        <v>448</v>
      </c>
      <c r="L73" s="18">
        <v>0</v>
      </c>
      <c r="M73" s="18">
        <f t="shared" si="6"/>
        <v>0</v>
      </c>
    </row>
    <row r="74" spans="1:13" x14ac:dyDescent="0.3">
      <c r="A74" s="18">
        <v>100048</v>
      </c>
      <c r="B74" s="19">
        <v>41200</v>
      </c>
      <c r="C74" s="19" t="s">
        <v>110</v>
      </c>
      <c r="D74" s="19" t="s">
        <v>30</v>
      </c>
      <c r="E74" s="19" t="s">
        <v>90</v>
      </c>
      <c r="F74" s="19">
        <v>8</v>
      </c>
      <c r="G74" s="20">
        <v>43852</v>
      </c>
      <c r="H74" s="20">
        <f t="shared" si="5"/>
        <v>43860</v>
      </c>
      <c r="I74" s="20">
        <v>43860</v>
      </c>
      <c r="J74" s="21">
        <v>145</v>
      </c>
      <c r="K74" s="22">
        <f t="shared" si="4"/>
        <v>145</v>
      </c>
      <c r="L74" s="18">
        <v>0</v>
      </c>
      <c r="M74" s="18">
        <f t="shared" si="6"/>
        <v>0</v>
      </c>
    </row>
    <row r="75" spans="1:13" x14ac:dyDescent="0.3">
      <c r="A75" s="18">
        <v>100048</v>
      </c>
      <c r="B75" s="19">
        <v>40221</v>
      </c>
      <c r="C75" s="19" t="s">
        <v>111</v>
      </c>
      <c r="D75" s="19" t="s">
        <v>30</v>
      </c>
      <c r="E75" s="19" t="s">
        <v>90</v>
      </c>
      <c r="F75" s="19">
        <v>8</v>
      </c>
      <c r="G75" s="20">
        <v>43852</v>
      </c>
      <c r="H75" s="20">
        <f t="shared" si="5"/>
        <v>43860</v>
      </c>
      <c r="I75" s="20">
        <v>43860</v>
      </c>
      <c r="J75" s="21">
        <v>213</v>
      </c>
      <c r="K75" s="22">
        <f t="shared" si="4"/>
        <v>213</v>
      </c>
      <c r="L75" s="18">
        <v>0</v>
      </c>
      <c r="M75" s="18">
        <f t="shared" si="6"/>
        <v>0</v>
      </c>
    </row>
    <row r="76" spans="1:13" x14ac:dyDescent="0.3">
      <c r="A76" s="18">
        <v>100048</v>
      </c>
      <c r="B76" s="19">
        <v>42062</v>
      </c>
      <c r="C76" s="19" t="s">
        <v>112</v>
      </c>
      <c r="D76" s="19" t="s">
        <v>30</v>
      </c>
      <c r="E76" s="19" t="s">
        <v>90</v>
      </c>
      <c r="F76" s="19">
        <v>8</v>
      </c>
      <c r="G76" s="20">
        <v>43852</v>
      </c>
      <c r="H76" s="20">
        <f t="shared" si="5"/>
        <v>43860</v>
      </c>
      <c r="I76" s="20">
        <v>43860</v>
      </c>
      <c r="J76" s="21">
        <v>115</v>
      </c>
      <c r="K76" s="22">
        <f t="shared" si="4"/>
        <v>115</v>
      </c>
      <c r="L76" s="18">
        <v>0</v>
      </c>
      <c r="M76" s="18">
        <f t="shared" si="6"/>
        <v>0</v>
      </c>
    </row>
    <row r="77" spans="1:13" x14ac:dyDescent="0.3">
      <c r="A77" s="18">
        <v>100046</v>
      </c>
      <c r="B77" s="19">
        <v>47660</v>
      </c>
      <c r="C77" s="19" t="s">
        <v>113</v>
      </c>
      <c r="D77" s="19" t="s">
        <v>73</v>
      </c>
      <c r="E77" s="19" t="s">
        <v>62</v>
      </c>
      <c r="F77" s="19">
        <v>7</v>
      </c>
      <c r="G77" s="20">
        <v>43852</v>
      </c>
      <c r="H77" s="20">
        <f t="shared" si="5"/>
        <v>43859</v>
      </c>
      <c r="I77" s="20">
        <v>43859</v>
      </c>
      <c r="J77" s="21">
        <v>151</v>
      </c>
      <c r="K77" s="22">
        <f t="shared" si="4"/>
        <v>151</v>
      </c>
      <c r="L77" s="18">
        <v>0</v>
      </c>
      <c r="M77" s="18">
        <f t="shared" si="6"/>
        <v>0</v>
      </c>
    </row>
    <row r="78" spans="1:13" x14ac:dyDescent="0.3">
      <c r="A78" s="18">
        <v>100005</v>
      </c>
      <c r="B78" s="19">
        <v>41022</v>
      </c>
      <c r="C78" s="19" t="s">
        <v>114</v>
      </c>
      <c r="D78" s="19" t="s">
        <v>30</v>
      </c>
      <c r="E78" s="19" t="s">
        <v>90</v>
      </c>
      <c r="F78" s="19">
        <v>8</v>
      </c>
      <c r="G78" s="20">
        <v>43835</v>
      </c>
      <c r="H78" s="20">
        <f t="shared" si="5"/>
        <v>43843</v>
      </c>
      <c r="I78" s="20">
        <v>43843</v>
      </c>
      <c r="J78" s="21">
        <v>203</v>
      </c>
      <c r="K78" s="22">
        <f t="shared" si="4"/>
        <v>203</v>
      </c>
      <c r="L78" s="18">
        <v>0</v>
      </c>
      <c r="M78" s="18">
        <f t="shared" si="6"/>
        <v>0</v>
      </c>
    </row>
    <row r="79" spans="1:13" x14ac:dyDescent="0.3">
      <c r="A79" s="18">
        <v>100005</v>
      </c>
      <c r="B79" s="19">
        <v>41310</v>
      </c>
      <c r="C79" s="19" t="s">
        <v>115</v>
      </c>
      <c r="D79" s="19" t="s">
        <v>30</v>
      </c>
      <c r="E79" s="19" t="s">
        <v>90</v>
      </c>
      <c r="F79" s="19">
        <v>8</v>
      </c>
      <c r="G79" s="20">
        <v>43835</v>
      </c>
      <c r="H79" s="20">
        <f t="shared" si="5"/>
        <v>43843</v>
      </c>
      <c r="I79" s="20">
        <v>43843</v>
      </c>
      <c r="J79" s="21">
        <v>350</v>
      </c>
      <c r="K79" s="22">
        <f t="shared" si="4"/>
        <v>350</v>
      </c>
      <c r="L79" s="18">
        <v>0</v>
      </c>
      <c r="M79" s="18">
        <f t="shared" si="6"/>
        <v>0</v>
      </c>
    </row>
    <row r="80" spans="1:13" x14ac:dyDescent="0.3">
      <c r="A80" s="18">
        <v>100016</v>
      </c>
      <c r="B80" s="19">
        <v>47330</v>
      </c>
      <c r="C80" s="19" t="s">
        <v>116</v>
      </c>
      <c r="D80" s="19" t="s">
        <v>73</v>
      </c>
      <c r="E80" s="19" t="s">
        <v>62</v>
      </c>
      <c r="F80" s="19">
        <v>7</v>
      </c>
      <c r="G80" s="20">
        <v>43843</v>
      </c>
      <c r="H80" s="20">
        <f t="shared" si="5"/>
        <v>43850</v>
      </c>
      <c r="I80" s="20">
        <v>43850</v>
      </c>
      <c r="J80" s="21">
        <v>108</v>
      </c>
      <c r="K80" s="22">
        <f t="shared" si="4"/>
        <v>108</v>
      </c>
      <c r="L80" s="18">
        <v>0</v>
      </c>
      <c r="M80" s="18">
        <f t="shared" si="6"/>
        <v>0</v>
      </c>
    </row>
    <row r="81" spans="1:13" x14ac:dyDescent="0.3">
      <c r="A81" s="18">
        <v>100018</v>
      </c>
      <c r="B81" s="19">
        <v>45840</v>
      </c>
      <c r="C81" s="19" t="s">
        <v>117</v>
      </c>
      <c r="D81" s="19" t="s">
        <v>30</v>
      </c>
      <c r="E81" s="19" t="s">
        <v>90</v>
      </c>
      <c r="F81" s="19">
        <v>8</v>
      </c>
      <c r="G81" s="20">
        <v>43843</v>
      </c>
      <c r="H81" s="20">
        <f t="shared" si="5"/>
        <v>43851</v>
      </c>
      <c r="I81" s="20">
        <v>43851</v>
      </c>
      <c r="J81" s="21">
        <v>79</v>
      </c>
      <c r="K81" s="22">
        <f t="shared" si="4"/>
        <v>79</v>
      </c>
      <c r="L81" s="18">
        <v>0</v>
      </c>
      <c r="M81" s="18">
        <f t="shared" si="6"/>
        <v>0</v>
      </c>
    </row>
    <row r="82" spans="1:13" x14ac:dyDescent="0.3">
      <c r="A82" s="18">
        <v>100016</v>
      </c>
      <c r="B82" s="19">
        <v>47570</v>
      </c>
      <c r="C82" s="19" t="s">
        <v>118</v>
      </c>
      <c r="D82" s="19" t="s">
        <v>73</v>
      </c>
      <c r="E82" s="19" t="s">
        <v>62</v>
      </c>
      <c r="F82" s="19">
        <v>7</v>
      </c>
      <c r="G82" s="20">
        <v>43843</v>
      </c>
      <c r="H82" s="20">
        <f t="shared" si="5"/>
        <v>43850</v>
      </c>
      <c r="I82" s="20">
        <v>43850</v>
      </c>
      <c r="J82" s="21">
        <v>71</v>
      </c>
      <c r="K82" s="22">
        <f t="shared" si="4"/>
        <v>71</v>
      </c>
      <c r="L82" s="18">
        <v>0</v>
      </c>
      <c r="M82" s="18">
        <f t="shared" si="6"/>
        <v>0</v>
      </c>
    </row>
    <row r="83" spans="1:13" x14ac:dyDescent="0.3">
      <c r="A83" s="18">
        <v>100018</v>
      </c>
      <c r="B83" s="19">
        <v>40936</v>
      </c>
      <c r="C83" s="19" t="s">
        <v>119</v>
      </c>
      <c r="D83" s="19" t="s">
        <v>30</v>
      </c>
      <c r="E83" s="19" t="s">
        <v>90</v>
      </c>
      <c r="F83" s="19">
        <v>8</v>
      </c>
      <c r="G83" s="20">
        <v>43843</v>
      </c>
      <c r="H83" s="20">
        <f t="shared" si="5"/>
        <v>43851</v>
      </c>
      <c r="I83" s="20">
        <v>43851</v>
      </c>
      <c r="J83" s="21">
        <v>131</v>
      </c>
      <c r="K83" s="22">
        <f t="shared" si="4"/>
        <v>131</v>
      </c>
      <c r="L83" s="18">
        <v>0</v>
      </c>
      <c r="M83" s="18">
        <f t="shared" si="6"/>
        <v>0</v>
      </c>
    </row>
    <row r="84" spans="1:13" x14ac:dyDescent="0.3">
      <c r="A84" s="18">
        <v>100018</v>
      </c>
      <c r="B84" s="19">
        <v>40011</v>
      </c>
      <c r="C84" s="19" t="s">
        <v>120</v>
      </c>
      <c r="D84" s="19" t="s">
        <v>30</v>
      </c>
      <c r="E84" s="19" t="s">
        <v>90</v>
      </c>
      <c r="F84" s="19">
        <v>8</v>
      </c>
      <c r="G84" s="20">
        <v>43843</v>
      </c>
      <c r="H84" s="20">
        <f t="shared" si="5"/>
        <v>43851</v>
      </c>
      <c r="I84" s="20">
        <v>43851</v>
      </c>
      <c r="J84" s="21">
        <v>120</v>
      </c>
      <c r="K84" s="22">
        <f t="shared" si="4"/>
        <v>120</v>
      </c>
      <c r="L84" s="18">
        <v>0</v>
      </c>
      <c r="M84" s="18">
        <f t="shared" si="6"/>
        <v>0</v>
      </c>
    </row>
    <row r="85" spans="1:13" x14ac:dyDescent="0.3">
      <c r="A85" s="18">
        <v>100018</v>
      </c>
      <c r="B85" s="19">
        <v>44130</v>
      </c>
      <c r="C85" s="19" t="s">
        <v>121</v>
      </c>
      <c r="D85" s="19" t="s">
        <v>30</v>
      </c>
      <c r="E85" s="19" t="s">
        <v>90</v>
      </c>
      <c r="F85" s="19">
        <v>8</v>
      </c>
      <c r="G85" s="20">
        <v>43843</v>
      </c>
      <c r="H85" s="20">
        <f t="shared" si="5"/>
        <v>43851</v>
      </c>
      <c r="I85" s="20">
        <v>43851</v>
      </c>
      <c r="J85" s="21">
        <v>140</v>
      </c>
      <c r="K85" s="22">
        <f t="shared" si="4"/>
        <v>140</v>
      </c>
      <c r="L85" s="18">
        <v>0</v>
      </c>
      <c r="M85" s="18">
        <f t="shared" si="6"/>
        <v>0</v>
      </c>
    </row>
    <row r="86" spans="1:13" x14ac:dyDescent="0.3">
      <c r="A86" s="18">
        <v>100018</v>
      </c>
      <c r="B86" s="19">
        <v>40012</v>
      </c>
      <c r="C86" s="19" t="s">
        <v>122</v>
      </c>
      <c r="D86" s="19" t="s">
        <v>30</v>
      </c>
      <c r="E86" s="19" t="s">
        <v>90</v>
      </c>
      <c r="F86" s="19">
        <v>8</v>
      </c>
      <c r="G86" s="20">
        <v>43843</v>
      </c>
      <c r="H86" s="20">
        <f t="shared" si="5"/>
        <v>43851</v>
      </c>
      <c r="I86" s="20">
        <v>43851</v>
      </c>
      <c r="J86" s="21">
        <v>77</v>
      </c>
      <c r="K86" s="22">
        <f t="shared" si="4"/>
        <v>77</v>
      </c>
      <c r="L86" s="18">
        <v>0</v>
      </c>
      <c r="M86" s="18">
        <f t="shared" si="6"/>
        <v>0</v>
      </c>
    </row>
    <row r="87" spans="1:13" x14ac:dyDescent="0.3">
      <c r="A87" s="18">
        <v>100018</v>
      </c>
      <c r="B87" s="19">
        <v>40984</v>
      </c>
      <c r="C87" s="19" t="s">
        <v>123</v>
      </c>
      <c r="D87" s="19" t="s">
        <v>30</v>
      </c>
      <c r="E87" s="19" t="s">
        <v>90</v>
      </c>
      <c r="F87" s="19">
        <v>8</v>
      </c>
      <c r="G87" s="20">
        <v>43843</v>
      </c>
      <c r="H87" s="20">
        <f t="shared" si="5"/>
        <v>43851</v>
      </c>
      <c r="I87" s="20">
        <v>43851</v>
      </c>
      <c r="J87" s="21">
        <v>46</v>
      </c>
      <c r="K87" s="22">
        <f t="shared" si="4"/>
        <v>46</v>
      </c>
      <c r="L87" s="18">
        <v>0</v>
      </c>
      <c r="M87" s="18">
        <f t="shared" si="6"/>
        <v>0</v>
      </c>
    </row>
    <row r="88" spans="1:13" x14ac:dyDescent="0.3">
      <c r="A88" s="18">
        <v>100018</v>
      </c>
      <c r="B88" s="19">
        <v>42011</v>
      </c>
      <c r="C88" s="19" t="s">
        <v>124</v>
      </c>
      <c r="D88" s="19" t="s">
        <v>30</v>
      </c>
      <c r="E88" s="19" t="s">
        <v>90</v>
      </c>
      <c r="F88" s="19">
        <v>8</v>
      </c>
      <c r="G88" s="20">
        <v>43843</v>
      </c>
      <c r="H88" s="20">
        <f t="shared" si="5"/>
        <v>43851</v>
      </c>
      <c r="I88" s="20">
        <v>43853</v>
      </c>
      <c r="J88" s="21">
        <v>57</v>
      </c>
      <c r="K88" s="22">
        <f t="shared" si="4"/>
        <v>57</v>
      </c>
      <c r="L88" s="18">
        <v>0</v>
      </c>
      <c r="M88" s="18">
        <f t="shared" si="6"/>
        <v>2</v>
      </c>
    </row>
    <row r="89" spans="1:13" x14ac:dyDescent="0.3">
      <c r="A89" s="18">
        <v>100018</v>
      </c>
      <c r="B89" s="19">
        <v>40993</v>
      </c>
      <c r="C89" s="19" t="s">
        <v>125</v>
      </c>
      <c r="D89" s="19" t="s">
        <v>30</v>
      </c>
      <c r="E89" s="19" t="s">
        <v>90</v>
      </c>
      <c r="F89" s="19">
        <v>8</v>
      </c>
      <c r="G89" s="20">
        <v>43843</v>
      </c>
      <c r="H89" s="20">
        <f t="shared" si="5"/>
        <v>43851</v>
      </c>
      <c r="I89" s="20">
        <v>43853</v>
      </c>
      <c r="J89" s="21">
        <v>67</v>
      </c>
      <c r="K89" s="22">
        <f t="shared" si="4"/>
        <v>67</v>
      </c>
      <c r="L89" s="18">
        <v>0</v>
      </c>
      <c r="M89" s="18">
        <f t="shared" si="6"/>
        <v>2</v>
      </c>
    </row>
    <row r="90" spans="1:13" x14ac:dyDescent="0.3">
      <c r="A90" s="18">
        <v>100018</v>
      </c>
      <c r="B90" s="19">
        <v>40375</v>
      </c>
      <c r="C90" s="19" t="s">
        <v>126</v>
      </c>
      <c r="D90" s="19" t="s">
        <v>30</v>
      </c>
      <c r="E90" s="19" t="s">
        <v>90</v>
      </c>
      <c r="F90" s="19">
        <v>8</v>
      </c>
      <c r="G90" s="20">
        <v>43843</v>
      </c>
      <c r="H90" s="20">
        <f t="shared" si="5"/>
        <v>43851</v>
      </c>
      <c r="I90" s="20">
        <v>43853</v>
      </c>
      <c r="J90" s="21">
        <v>57</v>
      </c>
      <c r="K90" s="22">
        <f t="shared" si="4"/>
        <v>57</v>
      </c>
      <c r="L90" s="18">
        <v>0</v>
      </c>
      <c r="M90" s="18">
        <f t="shared" si="6"/>
        <v>2</v>
      </c>
    </row>
    <row r="91" spans="1:13" x14ac:dyDescent="0.3">
      <c r="A91" s="18">
        <v>100018</v>
      </c>
      <c r="B91" s="19">
        <v>40472</v>
      </c>
      <c r="C91" s="19" t="s">
        <v>127</v>
      </c>
      <c r="D91" s="19" t="s">
        <v>30</v>
      </c>
      <c r="E91" s="19" t="s">
        <v>90</v>
      </c>
      <c r="F91" s="19">
        <v>8</v>
      </c>
      <c r="G91" s="20">
        <v>43843</v>
      </c>
      <c r="H91" s="20">
        <f t="shared" si="5"/>
        <v>43851</v>
      </c>
      <c r="I91" s="20">
        <v>43853</v>
      </c>
      <c r="J91" s="21">
        <v>60</v>
      </c>
      <c r="K91" s="22">
        <f t="shared" si="4"/>
        <v>60</v>
      </c>
      <c r="L91" s="18">
        <v>0</v>
      </c>
      <c r="M91" s="18">
        <f t="shared" si="6"/>
        <v>2</v>
      </c>
    </row>
    <row r="92" spans="1:13" x14ac:dyDescent="0.3">
      <c r="A92" s="18">
        <v>100016</v>
      </c>
      <c r="B92" s="19">
        <v>47780</v>
      </c>
      <c r="C92" s="19" t="s">
        <v>128</v>
      </c>
      <c r="D92" s="19" t="s">
        <v>73</v>
      </c>
      <c r="E92" s="19" t="s">
        <v>62</v>
      </c>
      <c r="F92" s="19">
        <v>7</v>
      </c>
      <c r="G92" s="20">
        <v>43843</v>
      </c>
      <c r="H92" s="20">
        <f t="shared" si="5"/>
        <v>43850</v>
      </c>
      <c r="I92" s="20">
        <v>43850</v>
      </c>
      <c r="J92" s="21">
        <v>29</v>
      </c>
      <c r="K92" s="22">
        <f t="shared" si="4"/>
        <v>29</v>
      </c>
      <c r="L92" s="18">
        <v>0</v>
      </c>
      <c r="M92" s="18">
        <f t="shared" si="6"/>
        <v>0</v>
      </c>
    </row>
    <row r="93" spans="1:13" x14ac:dyDescent="0.3">
      <c r="A93" s="18">
        <v>100015</v>
      </c>
      <c r="B93" s="19">
        <v>43270</v>
      </c>
      <c r="C93" s="19" t="s">
        <v>129</v>
      </c>
      <c r="D93" s="19" t="s">
        <v>34</v>
      </c>
      <c r="E93" s="19" t="s">
        <v>35</v>
      </c>
      <c r="F93" s="19">
        <v>10</v>
      </c>
      <c r="G93" s="20">
        <v>43843</v>
      </c>
      <c r="H93" s="20">
        <f t="shared" si="5"/>
        <v>43853</v>
      </c>
      <c r="I93" s="20">
        <v>43855</v>
      </c>
      <c r="J93" s="21">
        <v>29</v>
      </c>
      <c r="K93" s="22">
        <f t="shared" si="4"/>
        <v>29</v>
      </c>
      <c r="L93" s="18">
        <v>0</v>
      </c>
      <c r="M93" s="18">
        <f t="shared" si="6"/>
        <v>2</v>
      </c>
    </row>
    <row r="94" spans="1:13" x14ac:dyDescent="0.3">
      <c r="A94" s="18">
        <v>100018</v>
      </c>
      <c r="B94" s="19">
        <v>44180</v>
      </c>
      <c r="C94" s="23" t="s">
        <v>130</v>
      </c>
      <c r="D94" s="19" t="s">
        <v>30</v>
      </c>
      <c r="E94" s="19" t="s">
        <v>90</v>
      </c>
      <c r="F94" s="19">
        <v>8</v>
      </c>
      <c r="G94" s="20">
        <v>43843</v>
      </c>
      <c r="H94" s="20">
        <f t="shared" si="5"/>
        <v>43851</v>
      </c>
      <c r="I94" s="20">
        <v>43853</v>
      </c>
      <c r="J94" s="21">
        <v>106</v>
      </c>
      <c r="K94" s="22">
        <f t="shared" si="4"/>
        <v>106</v>
      </c>
      <c r="L94" s="18">
        <v>0</v>
      </c>
      <c r="M94" s="18">
        <f t="shared" si="6"/>
        <v>2</v>
      </c>
    </row>
    <row r="95" spans="1:13" x14ac:dyDescent="0.3">
      <c r="A95" s="18">
        <v>100018</v>
      </c>
      <c r="B95" s="19">
        <v>45120</v>
      </c>
      <c r="C95" s="19" t="s">
        <v>131</v>
      </c>
      <c r="D95" s="19" t="s">
        <v>30</v>
      </c>
      <c r="E95" s="19" t="s">
        <v>90</v>
      </c>
      <c r="F95" s="19">
        <v>8</v>
      </c>
      <c r="G95" s="20">
        <v>43843</v>
      </c>
      <c r="H95" s="20">
        <f t="shared" si="5"/>
        <v>43851</v>
      </c>
      <c r="I95" s="20">
        <v>43851</v>
      </c>
      <c r="J95" s="21">
        <v>36</v>
      </c>
      <c r="K95" s="22">
        <f t="shared" si="4"/>
        <v>36</v>
      </c>
      <c r="L95" s="18">
        <v>0</v>
      </c>
      <c r="M95" s="18">
        <f t="shared" si="6"/>
        <v>0</v>
      </c>
    </row>
    <row r="96" spans="1:13" x14ac:dyDescent="0.3">
      <c r="A96" s="18">
        <v>100018</v>
      </c>
      <c r="B96" s="19">
        <v>40372</v>
      </c>
      <c r="C96" s="19" t="s">
        <v>132</v>
      </c>
      <c r="D96" s="19" t="s">
        <v>30</v>
      </c>
      <c r="E96" s="19" t="s">
        <v>90</v>
      </c>
      <c r="F96" s="19">
        <v>8</v>
      </c>
      <c r="G96" s="20">
        <v>43843</v>
      </c>
      <c r="H96" s="20">
        <f t="shared" si="5"/>
        <v>43851</v>
      </c>
      <c r="I96" s="20">
        <v>43851</v>
      </c>
      <c r="J96" s="21">
        <v>16</v>
      </c>
      <c r="K96" s="22">
        <f t="shared" si="4"/>
        <v>16</v>
      </c>
      <c r="L96" s="18">
        <v>0</v>
      </c>
      <c r="M96" s="18">
        <f t="shared" si="6"/>
        <v>0</v>
      </c>
    </row>
    <row r="97" spans="1:13" x14ac:dyDescent="0.3">
      <c r="A97" s="18">
        <v>100026</v>
      </c>
      <c r="B97" s="19">
        <v>47360</v>
      </c>
      <c r="C97" s="19" t="s">
        <v>133</v>
      </c>
      <c r="D97" s="19" t="s">
        <v>73</v>
      </c>
      <c r="E97" s="19" t="s">
        <v>62</v>
      </c>
      <c r="F97" s="19">
        <v>7</v>
      </c>
      <c r="G97" s="20">
        <v>43844</v>
      </c>
      <c r="H97" s="20">
        <f t="shared" si="5"/>
        <v>43851</v>
      </c>
      <c r="I97" s="20">
        <v>43851</v>
      </c>
      <c r="J97" s="21">
        <v>52</v>
      </c>
      <c r="K97" s="22">
        <f t="shared" si="4"/>
        <v>52</v>
      </c>
      <c r="L97" s="18">
        <v>0</v>
      </c>
      <c r="M97" s="18">
        <f t="shared" si="6"/>
        <v>0</v>
      </c>
    </row>
    <row r="98" spans="1:13" x14ac:dyDescent="0.3">
      <c r="A98" s="18">
        <v>100026</v>
      </c>
      <c r="B98" s="19">
        <v>47730</v>
      </c>
      <c r="C98" s="19" t="s">
        <v>134</v>
      </c>
      <c r="D98" s="19" t="s">
        <v>73</v>
      </c>
      <c r="E98" s="19" t="s">
        <v>62</v>
      </c>
      <c r="F98" s="19">
        <v>7</v>
      </c>
      <c r="G98" s="20">
        <v>43844</v>
      </c>
      <c r="H98" s="20">
        <f t="shared" si="5"/>
        <v>43851</v>
      </c>
      <c r="I98" s="20">
        <v>43851</v>
      </c>
      <c r="J98" s="21">
        <v>15</v>
      </c>
      <c r="K98" s="22">
        <f t="shared" si="4"/>
        <v>15</v>
      </c>
      <c r="L98" s="18">
        <v>0</v>
      </c>
      <c r="M98" s="18">
        <f t="shared" si="6"/>
        <v>0</v>
      </c>
    </row>
    <row r="99" spans="1:13" x14ac:dyDescent="0.3">
      <c r="A99" s="18">
        <v>100027</v>
      </c>
      <c r="B99" s="19">
        <v>40224</v>
      </c>
      <c r="C99" s="19" t="s">
        <v>135</v>
      </c>
      <c r="D99" s="19" t="s">
        <v>30</v>
      </c>
      <c r="E99" s="19" t="s">
        <v>90</v>
      </c>
      <c r="F99" s="19">
        <v>8</v>
      </c>
      <c r="G99" s="20">
        <v>43844</v>
      </c>
      <c r="H99" s="20">
        <f t="shared" si="5"/>
        <v>43852</v>
      </c>
      <c r="I99" s="20">
        <v>43852</v>
      </c>
      <c r="J99" s="21">
        <v>17</v>
      </c>
      <c r="K99" s="22">
        <f t="shared" si="4"/>
        <v>17</v>
      </c>
      <c r="L99" s="18">
        <v>0</v>
      </c>
      <c r="M99" s="18">
        <f t="shared" si="6"/>
        <v>0</v>
      </c>
    </row>
    <row r="100" spans="1:13" x14ac:dyDescent="0.3">
      <c r="A100" s="18">
        <v>100027</v>
      </c>
      <c r="B100" s="19">
        <v>41062</v>
      </c>
      <c r="C100" s="19" t="s">
        <v>136</v>
      </c>
      <c r="D100" s="19" t="s">
        <v>30</v>
      </c>
      <c r="E100" s="19" t="s">
        <v>90</v>
      </c>
      <c r="F100" s="19">
        <v>8</v>
      </c>
      <c r="G100" s="20">
        <v>43844</v>
      </c>
      <c r="H100" s="20">
        <f t="shared" si="5"/>
        <v>43852</v>
      </c>
      <c r="I100" s="20">
        <v>43852</v>
      </c>
      <c r="J100" s="21">
        <v>10</v>
      </c>
      <c r="K100" s="22">
        <v>0</v>
      </c>
      <c r="L100" s="18">
        <v>0</v>
      </c>
      <c r="M100" s="18">
        <f t="shared" si="6"/>
        <v>0</v>
      </c>
    </row>
    <row r="101" spans="1:13" x14ac:dyDescent="0.3">
      <c r="A101" s="18">
        <v>100036</v>
      </c>
      <c r="B101" s="19">
        <v>40464</v>
      </c>
      <c r="C101" s="19" t="s">
        <v>137</v>
      </c>
      <c r="D101" s="19" t="s">
        <v>30</v>
      </c>
      <c r="E101" s="19" t="s">
        <v>90</v>
      </c>
      <c r="F101" s="19">
        <v>8</v>
      </c>
      <c r="G101" s="20">
        <v>43847</v>
      </c>
      <c r="H101" s="20">
        <f t="shared" si="5"/>
        <v>43855</v>
      </c>
      <c r="I101" s="20">
        <v>43855</v>
      </c>
      <c r="J101" s="21">
        <v>11</v>
      </c>
      <c r="K101" s="22">
        <v>31</v>
      </c>
      <c r="L101" s="18">
        <v>0</v>
      </c>
      <c r="M101" s="18">
        <f t="shared" si="6"/>
        <v>0</v>
      </c>
    </row>
    <row r="102" spans="1:13" x14ac:dyDescent="0.3">
      <c r="A102" s="18">
        <v>100034</v>
      </c>
      <c r="B102" s="19">
        <v>47700</v>
      </c>
      <c r="C102" s="19" t="s">
        <v>138</v>
      </c>
      <c r="D102" s="19" t="s">
        <v>73</v>
      </c>
      <c r="E102" s="19" t="s">
        <v>62</v>
      </c>
      <c r="F102" s="19">
        <v>7</v>
      </c>
      <c r="G102" s="20">
        <v>43847</v>
      </c>
      <c r="H102" s="20">
        <f t="shared" si="5"/>
        <v>43854</v>
      </c>
      <c r="I102" s="20">
        <v>43854</v>
      </c>
      <c r="J102" s="21">
        <v>13</v>
      </c>
      <c r="K102" s="22">
        <v>0</v>
      </c>
      <c r="L102" s="18">
        <v>0</v>
      </c>
      <c r="M102" s="18">
        <f t="shared" si="6"/>
        <v>0</v>
      </c>
    </row>
    <row r="103" spans="1:13" x14ac:dyDescent="0.3">
      <c r="A103" s="18">
        <v>100036</v>
      </c>
      <c r="B103" s="19">
        <v>42061</v>
      </c>
      <c r="C103" s="19" t="s">
        <v>139</v>
      </c>
      <c r="D103" s="19" t="s">
        <v>30</v>
      </c>
      <c r="E103" s="19" t="s">
        <v>90</v>
      </c>
      <c r="F103" s="19">
        <v>8</v>
      </c>
      <c r="G103" s="20">
        <v>43847</v>
      </c>
      <c r="H103" s="20">
        <f t="shared" si="5"/>
        <v>43855</v>
      </c>
      <c r="I103" s="20">
        <v>43855</v>
      </c>
      <c r="J103" s="21">
        <v>13</v>
      </c>
      <c r="K103" s="22">
        <v>14</v>
      </c>
      <c r="L103" s="18">
        <v>0</v>
      </c>
      <c r="M103" s="18">
        <f t="shared" si="6"/>
        <v>0</v>
      </c>
    </row>
    <row r="104" spans="1:13" x14ac:dyDescent="0.3">
      <c r="A104" s="18">
        <v>100036</v>
      </c>
      <c r="B104" s="19">
        <v>40982</v>
      </c>
      <c r="C104" s="19" t="s">
        <v>140</v>
      </c>
      <c r="D104" s="19" t="s">
        <v>30</v>
      </c>
      <c r="E104" s="19" t="s">
        <v>90</v>
      </c>
      <c r="F104" s="19">
        <v>8</v>
      </c>
      <c r="G104" s="20">
        <v>43847</v>
      </c>
      <c r="H104" s="20">
        <f t="shared" si="5"/>
        <v>43855</v>
      </c>
      <c r="I104" s="20">
        <v>43855</v>
      </c>
      <c r="J104" s="21">
        <v>3</v>
      </c>
      <c r="K104" s="22">
        <v>6</v>
      </c>
      <c r="L104" s="18">
        <v>0</v>
      </c>
      <c r="M104" s="18">
        <f t="shared" si="6"/>
        <v>0</v>
      </c>
    </row>
    <row r="105" spans="1:13" x14ac:dyDescent="0.3">
      <c r="A105" s="18">
        <v>100036</v>
      </c>
      <c r="B105" s="19">
        <v>42030</v>
      </c>
      <c r="C105" s="19" t="s">
        <v>141</v>
      </c>
      <c r="D105" s="19" t="s">
        <v>30</v>
      </c>
      <c r="E105" s="19" t="s">
        <v>90</v>
      </c>
      <c r="F105" s="19">
        <v>8</v>
      </c>
      <c r="G105" s="20">
        <v>43847</v>
      </c>
      <c r="H105" s="20">
        <f t="shared" si="5"/>
        <v>43855</v>
      </c>
      <c r="I105" s="20">
        <v>43855</v>
      </c>
      <c r="J105" s="21">
        <v>8</v>
      </c>
      <c r="K105" s="22">
        <v>0</v>
      </c>
      <c r="L105" s="18">
        <v>0</v>
      </c>
      <c r="M105" s="18">
        <f t="shared" si="6"/>
        <v>0</v>
      </c>
    </row>
    <row r="106" spans="1:13" x14ac:dyDescent="0.3">
      <c r="A106" s="18">
        <v>100033</v>
      </c>
      <c r="B106" s="19">
        <v>43720</v>
      </c>
      <c r="C106" s="19" t="s">
        <v>142</v>
      </c>
      <c r="D106" s="19" t="s">
        <v>34</v>
      </c>
      <c r="E106" s="19" t="s">
        <v>35</v>
      </c>
      <c r="F106" s="19">
        <v>10</v>
      </c>
      <c r="G106" s="20">
        <v>43847</v>
      </c>
      <c r="H106" s="20">
        <f t="shared" si="5"/>
        <v>43857</v>
      </c>
      <c r="I106" s="20">
        <v>43857</v>
      </c>
      <c r="J106" s="21">
        <v>21</v>
      </c>
      <c r="K106" s="22">
        <v>2</v>
      </c>
      <c r="L106" s="18">
        <v>0</v>
      </c>
      <c r="M106" s="18">
        <f t="shared" si="6"/>
        <v>0</v>
      </c>
    </row>
    <row r="107" spans="1:13" x14ac:dyDescent="0.3">
      <c r="A107" s="18">
        <v>100033</v>
      </c>
      <c r="B107" s="19">
        <v>40013</v>
      </c>
      <c r="C107" s="23" t="s">
        <v>41</v>
      </c>
      <c r="D107" s="19" t="s">
        <v>34</v>
      </c>
      <c r="E107" s="19" t="s">
        <v>35</v>
      </c>
      <c r="F107" s="19">
        <v>10</v>
      </c>
      <c r="G107" s="20">
        <v>43847</v>
      </c>
      <c r="H107" s="20">
        <f t="shared" si="5"/>
        <v>43857</v>
      </c>
      <c r="I107" s="20">
        <v>43857</v>
      </c>
      <c r="J107" s="21">
        <v>3</v>
      </c>
      <c r="K107" s="22">
        <v>0</v>
      </c>
      <c r="L107" s="18">
        <v>0</v>
      </c>
      <c r="M107" s="18">
        <f t="shared" si="6"/>
        <v>0</v>
      </c>
    </row>
    <row r="108" spans="1:13" x14ac:dyDescent="0.3">
      <c r="A108" s="18">
        <v>100033</v>
      </c>
      <c r="B108" s="19">
        <v>43710</v>
      </c>
      <c r="C108" s="19" t="s">
        <v>143</v>
      </c>
      <c r="D108" s="19" t="s">
        <v>34</v>
      </c>
      <c r="E108" s="19" t="s">
        <v>35</v>
      </c>
      <c r="F108" s="19">
        <v>10</v>
      </c>
      <c r="G108" s="20">
        <v>43847</v>
      </c>
      <c r="H108" s="20">
        <f t="shared" si="5"/>
        <v>43857</v>
      </c>
      <c r="I108" s="20">
        <v>43857</v>
      </c>
      <c r="J108" s="21">
        <v>3</v>
      </c>
      <c r="K108" s="22">
        <v>0</v>
      </c>
      <c r="L108" s="18">
        <v>0</v>
      </c>
      <c r="M108" s="18">
        <f t="shared" si="6"/>
        <v>0</v>
      </c>
    </row>
    <row r="109" spans="1:13" x14ac:dyDescent="0.3">
      <c r="A109" s="18">
        <v>100036</v>
      </c>
      <c r="B109" s="19">
        <v>40523</v>
      </c>
      <c r="C109" s="19" t="s">
        <v>144</v>
      </c>
      <c r="D109" s="19" t="s">
        <v>30</v>
      </c>
      <c r="E109" s="19" t="s">
        <v>90</v>
      </c>
      <c r="F109" s="19">
        <v>8</v>
      </c>
      <c r="G109" s="20">
        <v>43847</v>
      </c>
      <c r="H109" s="20">
        <f t="shared" si="5"/>
        <v>43855</v>
      </c>
      <c r="I109" s="20">
        <v>43855</v>
      </c>
      <c r="J109" s="21">
        <v>18</v>
      </c>
      <c r="K109" s="22">
        <v>3</v>
      </c>
      <c r="L109" s="18">
        <v>0</v>
      </c>
      <c r="M109" s="18">
        <f t="shared" si="6"/>
        <v>0</v>
      </c>
    </row>
    <row r="110" spans="1:13" x14ac:dyDescent="0.3">
      <c r="A110" s="18">
        <v>100036</v>
      </c>
      <c r="B110" s="19">
        <v>40520</v>
      </c>
      <c r="C110" s="19" t="s">
        <v>145</v>
      </c>
      <c r="D110" s="19" t="s">
        <v>30</v>
      </c>
      <c r="E110" s="19" t="s">
        <v>90</v>
      </c>
      <c r="F110" s="19">
        <v>8</v>
      </c>
      <c r="G110" s="20">
        <v>43847</v>
      </c>
      <c r="H110" s="20">
        <f t="shared" si="5"/>
        <v>43855</v>
      </c>
      <c r="I110" s="20">
        <v>43855</v>
      </c>
      <c r="J110" s="21">
        <v>6022</v>
      </c>
      <c r="K110" s="22">
        <f>J110</f>
        <v>6022</v>
      </c>
      <c r="L110" s="18">
        <v>3</v>
      </c>
      <c r="M110" s="18">
        <f t="shared" si="6"/>
        <v>0</v>
      </c>
    </row>
    <row r="111" spans="1:13" x14ac:dyDescent="0.3">
      <c r="A111" s="18">
        <v>100036</v>
      </c>
      <c r="B111" s="19">
        <v>41320</v>
      </c>
      <c r="C111" s="19" t="s">
        <v>146</v>
      </c>
      <c r="D111" s="19" t="s">
        <v>30</v>
      </c>
      <c r="E111" s="19" t="s">
        <v>90</v>
      </c>
      <c r="F111" s="19">
        <v>8</v>
      </c>
      <c r="G111" s="20">
        <v>43847</v>
      </c>
      <c r="H111" s="20">
        <f t="shared" si="5"/>
        <v>43855</v>
      </c>
      <c r="I111" s="20">
        <v>43855</v>
      </c>
      <c r="J111" s="21">
        <v>5883</v>
      </c>
      <c r="K111" s="22">
        <f t="shared" ref="K111:K125" si="7">J111</f>
        <v>5883</v>
      </c>
      <c r="L111" s="18">
        <v>3</v>
      </c>
      <c r="M111" s="18">
        <f t="shared" si="6"/>
        <v>0</v>
      </c>
    </row>
    <row r="112" spans="1:13" x14ac:dyDescent="0.3">
      <c r="A112" s="18">
        <v>100034</v>
      </c>
      <c r="B112" s="19">
        <v>46370</v>
      </c>
      <c r="C112" s="19" t="s">
        <v>147</v>
      </c>
      <c r="D112" s="19" t="s">
        <v>73</v>
      </c>
      <c r="E112" s="19" t="s">
        <v>62</v>
      </c>
      <c r="F112" s="19">
        <v>7</v>
      </c>
      <c r="G112" s="20">
        <v>43847</v>
      </c>
      <c r="H112" s="20">
        <f t="shared" si="5"/>
        <v>43854</v>
      </c>
      <c r="I112" s="20">
        <v>43854</v>
      </c>
      <c r="J112" s="21">
        <v>9260</v>
      </c>
      <c r="K112" s="22">
        <f t="shared" si="7"/>
        <v>9260</v>
      </c>
      <c r="L112" s="18">
        <v>3</v>
      </c>
      <c r="M112" s="18">
        <f t="shared" si="6"/>
        <v>0</v>
      </c>
    </row>
    <row r="113" spans="1:13" x14ac:dyDescent="0.3">
      <c r="A113" s="18">
        <v>100036</v>
      </c>
      <c r="B113" s="19">
        <v>40017</v>
      </c>
      <c r="C113" s="19" t="s">
        <v>148</v>
      </c>
      <c r="D113" s="19" t="s">
        <v>30</v>
      </c>
      <c r="E113" s="19" t="s">
        <v>90</v>
      </c>
      <c r="F113" s="19">
        <v>8</v>
      </c>
      <c r="G113" s="20">
        <v>43847</v>
      </c>
      <c r="H113" s="20">
        <f t="shared" si="5"/>
        <v>43855</v>
      </c>
      <c r="I113" s="20">
        <v>43855</v>
      </c>
      <c r="J113" s="21">
        <v>8229</v>
      </c>
      <c r="K113" s="22">
        <f t="shared" si="7"/>
        <v>8229</v>
      </c>
      <c r="L113" s="18">
        <v>6</v>
      </c>
      <c r="M113" s="18">
        <f t="shared" si="6"/>
        <v>0</v>
      </c>
    </row>
    <row r="114" spans="1:13" x14ac:dyDescent="0.3">
      <c r="A114" s="18">
        <v>100036</v>
      </c>
      <c r="B114" s="19">
        <v>40503</v>
      </c>
      <c r="C114" s="19" t="s">
        <v>149</v>
      </c>
      <c r="D114" s="19" t="s">
        <v>30</v>
      </c>
      <c r="E114" s="19" t="s">
        <v>90</v>
      </c>
      <c r="F114" s="19">
        <v>8</v>
      </c>
      <c r="G114" s="20">
        <v>43847</v>
      </c>
      <c r="H114" s="20">
        <f t="shared" si="5"/>
        <v>43855</v>
      </c>
      <c r="I114" s="20">
        <v>43853</v>
      </c>
      <c r="J114" s="21">
        <v>3</v>
      </c>
      <c r="K114" s="22">
        <f t="shared" si="7"/>
        <v>3</v>
      </c>
      <c r="L114" s="18">
        <v>0</v>
      </c>
      <c r="M114" s="18">
        <f t="shared" si="6"/>
        <v>2</v>
      </c>
    </row>
    <row r="115" spans="1:13" x14ac:dyDescent="0.3">
      <c r="A115" s="18">
        <v>100036</v>
      </c>
      <c r="B115" s="19">
        <v>45750</v>
      </c>
      <c r="C115" s="19" t="s">
        <v>150</v>
      </c>
      <c r="D115" s="19" t="s">
        <v>30</v>
      </c>
      <c r="E115" s="19" t="s">
        <v>90</v>
      </c>
      <c r="F115" s="19">
        <v>8</v>
      </c>
      <c r="G115" s="20">
        <v>43847</v>
      </c>
      <c r="H115" s="20">
        <f t="shared" si="5"/>
        <v>43855</v>
      </c>
      <c r="I115" s="20">
        <v>43855</v>
      </c>
      <c r="J115" s="21">
        <v>9</v>
      </c>
      <c r="K115" s="22">
        <f t="shared" si="7"/>
        <v>9</v>
      </c>
      <c r="L115" s="18">
        <v>0</v>
      </c>
      <c r="M115" s="18">
        <f t="shared" si="6"/>
        <v>0</v>
      </c>
    </row>
    <row r="116" spans="1:13" x14ac:dyDescent="0.3">
      <c r="A116" s="18">
        <v>100035</v>
      </c>
      <c r="B116" s="19">
        <v>44013</v>
      </c>
      <c r="C116" s="19" t="s">
        <v>151</v>
      </c>
      <c r="D116" s="19" t="s">
        <v>64</v>
      </c>
      <c r="E116" s="19" t="s">
        <v>65</v>
      </c>
      <c r="F116" s="19">
        <v>5</v>
      </c>
      <c r="G116" s="20">
        <v>43847</v>
      </c>
      <c r="H116" s="20">
        <f t="shared" si="5"/>
        <v>43852</v>
      </c>
      <c r="I116" s="20">
        <v>43852</v>
      </c>
      <c r="J116" s="21">
        <v>1</v>
      </c>
      <c r="K116" s="22">
        <f t="shared" si="7"/>
        <v>1</v>
      </c>
      <c r="L116" s="18">
        <v>0</v>
      </c>
      <c r="M116" s="18">
        <f t="shared" si="6"/>
        <v>0</v>
      </c>
    </row>
    <row r="117" spans="1:13" x14ac:dyDescent="0.3">
      <c r="A117" s="18">
        <v>100035</v>
      </c>
      <c r="B117" s="19">
        <v>44010</v>
      </c>
      <c r="C117" s="19" t="s">
        <v>152</v>
      </c>
      <c r="D117" s="19" t="s">
        <v>64</v>
      </c>
      <c r="E117" s="19" t="s">
        <v>65</v>
      </c>
      <c r="F117" s="19">
        <v>5</v>
      </c>
      <c r="G117" s="20">
        <v>43847</v>
      </c>
      <c r="H117" s="20">
        <f t="shared" si="5"/>
        <v>43852</v>
      </c>
      <c r="I117" s="20">
        <v>43853</v>
      </c>
      <c r="J117" s="21">
        <v>2</v>
      </c>
      <c r="K117" s="22">
        <f t="shared" si="7"/>
        <v>2</v>
      </c>
      <c r="L117" s="18">
        <v>0</v>
      </c>
      <c r="M117" s="18">
        <f t="shared" si="6"/>
        <v>1</v>
      </c>
    </row>
    <row r="118" spans="1:13" x14ac:dyDescent="0.3">
      <c r="A118" s="18">
        <v>100033</v>
      </c>
      <c r="B118" s="19">
        <v>40522</v>
      </c>
      <c r="C118" s="19" t="s">
        <v>153</v>
      </c>
      <c r="D118" s="19" t="s">
        <v>34</v>
      </c>
      <c r="E118" s="19" t="s">
        <v>35</v>
      </c>
      <c r="F118" s="19">
        <v>10</v>
      </c>
      <c r="G118" s="20">
        <v>43847</v>
      </c>
      <c r="H118" s="20">
        <f t="shared" si="5"/>
        <v>43857</v>
      </c>
      <c r="I118" s="20">
        <v>43857</v>
      </c>
      <c r="J118" s="21">
        <v>2</v>
      </c>
      <c r="K118" s="22">
        <f t="shared" si="7"/>
        <v>2</v>
      </c>
      <c r="L118" s="18">
        <v>0</v>
      </c>
      <c r="M118" s="18">
        <f t="shared" si="6"/>
        <v>0</v>
      </c>
    </row>
    <row r="119" spans="1:13" x14ac:dyDescent="0.3">
      <c r="A119" s="18">
        <v>100034</v>
      </c>
      <c r="B119" s="19">
        <v>47320</v>
      </c>
      <c r="C119" s="19" t="s">
        <v>154</v>
      </c>
      <c r="D119" s="19" t="s">
        <v>73</v>
      </c>
      <c r="E119" s="19" t="s">
        <v>62</v>
      </c>
      <c r="F119" s="19">
        <v>7</v>
      </c>
      <c r="G119" s="20">
        <v>43847</v>
      </c>
      <c r="H119" s="20">
        <f t="shared" si="5"/>
        <v>43854</v>
      </c>
      <c r="I119" s="20">
        <v>43854</v>
      </c>
      <c r="J119" s="21">
        <v>65</v>
      </c>
      <c r="K119" s="22">
        <f t="shared" si="7"/>
        <v>65</v>
      </c>
      <c r="L119" s="18">
        <v>0</v>
      </c>
      <c r="M119" s="18">
        <f t="shared" si="6"/>
        <v>0</v>
      </c>
    </row>
    <row r="120" spans="1:13" x14ac:dyDescent="0.3">
      <c r="A120" s="18">
        <v>100036</v>
      </c>
      <c r="B120" s="19">
        <v>41212</v>
      </c>
      <c r="C120" s="19" t="s">
        <v>155</v>
      </c>
      <c r="D120" s="19" t="s">
        <v>30</v>
      </c>
      <c r="E120" s="19" t="s">
        <v>90</v>
      </c>
      <c r="F120" s="19">
        <v>8</v>
      </c>
      <c r="G120" s="20">
        <v>43847</v>
      </c>
      <c r="H120" s="20">
        <f t="shared" si="5"/>
        <v>43855</v>
      </c>
      <c r="I120" s="20">
        <v>43855</v>
      </c>
      <c r="J120" s="21">
        <v>56</v>
      </c>
      <c r="K120" s="22">
        <f t="shared" si="7"/>
        <v>56</v>
      </c>
      <c r="L120" s="18">
        <v>0</v>
      </c>
      <c r="M120" s="18">
        <f t="shared" si="6"/>
        <v>0</v>
      </c>
    </row>
    <row r="121" spans="1:13" x14ac:dyDescent="0.3">
      <c r="A121" s="18">
        <v>100036</v>
      </c>
      <c r="B121" s="19">
        <v>41220</v>
      </c>
      <c r="C121" s="19" t="s">
        <v>156</v>
      </c>
      <c r="D121" s="19" t="s">
        <v>30</v>
      </c>
      <c r="E121" s="19" t="s">
        <v>90</v>
      </c>
      <c r="F121" s="19">
        <v>8</v>
      </c>
      <c r="G121" s="20">
        <v>43847</v>
      </c>
      <c r="H121" s="20">
        <f t="shared" si="5"/>
        <v>43855</v>
      </c>
      <c r="I121" s="20">
        <v>43853</v>
      </c>
      <c r="J121" s="21">
        <v>60</v>
      </c>
      <c r="K121" s="22">
        <f t="shared" si="7"/>
        <v>60</v>
      </c>
      <c r="L121" s="18">
        <v>0</v>
      </c>
      <c r="M121" s="18">
        <f t="shared" si="6"/>
        <v>2</v>
      </c>
    </row>
    <row r="122" spans="1:13" x14ac:dyDescent="0.3">
      <c r="A122" s="18">
        <v>100048</v>
      </c>
      <c r="B122" s="19">
        <v>41420</v>
      </c>
      <c r="C122" s="19" t="s">
        <v>157</v>
      </c>
      <c r="D122" s="19" t="s">
        <v>30</v>
      </c>
      <c r="E122" s="19" t="s">
        <v>90</v>
      </c>
      <c r="F122" s="19">
        <v>8</v>
      </c>
      <c r="G122" s="20">
        <v>43852</v>
      </c>
      <c r="H122" s="20">
        <f t="shared" si="5"/>
        <v>43860</v>
      </c>
      <c r="I122" s="20">
        <v>43860</v>
      </c>
      <c r="J122" s="21">
        <v>45</v>
      </c>
      <c r="K122" s="22">
        <f t="shared" si="7"/>
        <v>45</v>
      </c>
      <c r="L122" s="18">
        <v>0</v>
      </c>
      <c r="M122" s="18">
        <f t="shared" si="6"/>
        <v>0</v>
      </c>
    </row>
    <row r="123" spans="1:13" x14ac:dyDescent="0.3">
      <c r="A123" s="18">
        <v>100048</v>
      </c>
      <c r="B123" s="19">
        <v>45070</v>
      </c>
      <c r="C123" s="19" t="s">
        <v>158</v>
      </c>
      <c r="D123" s="19" t="s">
        <v>30</v>
      </c>
      <c r="E123" s="19" t="s">
        <v>90</v>
      </c>
      <c r="F123" s="19">
        <v>8</v>
      </c>
      <c r="G123" s="20">
        <v>43852</v>
      </c>
      <c r="H123" s="20">
        <f t="shared" si="5"/>
        <v>43860</v>
      </c>
      <c r="I123" s="20">
        <v>43860</v>
      </c>
      <c r="J123" s="21">
        <v>41</v>
      </c>
      <c r="K123" s="22">
        <f t="shared" si="7"/>
        <v>41</v>
      </c>
      <c r="L123" s="18">
        <v>0</v>
      </c>
      <c r="M123" s="18">
        <f t="shared" si="6"/>
        <v>0</v>
      </c>
    </row>
    <row r="124" spans="1:13" x14ac:dyDescent="0.3">
      <c r="A124" s="18">
        <v>100055</v>
      </c>
      <c r="B124" s="19">
        <v>40465</v>
      </c>
      <c r="C124" s="19" t="s">
        <v>159</v>
      </c>
      <c r="D124" s="19" t="s">
        <v>30</v>
      </c>
      <c r="E124" s="19" t="s">
        <v>160</v>
      </c>
      <c r="F124" s="19">
        <v>10</v>
      </c>
      <c r="G124" s="20">
        <v>43852</v>
      </c>
      <c r="H124" s="20">
        <f t="shared" si="5"/>
        <v>43862</v>
      </c>
      <c r="I124" s="20">
        <v>43862</v>
      </c>
      <c r="J124" s="21">
        <v>4244</v>
      </c>
      <c r="K124" s="22">
        <f t="shared" si="7"/>
        <v>4244</v>
      </c>
      <c r="L124" s="18">
        <v>3</v>
      </c>
      <c r="M124" s="18">
        <f t="shared" si="6"/>
        <v>0</v>
      </c>
    </row>
    <row r="125" spans="1:13" x14ac:dyDescent="0.3">
      <c r="A125" s="18">
        <v>100055</v>
      </c>
      <c r="B125" s="19">
        <v>40462</v>
      </c>
      <c r="C125" s="19" t="s">
        <v>161</v>
      </c>
      <c r="D125" s="19" t="s">
        <v>30</v>
      </c>
      <c r="E125" s="19" t="s">
        <v>160</v>
      </c>
      <c r="F125" s="19">
        <v>10</v>
      </c>
      <c r="G125" s="20">
        <v>43852</v>
      </c>
      <c r="H125" s="20">
        <f t="shared" si="5"/>
        <v>43862</v>
      </c>
      <c r="I125" s="20">
        <v>43862</v>
      </c>
      <c r="J125" s="21">
        <v>7259</v>
      </c>
      <c r="K125" s="22">
        <f t="shared" si="7"/>
        <v>7259</v>
      </c>
      <c r="L125" s="18">
        <v>4</v>
      </c>
      <c r="M125" s="18">
        <f t="shared" si="6"/>
        <v>0</v>
      </c>
    </row>
    <row r="126" spans="1:13" x14ac:dyDescent="0.3">
      <c r="A126" s="18">
        <v>100045</v>
      </c>
      <c r="B126" s="19">
        <v>44080</v>
      </c>
      <c r="C126" s="19" t="s">
        <v>162</v>
      </c>
      <c r="D126" s="19" t="s">
        <v>34</v>
      </c>
      <c r="E126" s="19" t="s">
        <v>35</v>
      </c>
      <c r="F126" s="19">
        <v>10</v>
      </c>
      <c r="G126" s="20">
        <v>43852</v>
      </c>
      <c r="H126" s="20">
        <f t="shared" si="5"/>
        <v>43862</v>
      </c>
      <c r="I126" s="20">
        <v>43862</v>
      </c>
      <c r="J126" s="21">
        <v>4533</v>
      </c>
      <c r="K126" s="22">
        <v>728</v>
      </c>
      <c r="L126" s="18">
        <v>0</v>
      </c>
      <c r="M126" s="18">
        <f t="shared" si="6"/>
        <v>0</v>
      </c>
    </row>
    <row r="127" spans="1:13" x14ac:dyDescent="0.3">
      <c r="A127" s="18">
        <v>100055</v>
      </c>
      <c r="B127" s="19">
        <v>40370</v>
      </c>
      <c r="C127" s="19" t="s">
        <v>163</v>
      </c>
      <c r="D127" s="19" t="s">
        <v>30</v>
      </c>
      <c r="E127" s="19" t="s">
        <v>160</v>
      </c>
      <c r="F127" s="19">
        <v>10</v>
      </c>
      <c r="G127" s="20">
        <v>43852</v>
      </c>
      <c r="H127" s="20">
        <f t="shared" si="5"/>
        <v>43862</v>
      </c>
      <c r="I127" s="20">
        <v>43862</v>
      </c>
      <c r="J127" s="21">
        <v>6412</v>
      </c>
      <c r="K127" s="22">
        <f>J127</f>
        <v>6412</v>
      </c>
      <c r="L127" s="18">
        <v>4</v>
      </c>
      <c r="M127" s="18">
        <f t="shared" si="6"/>
        <v>0</v>
      </c>
    </row>
    <row r="128" spans="1:13" x14ac:dyDescent="0.3">
      <c r="A128" s="18">
        <v>100056</v>
      </c>
      <c r="B128" s="19">
        <v>13300</v>
      </c>
      <c r="C128" s="19" t="s">
        <v>164</v>
      </c>
      <c r="D128" s="19" t="s">
        <v>165</v>
      </c>
      <c r="E128" s="19" t="s">
        <v>166</v>
      </c>
      <c r="F128" s="19">
        <v>10</v>
      </c>
      <c r="G128" s="20">
        <v>43852</v>
      </c>
      <c r="H128" s="20">
        <f t="shared" si="5"/>
        <v>43862</v>
      </c>
      <c r="I128" s="20">
        <v>43862</v>
      </c>
      <c r="J128" s="21">
        <v>21347</v>
      </c>
      <c r="K128" s="22">
        <f t="shared" ref="K128:K171" si="8">J128</f>
        <v>21347</v>
      </c>
      <c r="L128" s="18">
        <v>2</v>
      </c>
      <c r="M128" s="18">
        <f t="shared" si="6"/>
        <v>0</v>
      </c>
    </row>
    <row r="129" spans="1:13" x14ac:dyDescent="0.3">
      <c r="A129" s="18">
        <v>100050</v>
      </c>
      <c r="B129" s="19">
        <v>15240</v>
      </c>
      <c r="C129" s="19" t="s">
        <v>167</v>
      </c>
      <c r="D129" s="19" t="s">
        <v>165</v>
      </c>
      <c r="E129" s="19" t="s">
        <v>168</v>
      </c>
      <c r="F129" s="19">
        <v>20</v>
      </c>
      <c r="G129" s="20">
        <v>43852</v>
      </c>
      <c r="H129" s="20">
        <f t="shared" si="5"/>
        <v>43872</v>
      </c>
      <c r="I129" s="20">
        <v>43872</v>
      </c>
      <c r="J129" s="21">
        <v>8529</v>
      </c>
      <c r="K129" s="22">
        <f t="shared" si="8"/>
        <v>8529</v>
      </c>
      <c r="L129" s="18">
        <v>0</v>
      </c>
      <c r="M129" s="18">
        <f t="shared" si="6"/>
        <v>0</v>
      </c>
    </row>
    <row r="130" spans="1:13" x14ac:dyDescent="0.3">
      <c r="A130" s="18">
        <v>100050</v>
      </c>
      <c r="B130" s="19">
        <v>15490</v>
      </c>
      <c r="C130" s="19" t="s">
        <v>169</v>
      </c>
      <c r="D130" s="19" t="s">
        <v>165</v>
      </c>
      <c r="E130" s="19" t="s">
        <v>168</v>
      </c>
      <c r="F130" s="19">
        <v>20</v>
      </c>
      <c r="G130" s="20">
        <v>43852</v>
      </c>
      <c r="H130" s="20">
        <f t="shared" si="5"/>
        <v>43872</v>
      </c>
      <c r="I130" s="20">
        <v>43872</v>
      </c>
      <c r="J130" s="21">
        <v>6326</v>
      </c>
      <c r="K130" s="22">
        <f t="shared" si="8"/>
        <v>6326</v>
      </c>
      <c r="L130" s="18">
        <v>1</v>
      </c>
      <c r="M130" s="18">
        <f t="shared" si="6"/>
        <v>0</v>
      </c>
    </row>
    <row r="131" spans="1:13" x14ac:dyDescent="0.3">
      <c r="A131" s="18">
        <v>100050</v>
      </c>
      <c r="B131" s="19">
        <v>15340</v>
      </c>
      <c r="C131" s="19" t="s">
        <v>170</v>
      </c>
      <c r="D131" s="19" t="s">
        <v>165</v>
      </c>
      <c r="E131" s="19" t="s">
        <v>168</v>
      </c>
      <c r="F131" s="19">
        <v>20</v>
      </c>
      <c r="G131" s="20">
        <v>43852</v>
      </c>
      <c r="H131" s="20">
        <f t="shared" ref="H131:H194" si="9">G131+F131</f>
        <v>43872</v>
      </c>
      <c r="I131" s="20">
        <v>43872</v>
      </c>
      <c r="J131" s="21">
        <v>4497</v>
      </c>
      <c r="K131" s="22">
        <f t="shared" si="8"/>
        <v>4497</v>
      </c>
      <c r="L131" s="18">
        <v>4</v>
      </c>
      <c r="M131" s="18">
        <f t="shared" ref="M131:M194" si="10">ABS(I131-H131)</f>
        <v>0</v>
      </c>
    </row>
    <row r="132" spans="1:13" x14ac:dyDescent="0.3">
      <c r="A132" s="18">
        <v>100050</v>
      </c>
      <c r="B132" s="19">
        <v>15160</v>
      </c>
      <c r="C132" s="19" t="s">
        <v>171</v>
      </c>
      <c r="D132" s="19" t="s">
        <v>165</v>
      </c>
      <c r="E132" s="19" t="s">
        <v>168</v>
      </c>
      <c r="F132" s="19">
        <v>20</v>
      </c>
      <c r="G132" s="20">
        <v>43852</v>
      </c>
      <c r="H132" s="20">
        <f t="shared" si="9"/>
        <v>43872</v>
      </c>
      <c r="I132" s="20">
        <v>43872</v>
      </c>
      <c r="J132" s="21">
        <v>8650</v>
      </c>
      <c r="K132" s="22">
        <f t="shared" si="8"/>
        <v>8650</v>
      </c>
      <c r="L132" s="18">
        <v>2</v>
      </c>
      <c r="M132" s="18">
        <f t="shared" si="10"/>
        <v>0</v>
      </c>
    </row>
    <row r="133" spans="1:13" x14ac:dyDescent="0.3">
      <c r="A133" s="18">
        <v>100050</v>
      </c>
      <c r="B133" s="19">
        <v>15110</v>
      </c>
      <c r="C133" s="19" t="s">
        <v>172</v>
      </c>
      <c r="D133" s="19" t="s">
        <v>165</v>
      </c>
      <c r="E133" s="19" t="s">
        <v>168</v>
      </c>
      <c r="F133" s="19">
        <v>20</v>
      </c>
      <c r="G133" s="20">
        <v>43852</v>
      </c>
      <c r="H133" s="20">
        <f t="shared" si="9"/>
        <v>43872</v>
      </c>
      <c r="I133" s="20">
        <v>43872</v>
      </c>
      <c r="J133" s="21">
        <v>4463</v>
      </c>
      <c r="K133" s="22">
        <f t="shared" si="8"/>
        <v>4463</v>
      </c>
      <c r="L133" s="18">
        <v>1</v>
      </c>
      <c r="M133" s="18">
        <f t="shared" si="10"/>
        <v>0</v>
      </c>
    </row>
    <row r="134" spans="1:13" x14ac:dyDescent="0.3">
      <c r="A134" s="18">
        <v>100050</v>
      </c>
      <c r="B134" s="19">
        <v>13310</v>
      </c>
      <c r="C134" s="19" t="s">
        <v>173</v>
      </c>
      <c r="D134" s="19" t="s">
        <v>165</v>
      </c>
      <c r="E134" s="19" t="s">
        <v>168</v>
      </c>
      <c r="F134" s="19">
        <v>20</v>
      </c>
      <c r="G134" s="20">
        <v>43852</v>
      </c>
      <c r="H134" s="20">
        <f t="shared" si="9"/>
        <v>43872</v>
      </c>
      <c r="I134" s="20">
        <v>43872</v>
      </c>
      <c r="J134" s="21">
        <v>7277</v>
      </c>
      <c r="K134" s="22">
        <f t="shared" si="8"/>
        <v>7277</v>
      </c>
      <c r="L134" s="18">
        <v>6</v>
      </c>
      <c r="M134" s="18">
        <f t="shared" si="10"/>
        <v>0</v>
      </c>
    </row>
    <row r="135" spans="1:13" x14ac:dyDescent="0.3">
      <c r="A135" s="18">
        <v>100050</v>
      </c>
      <c r="B135" s="19">
        <v>15360</v>
      </c>
      <c r="C135" s="19" t="s">
        <v>174</v>
      </c>
      <c r="D135" s="19" t="s">
        <v>165</v>
      </c>
      <c r="E135" s="19" t="s">
        <v>168</v>
      </c>
      <c r="F135" s="19">
        <v>20</v>
      </c>
      <c r="G135" s="20">
        <v>43852</v>
      </c>
      <c r="H135" s="20">
        <f t="shared" si="9"/>
        <v>43872</v>
      </c>
      <c r="I135" s="20">
        <v>43872</v>
      </c>
      <c r="J135" s="21">
        <v>5511</v>
      </c>
      <c r="K135" s="22">
        <f t="shared" si="8"/>
        <v>5511</v>
      </c>
      <c r="L135" s="18">
        <v>5</v>
      </c>
      <c r="M135" s="18">
        <f t="shared" si="10"/>
        <v>0</v>
      </c>
    </row>
    <row r="136" spans="1:13" x14ac:dyDescent="0.3">
      <c r="A136" s="18">
        <v>100050</v>
      </c>
      <c r="B136" s="19">
        <v>15350</v>
      </c>
      <c r="C136" s="19" t="s">
        <v>175</v>
      </c>
      <c r="D136" s="19" t="s">
        <v>165</v>
      </c>
      <c r="E136" s="19" t="s">
        <v>168</v>
      </c>
      <c r="F136" s="19">
        <v>20</v>
      </c>
      <c r="G136" s="20">
        <v>43852</v>
      </c>
      <c r="H136" s="20">
        <f t="shared" si="9"/>
        <v>43872</v>
      </c>
      <c r="I136" s="20">
        <v>43872</v>
      </c>
      <c r="J136" s="21">
        <v>4892</v>
      </c>
      <c r="K136" s="22">
        <f t="shared" si="8"/>
        <v>4892</v>
      </c>
      <c r="L136" s="18">
        <v>4</v>
      </c>
      <c r="M136" s="18">
        <f t="shared" si="10"/>
        <v>0</v>
      </c>
    </row>
    <row r="137" spans="1:13" x14ac:dyDescent="0.3">
      <c r="A137" s="18">
        <v>100054</v>
      </c>
      <c r="B137" s="19">
        <v>20250</v>
      </c>
      <c r="C137" s="19" t="s">
        <v>176</v>
      </c>
      <c r="D137" s="19" t="s">
        <v>177</v>
      </c>
      <c r="E137" s="19" t="s">
        <v>178</v>
      </c>
      <c r="F137" s="19">
        <v>20</v>
      </c>
      <c r="G137" s="20">
        <v>43852</v>
      </c>
      <c r="H137" s="20">
        <f t="shared" si="9"/>
        <v>43872</v>
      </c>
      <c r="I137" s="20">
        <v>43872</v>
      </c>
      <c r="J137" s="21">
        <v>7548</v>
      </c>
      <c r="K137" s="22">
        <f t="shared" si="8"/>
        <v>7548</v>
      </c>
      <c r="L137" s="18">
        <v>1</v>
      </c>
      <c r="M137" s="18">
        <f t="shared" si="10"/>
        <v>0</v>
      </c>
    </row>
    <row r="138" spans="1:13" x14ac:dyDescent="0.3">
      <c r="A138" s="18">
        <v>100050</v>
      </c>
      <c r="B138" s="19">
        <v>15230</v>
      </c>
      <c r="C138" s="19" t="s">
        <v>179</v>
      </c>
      <c r="D138" s="19" t="s">
        <v>165</v>
      </c>
      <c r="E138" s="19" t="s">
        <v>168</v>
      </c>
      <c r="F138" s="19">
        <v>20</v>
      </c>
      <c r="G138" s="20">
        <v>43852</v>
      </c>
      <c r="H138" s="20">
        <f t="shared" si="9"/>
        <v>43872</v>
      </c>
      <c r="I138" s="20">
        <v>43872</v>
      </c>
      <c r="J138" s="21">
        <v>5172</v>
      </c>
      <c r="K138" s="22">
        <f t="shared" si="8"/>
        <v>5172</v>
      </c>
      <c r="L138" s="18">
        <v>2</v>
      </c>
      <c r="M138" s="18">
        <f t="shared" si="10"/>
        <v>0</v>
      </c>
    </row>
    <row r="139" spans="1:13" x14ac:dyDescent="0.3">
      <c r="A139" s="18">
        <v>100054</v>
      </c>
      <c r="B139" s="19">
        <v>20210</v>
      </c>
      <c r="C139" s="19" t="s">
        <v>180</v>
      </c>
      <c r="D139" s="19" t="s">
        <v>177</v>
      </c>
      <c r="E139" s="19" t="s">
        <v>178</v>
      </c>
      <c r="F139" s="19">
        <v>20</v>
      </c>
      <c r="G139" s="20">
        <v>43852</v>
      </c>
      <c r="H139" s="20">
        <f t="shared" si="9"/>
        <v>43872</v>
      </c>
      <c r="I139" s="20">
        <v>43872</v>
      </c>
      <c r="J139" s="21">
        <v>7345</v>
      </c>
      <c r="K139" s="22">
        <f t="shared" si="8"/>
        <v>7345</v>
      </c>
      <c r="L139" s="18">
        <v>5</v>
      </c>
      <c r="M139" s="18">
        <f t="shared" si="10"/>
        <v>0</v>
      </c>
    </row>
    <row r="140" spans="1:13" x14ac:dyDescent="0.3">
      <c r="A140" s="18">
        <v>100050</v>
      </c>
      <c r="B140" s="19">
        <v>15120</v>
      </c>
      <c r="C140" s="19" t="s">
        <v>181</v>
      </c>
      <c r="D140" s="19" t="s">
        <v>165</v>
      </c>
      <c r="E140" s="19" t="s">
        <v>168</v>
      </c>
      <c r="F140" s="19">
        <v>20</v>
      </c>
      <c r="G140" s="20">
        <v>43852</v>
      </c>
      <c r="H140" s="20">
        <f t="shared" si="9"/>
        <v>43872</v>
      </c>
      <c r="I140" s="20">
        <v>43872</v>
      </c>
      <c r="J140" s="21">
        <v>9706</v>
      </c>
      <c r="K140" s="22">
        <f t="shared" si="8"/>
        <v>9706</v>
      </c>
      <c r="L140" s="18">
        <v>2</v>
      </c>
      <c r="M140" s="18">
        <f t="shared" si="10"/>
        <v>0</v>
      </c>
    </row>
    <row r="141" spans="1:13" x14ac:dyDescent="0.3">
      <c r="A141" s="18">
        <v>100051</v>
      </c>
      <c r="B141" s="19">
        <v>31180</v>
      </c>
      <c r="C141" s="19" t="s">
        <v>182</v>
      </c>
      <c r="D141" s="19" t="s">
        <v>183</v>
      </c>
      <c r="E141" s="19" t="s">
        <v>184</v>
      </c>
      <c r="F141" s="19">
        <v>25</v>
      </c>
      <c r="G141" s="20">
        <v>43852</v>
      </c>
      <c r="H141" s="20">
        <f t="shared" si="9"/>
        <v>43877</v>
      </c>
      <c r="I141" s="20">
        <v>43877</v>
      </c>
      <c r="J141" s="21">
        <v>7384</v>
      </c>
      <c r="K141" s="22">
        <f t="shared" si="8"/>
        <v>7384</v>
      </c>
      <c r="L141" s="18">
        <v>2</v>
      </c>
      <c r="M141" s="18">
        <f t="shared" si="10"/>
        <v>0</v>
      </c>
    </row>
    <row r="142" spans="1:13" x14ac:dyDescent="0.3">
      <c r="A142" s="18">
        <v>100055</v>
      </c>
      <c r="B142" s="19">
        <v>73110</v>
      </c>
      <c r="C142" s="19" t="s">
        <v>185</v>
      </c>
      <c r="D142" s="19" t="s">
        <v>455</v>
      </c>
      <c r="E142" s="19" t="s">
        <v>160</v>
      </c>
      <c r="F142" s="19">
        <v>10</v>
      </c>
      <c r="G142" s="20">
        <v>43852</v>
      </c>
      <c r="H142" s="20">
        <f t="shared" si="9"/>
        <v>43862</v>
      </c>
      <c r="I142" s="20">
        <v>43862</v>
      </c>
      <c r="J142" s="21">
        <v>4004</v>
      </c>
      <c r="K142" s="22">
        <f t="shared" si="8"/>
        <v>4004</v>
      </c>
      <c r="L142" s="18">
        <v>3</v>
      </c>
      <c r="M142" s="18">
        <f t="shared" si="10"/>
        <v>0</v>
      </c>
    </row>
    <row r="143" spans="1:13" x14ac:dyDescent="0.3">
      <c r="A143" s="18">
        <v>100055</v>
      </c>
      <c r="B143" s="19">
        <v>73600</v>
      </c>
      <c r="C143" s="19" t="s">
        <v>187</v>
      </c>
      <c r="D143" s="19" t="s">
        <v>455</v>
      </c>
      <c r="E143" s="19" t="s">
        <v>160</v>
      </c>
      <c r="F143" s="19">
        <v>10</v>
      </c>
      <c r="G143" s="20">
        <v>43852</v>
      </c>
      <c r="H143" s="20">
        <f t="shared" si="9"/>
        <v>43862</v>
      </c>
      <c r="I143" s="20">
        <v>43863</v>
      </c>
      <c r="J143" s="21">
        <v>9015</v>
      </c>
      <c r="K143" s="22">
        <f t="shared" si="8"/>
        <v>9015</v>
      </c>
      <c r="L143" s="18">
        <v>9</v>
      </c>
      <c r="M143" s="18">
        <f t="shared" si="10"/>
        <v>1</v>
      </c>
    </row>
    <row r="144" spans="1:13" x14ac:dyDescent="0.3">
      <c r="A144" s="18">
        <v>100054</v>
      </c>
      <c r="B144" s="19">
        <v>72050</v>
      </c>
      <c r="C144" s="19" t="s">
        <v>188</v>
      </c>
      <c r="D144" s="19" t="s">
        <v>189</v>
      </c>
      <c r="E144" s="19" t="s">
        <v>178</v>
      </c>
      <c r="F144" s="19">
        <v>20</v>
      </c>
      <c r="G144" s="20">
        <v>43852</v>
      </c>
      <c r="H144" s="20">
        <f t="shared" si="9"/>
        <v>43872</v>
      </c>
      <c r="I144" s="20">
        <v>43872</v>
      </c>
      <c r="J144" s="21">
        <v>9267</v>
      </c>
      <c r="K144" s="22">
        <f t="shared" si="8"/>
        <v>9267</v>
      </c>
      <c r="L144" s="18">
        <v>0</v>
      </c>
      <c r="M144" s="18">
        <f t="shared" si="10"/>
        <v>0</v>
      </c>
    </row>
    <row r="145" spans="1:13" x14ac:dyDescent="0.3">
      <c r="A145" s="18">
        <v>100049</v>
      </c>
      <c r="B145" s="19">
        <v>13320</v>
      </c>
      <c r="C145" s="19" t="s">
        <v>190</v>
      </c>
      <c r="D145" s="19" t="s">
        <v>165</v>
      </c>
      <c r="E145" s="19" t="s">
        <v>191</v>
      </c>
      <c r="F145" s="19">
        <v>20</v>
      </c>
      <c r="G145" s="20">
        <v>43852</v>
      </c>
      <c r="H145" s="20">
        <f t="shared" si="9"/>
        <v>43872</v>
      </c>
      <c r="I145" s="20">
        <v>43872</v>
      </c>
      <c r="J145" s="21">
        <v>13128</v>
      </c>
      <c r="K145" s="22">
        <f t="shared" si="8"/>
        <v>13128</v>
      </c>
      <c r="L145" s="18">
        <v>3</v>
      </c>
      <c r="M145" s="18">
        <f t="shared" si="10"/>
        <v>0</v>
      </c>
    </row>
    <row r="146" spans="1:13" x14ac:dyDescent="0.3">
      <c r="A146" s="18">
        <v>100054</v>
      </c>
      <c r="B146" s="19">
        <v>20160</v>
      </c>
      <c r="C146" s="19" t="s">
        <v>192</v>
      </c>
      <c r="D146" s="19" t="s">
        <v>177</v>
      </c>
      <c r="E146" s="19" t="s">
        <v>178</v>
      </c>
      <c r="F146" s="19">
        <v>20</v>
      </c>
      <c r="G146" s="20">
        <v>43852</v>
      </c>
      <c r="H146" s="20">
        <f t="shared" si="9"/>
        <v>43872</v>
      </c>
      <c r="I146" s="20">
        <v>43872</v>
      </c>
      <c r="J146" s="21">
        <v>6383</v>
      </c>
      <c r="K146" s="22">
        <f t="shared" si="8"/>
        <v>6383</v>
      </c>
      <c r="L146" s="18">
        <v>1</v>
      </c>
      <c r="M146" s="18">
        <f t="shared" si="10"/>
        <v>0</v>
      </c>
    </row>
    <row r="147" spans="1:13" x14ac:dyDescent="0.3">
      <c r="A147" s="18">
        <v>100022</v>
      </c>
      <c r="B147" s="19">
        <v>20150</v>
      </c>
      <c r="C147" s="19" t="s">
        <v>193</v>
      </c>
      <c r="D147" s="19" t="s">
        <v>177</v>
      </c>
      <c r="E147" s="19" t="s">
        <v>178</v>
      </c>
      <c r="F147" s="19">
        <v>20</v>
      </c>
      <c r="G147" s="20">
        <v>43843</v>
      </c>
      <c r="H147" s="20">
        <f t="shared" si="9"/>
        <v>43863</v>
      </c>
      <c r="I147" s="20">
        <v>43863</v>
      </c>
      <c r="J147" s="21">
        <v>5989</v>
      </c>
      <c r="K147" s="22">
        <f t="shared" si="8"/>
        <v>5989</v>
      </c>
      <c r="L147" s="18">
        <v>4</v>
      </c>
      <c r="M147" s="18">
        <f t="shared" si="10"/>
        <v>0</v>
      </c>
    </row>
    <row r="148" spans="1:13" x14ac:dyDescent="0.3">
      <c r="A148" s="18">
        <v>100022</v>
      </c>
      <c r="B148" s="19">
        <v>20180</v>
      </c>
      <c r="C148" s="19" t="s">
        <v>194</v>
      </c>
      <c r="D148" s="19" t="s">
        <v>177</v>
      </c>
      <c r="E148" s="19" t="s">
        <v>178</v>
      </c>
      <c r="F148" s="19">
        <v>20</v>
      </c>
      <c r="G148" s="20">
        <v>43843</v>
      </c>
      <c r="H148" s="20">
        <f t="shared" si="9"/>
        <v>43863</v>
      </c>
      <c r="I148" s="20">
        <v>43863</v>
      </c>
      <c r="J148" s="21">
        <v>4800</v>
      </c>
      <c r="K148" s="22">
        <f t="shared" si="8"/>
        <v>4800</v>
      </c>
      <c r="L148" s="18">
        <v>1</v>
      </c>
      <c r="M148" s="18">
        <f t="shared" si="10"/>
        <v>0</v>
      </c>
    </row>
    <row r="149" spans="1:13" x14ac:dyDescent="0.3">
      <c r="A149" s="18">
        <v>100028</v>
      </c>
      <c r="B149" s="19">
        <v>15460</v>
      </c>
      <c r="C149" s="19" t="s">
        <v>195</v>
      </c>
      <c r="D149" s="19" t="s">
        <v>165</v>
      </c>
      <c r="E149" s="19" t="s">
        <v>191</v>
      </c>
      <c r="F149" s="19">
        <v>20</v>
      </c>
      <c r="G149" s="20">
        <v>43844</v>
      </c>
      <c r="H149" s="20">
        <f t="shared" si="9"/>
        <v>43864</v>
      </c>
      <c r="I149" s="20">
        <v>43864</v>
      </c>
      <c r="J149" s="21">
        <v>14313</v>
      </c>
      <c r="K149" s="22">
        <f t="shared" si="8"/>
        <v>14313</v>
      </c>
      <c r="L149" s="18">
        <v>5</v>
      </c>
      <c r="M149" s="18">
        <f t="shared" si="10"/>
        <v>0</v>
      </c>
    </row>
    <row r="150" spans="1:13" x14ac:dyDescent="0.3">
      <c r="A150" s="18">
        <v>100028</v>
      </c>
      <c r="B150" s="19">
        <v>15100</v>
      </c>
      <c r="C150" s="19" t="s">
        <v>196</v>
      </c>
      <c r="D150" s="19" t="s">
        <v>165</v>
      </c>
      <c r="E150" s="19" t="s">
        <v>191</v>
      </c>
      <c r="F150" s="19">
        <v>20</v>
      </c>
      <c r="G150" s="20">
        <v>43844</v>
      </c>
      <c r="H150" s="20">
        <f t="shared" si="9"/>
        <v>43864</v>
      </c>
      <c r="I150" s="20">
        <v>43864</v>
      </c>
      <c r="J150" s="21">
        <v>9670</v>
      </c>
      <c r="K150" s="22">
        <f t="shared" si="8"/>
        <v>9670</v>
      </c>
      <c r="L150" s="18">
        <v>2</v>
      </c>
      <c r="M150" s="18">
        <f t="shared" si="10"/>
        <v>0</v>
      </c>
    </row>
    <row r="151" spans="1:13" x14ac:dyDescent="0.3">
      <c r="A151" s="18">
        <v>100028</v>
      </c>
      <c r="B151" s="19">
        <v>71300</v>
      </c>
      <c r="C151" s="19" t="s">
        <v>197</v>
      </c>
      <c r="D151" s="19" t="s">
        <v>198</v>
      </c>
      <c r="E151" s="19" t="s">
        <v>191</v>
      </c>
      <c r="F151" s="19">
        <v>20</v>
      </c>
      <c r="G151" s="20">
        <v>43844</v>
      </c>
      <c r="H151" s="20">
        <f t="shared" si="9"/>
        <v>43864</v>
      </c>
      <c r="I151" s="20">
        <v>43864</v>
      </c>
      <c r="J151" s="21">
        <v>8765</v>
      </c>
      <c r="K151" s="22">
        <f t="shared" si="8"/>
        <v>8765</v>
      </c>
      <c r="L151" s="18">
        <v>3</v>
      </c>
      <c r="M151" s="18">
        <f t="shared" si="10"/>
        <v>0</v>
      </c>
    </row>
    <row r="152" spans="1:13" x14ac:dyDescent="0.3">
      <c r="A152" s="18">
        <v>100028</v>
      </c>
      <c r="B152" s="19">
        <v>13290</v>
      </c>
      <c r="C152" s="19" t="s">
        <v>199</v>
      </c>
      <c r="D152" s="19" t="s">
        <v>165</v>
      </c>
      <c r="E152" s="19" t="s">
        <v>191</v>
      </c>
      <c r="F152" s="19">
        <v>20</v>
      </c>
      <c r="G152" s="20">
        <v>43844</v>
      </c>
      <c r="H152" s="20">
        <f t="shared" si="9"/>
        <v>43864</v>
      </c>
      <c r="I152" s="20">
        <v>43864</v>
      </c>
      <c r="J152" s="21">
        <v>6907</v>
      </c>
      <c r="K152" s="22">
        <f t="shared" si="8"/>
        <v>6907</v>
      </c>
      <c r="L152" s="18">
        <v>4</v>
      </c>
      <c r="M152" s="18">
        <f t="shared" si="10"/>
        <v>0</v>
      </c>
    </row>
    <row r="153" spans="1:13" x14ac:dyDescent="0.3">
      <c r="A153" s="18">
        <v>100037</v>
      </c>
      <c r="B153" s="19">
        <v>71350</v>
      </c>
      <c r="C153" s="19" t="s">
        <v>200</v>
      </c>
      <c r="D153" s="19" t="s">
        <v>198</v>
      </c>
      <c r="E153" s="19" t="s">
        <v>191</v>
      </c>
      <c r="F153" s="19">
        <v>20</v>
      </c>
      <c r="G153" s="20">
        <v>43847</v>
      </c>
      <c r="H153" s="20">
        <f t="shared" si="9"/>
        <v>43867</v>
      </c>
      <c r="I153" s="20">
        <v>43869</v>
      </c>
      <c r="J153" s="21">
        <v>9706</v>
      </c>
      <c r="K153" s="22">
        <f t="shared" si="8"/>
        <v>9706</v>
      </c>
      <c r="L153" s="18">
        <v>7</v>
      </c>
      <c r="M153" s="18">
        <f t="shared" si="10"/>
        <v>2</v>
      </c>
    </row>
    <row r="154" spans="1:13" x14ac:dyDescent="0.3">
      <c r="A154" s="18">
        <v>100037</v>
      </c>
      <c r="B154" s="19">
        <v>70250</v>
      </c>
      <c r="C154" s="19" t="s">
        <v>201</v>
      </c>
      <c r="D154" s="19" t="s">
        <v>202</v>
      </c>
      <c r="E154" s="19" t="s">
        <v>191</v>
      </c>
      <c r="F154" s="19">
        <v>20</v>
      </c>
      <c r="G154" s="20">
        <v>43847</v>
      </c>
      <c r="H154" s="20">
        <f t="shared" si="9"/>
        <v>43867</v>
      </c>
      <c r="I154" s="20">
        <v>43869</v>
      </c>
      <c r="J154" s="21">
        <v>5215</v>
      </c>
      <c r="K154" s="22">
        <f t="shared" si="8"/>
        <v>5215</v>
      </c>
      <c r="L154" s="18">
        <v>5</v>
      </c>
      <c r="M154" s="18">
        <f t="shared" si="10"/>
        <v>2</v>
      </c>
    </row>
    <row r="155" spans="1:13" x14ac:dyDescent="0.3">
      <c r="A155" s="18">
        <v>100040</v>
      </c>
      <c r="B155" s="19">
        <v>72250</v>
      </c>
      <c r="C155" s="19" t="s">
        <v>203</v>
      </c>
      <c r="D155" s="19" t="s">
        <v>189</v>
      </c>
      <c r="E155" s="19" t="s">
        <v>178</v>
      </c>
      <c r="F155" s="19">
        <v>20</v>
      </c>
      <c r="G155" s="20">
        <v>43847</v>
      </c>
      <c r="H155" s="20">
        <f t="shared" si="9"/>
        <v>43867</v>
      </c>
      <c r="I155" s="20">
        <v>43867</v>
      </c>
      <c r="J155" s="21">
        <v>6623</v>
      </c>
      <c r="K155" s="22">
        <f t="shared" si="8"/>
        <v>6623</v>
      </c>
      <c r="L155" s="18">
        <v>4</v>
      </c>
      <c r="M155" s="18">
        <f t="shared" si="10"/>
        <v>0</v>
      </c>
    </row>
    <row r="156" spans="1:13" x14ac:dyDescent="0.3">
      <c r="A156" s="18">
        <v>100037</v>
      </c>
      <c r="B156" s="19">
        <v>13400</v>
      </c>
      <c r="C156" s="19" t="s">
        <v>204</v>
      </c>
      <c r="D156" s="19" t="s">
        <v>165</v>
      </c>
      <c r="E156" s="19" t="s">
        <v>191</v>
      </c>
      <c r="F156" s="19">
        <v>20</v>
      </c>
      <c r="G156" s="20">
        <v>43847</v>
      </c>
      <c r="H156" s="20">
        <f t="shared" si="9"/>
        <v>43867</v>
      </c>
      <c r="I156" s="20">
        <v>43869</v>
      </c>
      <c r="J156" s="21">
        <v>8241</v>
      </c>
      <c r="K156" s="22">
        <f t="shared" si="8"/>
        <v>8241</v>
      </c>
      <c r="L156" s="18">
        <v>2</v>
      </c>
      <c r="M156" s="18">
        <f t="shared" si="10"/>
        <v>2</v>
      </c>
    </row>
    <row r="157" spans="1:13" x14ac:dyDescent="0.3">
      <c r="A157" s="18">
        <v>100038</v>
      </c>
      <c r="B157" s="19">
        <v>31190</v>
      </c>
      <c r="C157" s="19" t="s">
        <v>205</v>
      </c>
      <c r="D157" s="19" t="s">
        <v>183</v>
      </c>
      <c r="E157" s="19" t="s">
        <v>184</v>
      </c>
      <c r="F157" s="19">
        <v>25</v>
      </c>
      <c r="G157" s="20">
        <v>43847</v>
      </c>
      <c r="H157" s="20">
        <f t="shared" si="9"/>
        <v>43872</v>
      </c>
      <c r="I157" s="20">
        <v>43872</v>
      </c>
      <c r="J157" s="21">
        <v>1689</v>
      </c>
      <c r="K157" s="22">
        <f t="shared" si="8"/>
        <v>1689</v>
      </c>
      <c r="L157" s="18">
        <v>1</v>
      </c>
      <c r="M157" s="18">
        <f t="shared" si="10"/>
        <v>0</v>
      </c>
    </row>
    <row r="158" spans="1:13" x14ac:dyDescent="0.3">
      <c r="A158" s="18">
        <v>100037</v>
      </c>
      <c r="B158" s="19">
        <v>13330</v>
      </c>
      <c r="C158" s="19" t="s">
        <v>206</v>
      </c>
      <c r="D158" s="19" t="s">
        <v>165</v>
      </c>
      <c r="E158" s="19" t="s">
        <v>191</v>
      </c>
      <c r="F158" s="19">
        <v>20</v>
      </c>
      <c r="G158" s="20">
        <v>43847</v>
      </c>
      <c r="H158" s="20">
        <f t="shared" si="9"/>
        <v>43867</v>
      </c>
      <c r="I158" s="20">
        <v>43867</v>
      </c>
      <c r="J158" s="21">
        <v>8905</v>
      </c>
      <c r="K158" s="22">
        <f t="shared" si="8"/>
        <v>8905</v>
      </c>
      <c r="L158" s="18">
        <v>3</v>
      </c>
      <c r="M158" s="18">
        <f t="shared" si="10"/>
        <v>0</v>
      </c>
    </row>
    <row r="159" spans="1:13" x14ac:dyDescent="0.3">
      <c r="A159" s="18">
        <v>100037</v>
      </c>
      <c r="B159" s="19">
        <v>71100</v>
      </c>
      <c r="C159" s="19" t="s">
        <v>207</v>
      </c>
      <c r="D159" s="19" t="s">
        <v>198</v>
      </c>
      <c r="E159" s="19" t="s">
        <v>191</v>
      </c>
      <c r="F159" s="19">
        <v>20</v>
      </c>
      <c r="G159" s="20">
        <v>43847</v>
      </c>
      <c r="H159" s="20">
        <f t="shared" si="9"/>
        <v>43867</v>
      </c>
      <c r="I159" s="20">
        <v>43867</v>
      </c>
      <c r="J159" s="21">
        <v>16054</v>
      </c>
      <c r="K159" s="22">
        <f t="shared" si="8"/>
        <v>16054</v>
      </c>
      <c r="L159" s="18">
        <v>0</v>
      </c>
      <c r="M159" s="18">
        <f t="shared" si="10"/>
        <v>0</v>
      </c>
    </row>
    <row r="160" spans="1:13" x14ac:dyDescent="0.3">
      <c r="A160" s="18">
        <v>100037</v>
      </c>
      <c r="B160" s="19">
        <v>15590</v>
      </c>
      <c r="C160" s="19" t="s">
        <v>208</v>
      </c>
      <c r="D160" s="19" t="s">
        <v>165</v>
      </c>
      <c r="E160" s="19" t="s">
        <v>191</v>
      </c>
      <c r="F160" s="19">
        <v>20</v>
      </c>
      <c r="G160" s="20">
        <v>43847</v>
      </c>
      <c r="H160" s="20">
        <f t="shared" si="9"/>
        <v>43867</v>
      </c>
      <c r="I160" s="20">
        <v>43868</v>
      </c>
      <c r="J160" s="21">
        <v>4892</v>
      </c>
      <c r="K160" s="22">
        <f t="shared" si="8"/>
        <v>4892</v>
      </c>
      <c r="L160" s="18">
        <v>3</v>
      </c>
      <c r="M160" s="18">
        <f t="shared" si="10"/>
        <v>1</v>
      </c>
    </row>
    <row r="161" spans="1:13" x14ac:dyDescent="0.3">
      <c r="A161" s="18">
        <v>100038</v>
      </c>
      <c r="B161" s="19">
        <v>31010</v>
      </c>
      <c r="C161" s="19" t="s">
        <v>209</v>
      </c>
      <c r="D161" s="19" t="s">
        <v>183</v>
      </c>
      <c r="E161" s="19" t="s">
        <v>184</v>
      </c>
      <c r="F161" s="19">
        <v>25</v>
      </c>
      <c r="G161" s="20">
        <v>43847</v>
      </c>
      <c r="H161" s="20">
        <f t="shared" si="9"/>
        <v>43872</v>
      </c>
      <c r="I161" s="20">
        <v>43872</v>
      </c>
      <c r="J161" s="21">
        <v>2186</v>
      </c>
      <c r="K161" s="22">
        <f t="shared" si="8"/>
        <v>2186</v>
      </c>
      <c r="L161" s="18">
        <v>2</v>
      </c>
      <c r="M161" s="18">
        <f t="shared" si="10"/>
        <v>0</v>
      </c>
    </row>
    <row r="162" spans="1:13" x14ac:dyDescent="0.3">
      <c r="A162" s="18">
        <v>100040</v>
      </c>
      <c r="B162" s="19">
        <v>20170</v>
      </c>
      <c r="C162" s="19" t="s">
        <v>210</v>
      </c>
      <c r="D162" s="19" t="s">
        <v>177</v>
      </c>
      <c r="E162" s="19" t="s">
        <v>178</v>
      </c>
      <c r="F162" s="19">
        <v>20</v>
      </c>
      <c r="G162" s="20">
        <v>43847</v>
      </c>
      <c r="H162" s="20">
        <f t="shared" si="9"/>
        <v>43867</v>
      </c>
      <c r="I162" s="20">
        <v>43867</v>
      </c>
      <c r="J162" s="21">
        <v>3814</v>
      </c>
      <c r="K162" s="22">
        <f t="shared" si="8"/>
        <v>3814</v>
      </c>
      <c r="L162" s="18">
        <v>0</v>
      </c>
      <c r="M162" s="18">
        <f t="shared" si="10"/>
        <v>0</v>
      </c>
    </row>
    <row r="163" spans="1:13" x14ac:dyDescent="0.3">
      <c r="A163" s="18">
        <v>100043</v>
      </c>
      <c r="B163" s="19">
        <v>73010</v>
      </c>
      <c r="C163" s="19" t="s">
        <v>211</v>
      </c>
      <c r="D163" s="19" t="s">
        <v>455</v>
      </c>
      <c r="E163" s="19" t="s">
        <v>160</v>
      </c>
      <c r="F163" s="19">
        <v>10</v>
      </c>
      <c r="G163" s="20">
        <v>43847</v>
      </c>
      <c r="H163" s="20">
        <f t="shared" si="9"/>
        <v>43857</v>
      </c>
      <c r="I163" s="20">
        <v>43857</v>
      </c>
      <c r="J163" s="21">
        <v>2690</v>
      </c>
      <c r="K163" s="22">
        <f t="shared" si="8"/>
        <v>2690</v>
      </c>
      <c r="L163" s="18">
        <v>0</v>
      </c>
      <c r="M163" s="18">
        <f t="shared" si="10"/>
        <v>0</v>
      </c>
    </row>
    <row r="164" spans="1:13" x14ac:dyDescent="0.3">
      <c r="A164" s="18">
        <v>100037</v>
      </c>
      <c r="B164" s="19">
        <v>15250</v>
      </c>
      <c r="C164" s="19" t="s">
        <v>212</v>
      </c>
      <c r="D164" s="19" t="s">
        <v>165</v>
      </c>
      <c r="E164" s="19" t="s">
        <v>191</v>
      </c>
      <c r="F164" s="19">
        <v>20</v>
      </c>
      <c r="G164" s="20">
        <v>43847</v>
      </c>
      <c r="H164" s="20">
        <f t="shared" si="9"/>
        <v>43867</v>
      </c>
      <c r="I164" s="20">
        <v>43867</v>
      </c>
      <c r="J164" s="21">
        <v>5091</v>
      </c>
      <c r="K164" s="22">
        <f t="shared" si="8"/>
        <v>5091</v>
      </c>
      <c r="L164" s="18">
        <v>1</v>
      </c>
      <c r="M164" s="18">
        <f t="shared" si="10"/>
        <v>0</v>
      </c>
    </row>
    <row r="165" spans="1:13" x14ac:dyDescent="0.3">
      <c r="A165" s="18">
        <v>100043</v>
      </c>
      <c r="B165" s="19">
        <v>60100</v>
      </c>
      <c r="C165" s="19" t="s">
        <v>213</v>
      </c>
      <c r="D165" s="19" t="s">
        <v>214</v>
      </c>
      <c r="E165" s="19" t="s">
        <v>160</v>
      </c>
      <c r="F165" s="19">
        <v>10</v>
      </c>
      <c r="G165" s="20">
        <v>43847</v>
      </c>
      <c r="H165" s="20">
        <f t="shared" si="9"/>
        <v>43857</v>
      </c>
      <c r="I165" s="20">
        <v>43857</v>
      </c>
      <c r="J165" s="21">
        <v>5553</v>
      </c>
      <c r="K165" s="22">
        <f t="shared" si="8"/>
        <v>5553</v>
      </c>
      <c r="L165" s="18">
        <v>5</v>
      </c>
      <c r="M165" s="18">
        <f t="shared" si="10"/>
        <v>0</v>
      </c>
    </row>
    <row r="166" spans="1:13" x14ac:dyDescent="0.3">
      <c r="A166" s="18">
        <v>100037</v>
      </c>
      <c r="B166" s="19">
        <v>13340</v>
      </c>
      <c r="C166" s="19" t="s">
        <v>215</v>
      </c>
      <c r="D166" s="19" t="s">
        <v>165</v>
      </c>
      <c r="E166" s="19" t="s">
        <v>191</v>
      </c>
      <c r="F166" s="19">
        <v>20</v>
      </c>
      <c r="G166" s="20">
        <v>43847</v>
      </c>
      <c r="H166" s="20">
        <f t="shared" si="9"/>
        <v>43867</v>
      </c>
      <c r="I166" s="20">
        <v>43867</v>
      </c>
      <c r="J166" s="21">
        <v>3410</v>
      </c>
      <c r="K166" s="22">
        <f t="shared" si="8"/>
        <v>3410</v>
      </c>
      <c r="L166" s="18">
        <v>0</v>
      </c>
      <c r="M166" s="18">
        <f t="shared" si="10"/>
        <v>0</v>
      </c>
    </row>
    <row r="167" spans="1:13" x14ac:dyDescent="0.3">
      <c r="A167" s="18">
        <v>100040</v>
      </c>
      <c r="B167" s="19">
        <v>20070</v>
      </c>
      <c r="C167" s="19" t="s">
        <v>216</v>
      </c>
      <c r="D167" s="19" t="s">
        <v>177</v>
      </c>
      <c r="E167" s="19" t="s">
        <v>178</v>
      </c>
      <c r="F167" s="19">
        <v>20</v>
      </c>
      <c r="G167" s="20">
        <v>43847</v>
      </c>
      <c r="H167" s="20">
        <f t="shared" si="9"/>
        <v>43867</v>
      </c>
      <c r="I167" s="20">
        <v>43867</v>
      </c>
      <c r="J167" s="21">
        <v>5365</v>
      </c>
      <c r="K167" s="22">
        <f t="shared" si="8"/>
        <v>5365</v>
      </c>
      <c r="L167" s="18">
        <v>3</v>
      </c>
      <c r="M167" s="18">
        <f t="shared" si="10"/>
        <v>0</v>
      </c>
    </row>
    <row r="168" spans="1:13" x14ac:dyDescent="0.3">
      <c r="A168" s="18">
        <v>100040</v>
      </c>
      <c r="B168" s="19">
        <v>24030</v>
      </c>
      <c r="C168" s="19" t="s">
        <v>217</v>
      </c>
      <c r="D168" s="19" t="s">
        <v>177</v>
      </c>
      <c r="E168" s="19" t="s">
        <v>178</v>
      </c>
      <c r="F168" s="19">
        <v>20</v>
      </c>
      <c r="G168" s="20">
        <v>43847</v>
      </c>
      <c r="H168" s="20">
        <f t="shared" si="9"/>
        <v>43867</v>
      </c>
      <c r="I168" s="20">
        <v>43867</v>
      </c>
      <c r="J168" s="21">
        <v>4982</v>
      </c>
      <c r="K168" s="22">
        <f t="shared" si="8"/>
        <v>4982</v>
      </c>
      <c r="L168" s="18">
        <v>1</v>
      </c>
      <c r="M168" s="18">
        <f t="shared" si="10"/>
        <v>0</v>
      </c>
    </row>
    <row r="169" spans="1:13" x14ac:dyDescent="0.3">
      <c r="A169" s="18">
        <v>100043</v>
      </c>
      <c r="B169" s="19">
        <v>60240</v>
      </c>
      <c r="C169" s="19" t="s">
        <v>218</v>
      </c>
      <c r="D169" s="19" t="s">
        <v>214</v>
      </c>
      <c r="E169" s="19" t="s">
        <v>160</v>
      </c>
      <c r="F169" s="19">
        <v>10</v>
      </c>
      <c r="G169" s="20">
        <v>43847</v>
      </c>
      <c r="H169" s="20">
        <f t="shared" si="9"/>
        <v>43857</v>
      </c>
      <c r="I169" s="20">
        <v>43857</v>
      </c>
      <c r="J169" s="21">
        <v>7154</v>
      </c>
      <c r="K169" s="22">
        <f t="shared" si="8"/>
        <v>7154</v>
      </c>
      <c r="L169" s="18">
        <v>2</v>
      </c>
      <c r="M169" s="18">
        <f t="shared" si="10"/>
        <v>0</v>
      </c>
    </row>
    <row r="170" spans="1:13" x14ac:dyDescent="0.3">
      <c r="A170" s="18">
        <v>100040</v>
      </c>
      <c r="B170" s="19">
        <v>72590</v>
      </c>
      <c r="C170" s="19" t="s">
        <v>219</v>
      </c>
      <c r="D170" s="19" t="s">
        <v>189</v>
      </c>
      <c r="E170" s="19" t="s">
        <v>178</v>
      </c>
      <c r="F170" s="19">
        <v>20</v>
      </c>
      <c r="G170" s="20">
        <v>43847</v>
      </c>
      <c r="H170" s="20">
        <f t="shared" si="9"/>
        <v>43867</v>
      </c>
      <c r="I170" s="20">
        <v>43867</v>
      </c>
      <c r="J170" s="21">
        <v>7003</v>
      </c>
      <c r="K170" s="22">
        <f t="shared" si="8"/>
        <v>7003</v>
      </c>
      <c r="L170" s="18">
        <v>3</v>
      </c>
      <c r="M170" s="18">
        <f t="shared" si="10"/>
        <v>0</v>
      </c>
    </row>
    <row r="171" spans="1:13" x14ac:dyDescent="0.3">
      <c r="A171" s="18">
        <v>100037</v>
      </c>
      <c r="B171" s="19">
        <v>71150</v>
      </c>
      <c r="C171" s="19" t="s">
        <v>220</v>
      </c>
      <c r="D171" s="19" t="s">
        <v>198</v>
      </c>
      <c r="E171" s="19" t="s">
        <v>191</v>
      </c>
      <c r="F171" s="19">
        <v>20</v>
      </c>
      <c r="G171" s="20">
        <v>43847</v>
      </c>
      <c r="H171" s="20">
        <f t="shared" si="9"/>
        <v>43867</v>
      </c>
      <c r="I171" s="20">
        <v>43867</v>
      </c>
      <c r="J171" s="21">
        <v>8777</v>
      </c>
      <c r="K171" s="22">
        <f t="shared" si="8"/>
        <v>8777</v>
      </c>
      <c r="L171" s="18">
        <v>8</v>
      </c>
      <c r="M171" s="18">
        <f t="shared" si="10"/>
        <v>0</v>
      </c>
    </row>
    <row r="172" spans="1:13" x14ac:dyDescent="0.3">
      <c r="A172" s="18">
        <v>100043</v>
      </c>
      <c r="B172" s="19">
        <v>60230</v>
      </c>
      <c r="C172" s="19" t="s">
        <v>221</v>
      </c>
      <c r="D172" s="19" t="s">
        <v>214</v>
      </c>
      <c r="E172" s="19" t="s">
        <v>160</v>
      </c>
      <c r="F172" s="19">
        <v>10</v>
      </c>
      <c r="G172" s="20">
        <v>43847</v>
      </c>
      <c r="H172" s="20">
        <f t="shared" si="9"/>
        <v>43857</v>
      </c>
      <c r="I172" s="20">
        <v>43857</v>
      </c>
      <c r="J172" s="21">
        <v>7200</v>
      </c>
      <c r="K172" s="22">
        <v>4878</v>
      </c>
      <c r="L172" s="18">
        <v>4</v>
      </c>
      <c r="M172" s="18">
        <f t="shared" si="10"/>
        <v>0</v>
      </c>
    </row>
    <row r="173" spans="1:13" x14ac:dyDescent="0.3">
      <c r="A173" s="18">
        <v>100037</v>
      </c>
      <c r="B173" s="19">
        <v>15600</v>
      </c>
      <c r="C173" s="19" t="s">
        <v>222</v>
      </c>
      <c r="D173" s="19" t="s">
        <v>165</v>
      </c>
      <c r="E173" s="19" t="s">
        <v>191</v>
      </c>
      <c r="F173" s="19">
        <v>20</v>
      </c>
      <c r="G173" s="20">
        <v>43847</v>
      </c>
      <c r="H173" s="20">
        <f t="shared" si="9"/>
        <v>43867</v>
      </c>
      <c r="I173" s="20">
        <v>43867</v>
      </c>
      <c r="J173" s="21">
        <v>7660</v>
      </c>
      <c r="K173" s="22">
        <v>0</v>
      </c>
      <c r="L173" s="18">
        <v>0</v>
      </c>
      <c r="M173" s="18">
        <f t="shared" si="10"/>
        <v>0</v>
      </c>
    </row>
    <row r="174" spans="1:13" x14ac:dyDescent="0.3">
      <c r="A174" s="18">
        <v>100049</v>
      </c>
      <c r="B174" s="19">
        <v>70240</v>
      </c>
      <c r="C174" s="19" t="s">
        <v>223</v>
      </c>
      <c r="D174" s="19" t="s">
        <v>202</v>
      </c>
      <c r="E174" s="19" t="s">
        <v>191</v>
      </c>
      <c r="F174" s="19">
        <v>20</v>
      </c>
      <c r="G174" s="20">
        <v>43852</v>
      </c>
      <c r="H174" s="20">
        <f t="shared" si="9"/>
        <v>43872</v>
      </c>
      <c r="I174" s="20">
        <v>43872</v>
      </c>
      <c r="J174" s="21">
        <v>6174</v>
      </c>
      <c r="K174" s="22">
        <f>J174</f>
        <v>6174</v>
      </c>
      <c r="L174" s="18">
        <v>3</v>
      </c>
      <c r="M174" s="18">
        <f t="shared" si="10"/>
        <v>0</v>
      </c>
    </row>
    <row r="175" spans="1:13" x14ac:dyDescent="0.3">
      <c r="A175" s="18">
        <v>100055</v>
      </c>
      <c r="B175" s="19">
        <v>60140</v>
      </c>
      <c r="C175" s="19" t="s">
        <v>224</v>
      </c>
      <c r="D175" s="19" t="s">
        <v>214</v>
      </c>
      <c r="E175" s="19" t="s">
        <v>160</v>
      </c>
      <c r="F175" s="19">
        <v>10</v>
      </c>
      <c r="G175" s="20">
        <v>43852</v>
      </c>
      <c r="H175" s="20">
        <f t="shared" si="9"/>
        <v>43862</v>
      </c>
      <c r="I175" s="20">
        <v>43862</v>
      </c>
      <c r="J175" s="21">
        <v>6724</v>
      </c>
      <c r="K175" s="22">
        <v>3545</v>
      </c>
      <c r="L175" s="18">
        <v>3</v>
      </c>
      <c r="M175" s="18">
        <f t="shared" si="10"/>
        <v>0</v>
      </c>
    </row>
    <row r="176" spans="1:13" x14ac:dyDescent="0.3">
      <c r="A176" s="18">
        <v>100049</v>
      </c>
      <c r="B176" s="19">
        <v>15370</v>
      </c>
      <c r="C176" s="19" t="s">
        <v>225</v>
      </c>
      <c r="D176" s="19" t="s">
        <v>165</v>
      </c>
      <c r="E176" s="19" t="s">
        <v>191</v>
      </c>
      <c r="F176" s="19">
        <v>20</v>
      </c>
      <c r="G176" s="20">
        <v>43852</v>
      </c>
      <c r="H176" s="20">
        <f t="shared" si="9"/>
        <v>43872</v>
      </c>
      <c r="I176" s="20">
        <v>43872</v>
      </c>
      <c r="J176" s="21">
        <v>3534</v>
      </c>
      <c r="K176" s="22">
        <f>J176</f>
        <v>3534</v>
      </c>
      <c r="L176" s="18">
        <v>3</v>
      </c>
      <c r="M176" s="18">
        <f t="shared" si="10"/>
        <v>0</v>
      </c>
    </row>
    <row r="177" spans="1:13" x14ac:dyDescent="0.3">
      <c r="A177" s="18">
        <v>100049</v>
      </c>
      <c r="B177" s="19">
        <v>15140</v>
      </c>
      <c r="C177" s="19" t="s">
        <v>226</v>
      </c>
      <c r="D177" s="19" t="s">
        <v>165</v>
      </c>
      <c r="E177" s="19" t="s">
        <v>191</v>
      </c>
      <c r="F177" s="19">
        <v>20</v>
      </c>
      <c r="G177" s="20">
        <v>43852</v>
      </c>
      <c r="H177" s="20">
        <f t="shared" si="9"/>
        <v>43872</v>
      </c>
      <c r="I177" s="20">
        <v>43872</v>
      </c>
      <c r="J177" s="21">
        <v>6304</v>
      </c>
      <c r="K177" s="22">
        <f t="shared" ref="K177:K240" si="11">J177</f>
        <v>6304</v>
      </c>
      <c r="L177" s="18">
        <v>0</v>
      </c>
      <c r="M177" s="18">
        <f t="shared" si="10"/>
        <v>0</v>
      </c>
    </row>
    <row r="178" spans="1:13" x14ac:dyDescent="0.3">
      <c r="A178" s="18">
        <v>100051</v>
      </c>
      <c r="B178" s="19">
        <v>31460</v>
      </c>
      <c r="C178" s="19" t="s">
        <v>227</v>
      </c>
      <c r="D178" s="19" t="s">
        <v>183</v>
      </c>
      <c r="E178" s="19" t="s">
        <v>184</v>
      </c>
      <c r="F178" s="19">
        <v>25</v>
      </c>
      <c r="G178" s="20">
        <v>43852</v>
      </c>
      <c r="H178" s="20">
        <f t="shared" si="9"/>
        <v>43877</v>
      </c>
      <c r="I178" s="20">
        <v>43877</v>
      </c>
      <c r="J178" s="21">
        <v>844</v>
      </c>
      <c r="K178" s="22">
        <f t="shared" si="11"/>
        <v>844</v>
      </c>
      <c r="L178" s="18">
        <v>0</v>
      </c>
      <c r="M178" s="18">
        <f t="shared" si="10"/>
        <v>0</v>
      </c>
    </row>
    <row r="179" spans="1:13" x14ac:dyDescent="0.3">
      <c r="A179" s="18">
        <v>100020</v>
      </c>
      <c r="B179" s="19">
        <v>31090</v>
      </c>
      <c r="C179" s="19" t="s">
        <v>228</v>
      </c>
      <c r="D179" s="19" t="s">
        <v>183</v>
      </c>
      <c r="E179" s="19" t="s">
        <v>184</v>
      </c>
      <c r="F179" s="19">
        <v>25</v>
      </c>
      <c r="G179" s="20">
        <v>43843</v>
      </c>
      <c r="H179" s="20">
        <f t="shared" si="9"/>
        <v>43868</v>
      </c>
      <c r="I179" s="20">
        <v>43868</v>
      </c>
      <c r="J179" s="21">
        <v>1049</v>
      </c>
      <c r="K179" s="22">
        <f t="shared" si="11"/>
        <v>1049</v>
      </c>
      <c r="L179" s="18">
        <v>0</v>
      </c>
      <c r="M179" s="18">
        <f t="shared" si="10"/>
        <v>0</v>
      </c>
    </row>
    <row r="180" spans="1:13" x14ac:dyDescent="0.3">
      <c r="A180" s="18">
        <v>100020</v>
      </c>
      <c r="B180" s="19">
        <v>31210</v>
      </c>
      <c r="C180" s="19" t="s">
        <v>229</v>
      </c>
      <c r="D180" s="19" t="s">
        <v>183</v>
      </c>
      <c r="E180" s="19" t="s">
        <v>184</v>
      </c>
      <c r="F180" s="19">
        <v>25</v>
      </c>
      <c r="G180" s="20">
        <v>43843</v>
      </c>
      <c r="H180" s="20">
        <f t="shared" si="9"/>
        <v>43868</v>
      </c>
      <c r="I180" s="20">
        <v>43868</v>
      </c>
      <c r="J180" s="21">
        <v>900</v>
      </c>
      <c r="K180" s="22">
        <f t="shared" si="11"/>
        <v>900</v>
      </c>
      <c r="L180" s="18">
        <v>0</v>
      </c>
      <c r="M180" s="18">
        <f t="shared" si="10"/>
        <v>0</v>
      </c>
    </row>
    <row r="181" spans="1:13" x14ac:dyDescent="0.3">
      <c r="A181" s="18">
        <v>100029</v>
      </c>
      <c r="B181" s="19">
        <v>60180</v>
      </c>
      <c r="C181" s="19" t="s">
        <v>230</v>
      </c>
      <c r="D181" s="19" t="s">
        <v>214</v>
      </c>
      <c r="E181" s="19" t="s">
        <v>160</v>
      </c>
      <c r="F181" s="19">
        <v>10</v>
      </c>
      <c r="G181" s="20">
        <v>43844</v>
      </c>
      <c r="H181" s="20">
        <f t="shared" si="9"/>
        <v>43854</v>
      </c>
      <c r="I181" s="20">
        <v>43854</v>
      </c>
      <c r="J181" s="21">
        <v>4004</v>
      </c>
      <c r="K181" s="22">
        <f t="shared" si="11"/>
        <v>4004</v>
      </c>
      <c r="L181" s="18">
        <v>3</v>
      </c>
      <c r="M181" s="18">
        <f t="shared" si="10"/>
        <v>0</v>
      </c>
    </row>
    <row r="182" spans="1:13" x14ac:dyDescent="0.3">
      <c r="A182" s="18">
        <v>100028</v>
      </c>
      <c r="B182" s="19">
        <v>71200</v>
      </c>
      <c r="C182" s="19" t="s">
        <v>231</v>
      </c>
      <c r="D182" s="19" t="s">
        <v>232</v>
      </c>
      <c r="E182" s="19" t="s">
        <v>191</v>
      </c>
      <c r="F182" s="19">
        <v>20</v>
      </c>
      <c r="G182" s="20">
        <v>43844</v>
      </c>
      <c r="H182" s="20">
        <f t="shared" si="9"/>
        <v>43864</v>
      </c>
      <c r="I182" s="20">
        <v>43864</v>
      </c>
      <c r="J182" s="21">
        <v>4306</v>
      </c>
      <c r="K182" s="22">
        <f t="shared" si="11"/>
        <v>4306</v>
      </c>
      <c r="L182" s="18">
        <v>3</v>
      </c>
      <c r="M182" s="18">
        <f t="shared" si="10"/>
        <v>0</v>
      </c>
    </row>
    <row r="183" spans="1:13" x14ac:dyDescent="0.3">
      <c r="A183" s="18">
        <v>100029</v>
      </c>
      <c r="B183" s="19">
        <v>80080</v>
      </c>
      <c r="C183" s="19" t="s">
        <v>233</v>
      </c>
      <c r="D183" s="19" t="s">
        <v>234</v>
      </c>
      <c r="E183" s="19" t="s">
        <v>235</v>
      </c>
      <c r="F183" s="19">
        <v>10</v>
      </c>
      <c r="G183" s="20">
        <v>43844</v>
      </c>
      <c r="H183" s="20">
        <f t="shared" si="9"/>
        <v>43854</v>
      </c>
      <c r="I183" s="20">
        <v>43854</v>
      </c>
      <c r="J183" s="21">
        <v>13218</v>
      </c>
      <c r="K183" s="22">
        <f t="shared" si="11"/>
        <v>13218</v>
      </c>
      <c r="L183" s="18">
        <v>7</v>
      </c>
      <c r="M183" s="18">
        <f t="shared" si="10"/>
        <v>0</v>
      </c>
    </row>
    <row r="184" spans="1:13" x14ac:dyDescent="0.3">
      <c r="A184" s="18">
        <v>100028</v>
      </c>
      <c r="B184" s="19">
        <v>13480</v>
      </c>
      <c r="C184" s="19" t="s">
        <v>236</v>
      </c>
      <c r="D184" s="19" t="s">
        <v>165</v>
      </c>
      <c r="E184" s="19" t="s">
        <v>191</v>
      </c>
      <c r="F184" s="19">
        <v>20</v>
      </c>
      <c r="G184" s="20">
        <v>43844</v>
      </c>
      <c r="H184" s="20">
        <f t="shared" si="9"/>
        <v>43864</v>
      </c>
      <c r="I184" s="20">
        <v>43864</v>
      </c>
      <c r="J184" s="21">
        <v>1817</v>
      </c>
      <c r="K184" s="22">
        <f t="shared" si="11"/>
        <v>1817</v>
      </c>
      <c r="L184" s="18">
        <v>0</v>
      </c>
      <c r="M184" s="18">
        <f t="shared" si="10"/>
        <v>0</v>
      </c>
    </row>
    <row r="185" spans="1:13" x14ac:dyDescent="0.3">
      <c r="A185" s="18">
        <v>100039</v>
      </c>
      <c r="B185" s="19">
        <v>72950</v>
      </c>
      <c r="C185" s="19" t="s">
        <v>237</v>
      </c>
      <c r="D185" s="19" t="s">
        <v>189</v>
      </c>
      <c r="E185" s="19" t="s">
        <v>238</v>
      </c>
      <c r="F185" s="19">
        <v>20</v>
      </c>
      <c r="G185" s="20">
        <v>43847</v>
      </c>
      <c r="H185" s="20">
        <f t="shared" si="9"/>
        <v>43867</v>
      </c>
      <c r="I185" s="20">
        <v>43867</v>
      </c>
      <c r="J185" s="21">
        <v>1743</v>
      </c>
      <c r="K185" s="22">
        <f t="shared" si="11"/>
        <v>1743</v>
      </c>
      <c r="L185" s="18">
        <v>1</v>
      </c>
      <c r="M185" s="18">
        <f t="shared" si="10"/>
        <v>0</v>
      </c>
    </row>
    <row r="186" spans="1:13" x14ac:dyDescent="0.3">
      <c r="A186" s="18">
        <v>100038</v>
      </c>
      <c r="B186" s="19">
        <v>32030</v>
      </c>
      <c r="C186" s="19" t="s">
        <v>239</v>
      </c>
      <c r="D186" s="19" t="s">
        <v>240</v>
      </c>
      <c r="E186" s="19" t="s">
        <v>184</v>
      </c>
      <c r="F186" s="19">
        <v>25</v>
      </c>
      <c r="G186" s="20">
        <v>43847</v>
      </c>
      <c r="H186" s="20">
        <f t="shared" si="9"/>
        <v>43872</v>
      </c>
      <c r="I186" s="20">
        <v>43872</v>
      </c>
      <c r="J186" s="21">
        <v>1884</v>
      </c>
      <c r="K186" s="22">
        <f t="shared" si="11"/>
        <v>1884</v>
      </c>
      <c r="L186" s="18">
        <v>0</v>
      </c>
      <c r="M186" s="18">
        <f t="shared" si="10"/>
        <v>0</v>
      </c>
    </row>
    <row r="187" spans="1:13" x14ac:dyDescent="0.3">
      <c r="A187" s="18">
        <v>100037</v>
      </c>
      <c r="B187" s="19">
        <v>70700</v>
      </c>
      <c r="C187" s="19" t="s">
        <v>241</v>
      </c>
      <c r="D187" s="19" t="s">
        <v>202</v>
      </c>
      <c r="E187" s="19" t="s">
        <v>191</v>
      </c>
      <c r="F187" s="19">
        <v>20</v>
      </c>
      <c r="G187" s="20">
        <v>43847</v>
      </c>
      <c r="H187" s="20">
        <f t="shared" si="9"/>
        <v>43867</v>
      </c>
      <c r="I187" s="20">
        <v>43867</v>
      </c>
      <c r="J187" s="21">
        <v>3154</v>
      </c>
      <c r="K187" s="22">
        <f t="shared" si="11"/>
        <v>3154</v>
      </c>
      <c r="L187" s="18">
        <v>1</v>
      </c>
      <c r="M187" s="18">
        <f t="shared" si="10"/>
        <v>0</v>
      </c>
    </row>
    <row r="188" spans="1:13" x14ac:dyDescent="0.3">
      <c r="A188" s="18">
        <v>100037</v>
      </c>
      <c r="B188" s="19">
        <v>70750</v>
      </c>
      <c r="C188" s="19" t="s">
        <v>242</v>
      </c>
      <c r="D188" s="19" t="s">
        <v>202</v>
      </c>
      <c r="E188" s="19" t="s">
        <v>191</v>
      </c>
      <c r="F188" s="19">
        <v>20</v>
      </c>
      <c r="G188" s="20">
        <v>43847</v>
      </c>
      <c r="H188" s="20">
        <f t="shared" si="9"/>
        <v>43867</v>
      </c>
      <c r="I188" s="20">
        <v>43867</v>
      </c>
      <c r="J188" s="21">
        <v>3017</v>
      </c>
      <c r="K188" s="22">
        <f t="shared" si="11"/>
        <v>3017</v>
      </c>
      <c r="L188" s="18">
        <v>2</v>
      </c>
      <c r="M188" s="18">
        <f t="shared" si="10"/>
        <v>0</v>
      </c>
    </row>
    <row r="189" spans="1:13" x14ac:dyDescent="0.3">
      <c r="A189" s="18">
        <v>100038</v>
      </c>
      <c r="B189" s="19">
        <v>31630</v>
      </c>
      <c r="C189" s="19" t="s">
        <v>243</v>
      </c>
      <c r="D189" s="19" t="s">
        <v>183</v>
      </c>
      <c r="E189" s="19" t="s">
        <v>184</v>
      </c>
      <c r="F189" s="19">
        <v>25</v>
      </c>
      <c r="G189" s="20">
        <v>43847</v>
      </c>
      <c r="H189" s="20">
        <f t="shared" si="9"/>
        <v>43872</v>
      </c>
      <c r="I189" s="20">
        <v>43872</v>
      </c>
      <c r="J189" s="21">
        <v>1166</v>
      </c>
      <c r="K189" s="22">
        <f t="shared" si="11"/>
        <v>1166</v>
      </c>
      <c r="L189" s="18">
        <v>1</v>
      </c>
      <c r="M189" s="18">
        <f t="shared" si="10"/>
        <v>0</v>
      </c>
    </row>
    <row r="190" spans="1:13" x14ac:dyDescent="0.3">
      <c r="A190" s="18">
        <v>100037</v>
      </c>
      <c r="B190" s="19">
        <v>70400</v>
      </c>
      <c r="C190" s="19" t="s">
        <v>244</v>
      </c>
      <c r="D190" s="19" t="s">
        <v>202</v>
      </c>
      <c r="E190" s="19" t="s">
        <v>191</v>
      </c>
      <c r="F190" s="19">
        <v>20</v>
      </c>
      <c r="G190" s="20">
        <v>43847</v>
      </c>
      <c r="H190" s="20">
        <f t="shared" si="9"/>
        <v>43867</v>
      </c>
      <c r="I190" s="20">
        <v>43868</v>
      </c>
      <c r="J190" s="21">
        <v>4433</v>
      </c>
      <c r="K190" s="22">
        <f t="shared" si="11"/>
        <v>4433</v>
      </c>
      <c r="L190" s="18">
        <v>1</v>
      </c>
      <c r="M190" s="18">
        <f t="shared" si="10"/>
        <v>1</v>
      </c>
    </row>
    <row r="191" spans="1:13" x14ac:dyDescent="0.3">
      <c r="A191" s="18">
        <v>100037</v>
      </c>
      <c r="B191" s="19">
        <v>15270</v>
      </c>
      <c r="C191" s="19" t="s">
        <v>245</v>
      </c>
      <c r="D191" s="19" t="s">
        <v>165</v>
      </c>
      <c r="E191" s="19" t="s">
        <v>191</v>
      </c>
      <c r="F191" s="19">
        <v>20</v>
      </c>
      <c r="G191" s="20">
        <v>43847</v>
      </c>
      <c r="H191" s="20">
        <f t="shared" si="9"/>
        <v>43867</v>
      </c>
      <c r="I191" s="20">
        <v>43868</v>
      </c>
      <c r="J191" s="21">
        <v>2733</v>
      </c>
      <c r="K191" s="22">
        <f t="shared" si="11"/>
        <v>2733</v>
      </c>
      <c r="L191" s="18">
        <v>1</v>
      </c>
      <c r="M191" s="18">
        <f t="shared" si="10"/>
        <v>1</v>
      </c>
    </row>
    <row r="192" spans="1:13" x14ac:dyDescent="0.3">
      <c r="A192" s="18">
        <v>100038</v>
      </c>
      <c r="B192" s="19">
        <v>32600</v>
      </c>
      <c r="C192" s="19" t="s">
        <v>246</v>
      </c>
      <c r="D192" s="19" t="s">
        <v>240</v>
      </c>
      <c r="E192" s="19" t="s">
        <v>184</v>
      </c>
      <c r="F192" s="19">
        <v>25</v>
      </c>
      <c r="G192" s="20">
        <v>43847</v>
      </c>
      <c r="H192" s="20">
        <f t="shared" si="9"/>
        <v>43872</v>
      </c>
      <c r="I192" s="20">
        <v>43872</v>
      </c>
      <c r="J192" s="21">
        <v>2065</v>
      </c>
      <c r="K192" s="22">
        <f t="shared" si="11"/>
        <v>2065</v>
      </c>
      <c r="L192" s="18">
        <v>2</v>
      </c>
      <c r="M192" s="18">
        <f t="shared" si="10"/>
        <v>0</v>
      </c>
    </row>
    <row r="193" spans="1:13" x14ac:dyDescent="0.3">
      <c r="A193" s="18">
        <v>100039</v>
      </c>
      <c r="B193" s="19">
        <v>72150</v>
      </c>
      <c r="C193" s="19" t="s">
        <v>247</v>
      </c>
      <c r="D193" s="19" t="s">
        <v>189</v>
      </c>
      <c r="E193" s="19" t="s">
        <v>238</v>
      </c>
      <c r="F193" s="19">
        <v>20</v>
      </c>
      <c r="G193" s="20">
        <v>43847</v>
      </c>
      <c r="H193" s="20">
        <f t="shared" si="9"/>
        <v>43867</v>
      </c>
      <c r="I193" s="20">
        <v>43867</v>
      </c>
      <c r="J193" s="21">
        <v>2050</v>
      </c>
      <c r="K193" s="22">
        <f t="shared" si="11"/>
        <v>2050</v>
      </c>
      <c r="L193" s="18">
        <v>1</v>
      </c>
      <c r="M193" s="18">
        <f t="shared" si="10"/>
        <v>0</v>
      </c>
    </row>
    <row r="194" spans="1:13" x14ac:dyDescent="0.3">
      <c r="A194" s="18">
        <v>100037</v>
      </c>
      <c r="B194" s="19">
        <v>71450</v>
      </c>
      <c r="C194" s="19" t="s">
        <v>248</v>
      </c>
      <c r="D194" s="19" t="s">
        <v>198</v>
      </c>
      <c r="E194" s="19" t="s">
        <v>191</v>
      </c>
      <c r="F194" s="19">
        <v>20</v>
      </c>
      <c r="G194" s="20">
        <v>43847</v>
      </c>
      <c r="H194" s="20">
        <f t="shared" si="9"/>
        <v>43867</v>
      </c>
      <c r="I194" s="20">
        <v>43868</v>
      </c>
      <c r="J194" s="21">
        <v>6293</v>
      </c>
      <c r="K194" s="22">
        <f t="shared" si="11"/>
        <v>6293</v>
      </c>
      <c r="L194" s="18">
        <v>6</v>
      </c>
      <c r="M194" s="18">
        <f t="shared" si="10"/>
        <v>1</v>
      </c>
    </row>
    <row r="195" spans="1:13" x14ac:dyDescent="0.3">
      <c r="A195" s="18">
        <v>100037</v>
      </c>
      <c r="B195" s="19">
        <v>71000</v>
      </c>
      <c r="C195" s="19" t="s">
        <v>249</v>
      </c>
      <c r="D195" s="19" t="s">
        <v>232</v>
      </c>
      <c r="E195" s="19" t="s">
        <v>191</v>
      </c>
      <c r="F195" s="19">
        <v>20</v>
      </c>
      <c r="G195" s="20">
        <v>43847</v>
      </c>
      <c r="H195" s="20">
        <f t="shared" ref="H195:H258" si="12">G195+F195</f>
        <v>43867</v>
      </c>
      <c r="I195" s="20">
        <v>43867</v>
      </c>
      <c r="J195" s="21">
        <v>7408</v>
      </c>
      <c r="K195" s="22">
        <f t="shared" si="11"/>
        <v>7408</v>
      </c>
      <c r="L195" s="18">
        <v>1</v>
      </c>
      <c r="M195" s="18">
        <f t="shared" ref="M195:M258" si="13">ABS(I195-H195)</f>
        <v>0</v>
      </c>
    </row>
    <row r="196" spans="1:13" x14ac:dyDescent="0.3">
      <c r="A196" s="18">
        <v>100037</v>
      </c>
      <c r="B196" s="19">
        <v>13460</v>
      </c>
      <c r="C196" s="19" t="s">
        <v>250</v>
      </c>
      <c r="D196" s="19" t="s">
        <v>165</v>
      </c>
      <c r="E196" s="19" t="s">
        <v>191</v>
      </c>
      <c r="F196" s="19">
        <v>20</v>
      </c>
      <c r="G196" s="20">
        <v>43847</v>
      </c>
      <c r="H196" s="20">
        <f t="shared" si="12"/>
        <v>43867</v>
      </c>
      <c r="I196" s="20">
        <v>43867</v>
      </c>
      <c r="J196" s="21">
        <v>1367</v>
      </c>
      <c r="K196" s="22">
        <f t="shared" si="11"/>
        <v>1367</v>
      </c>
      <c r="L196" s="18">
        <v>0</v>
      </c>
      <c r="M196" s="18">
        <f t="shared" si="13"/>
        <v>0</v>
      </c>
    </row>
    <row r="197" spans="1:13" x14ac:dyDescent="0.3">
      <c r="A197" s="18">
        <v>100043</v>
      </c>
      <c r="B197" s="19">
        <v>60370</v>
      </c>
      <c r="C197" s="19" t="s">
        <v>251</v>
      </c>
      <c r="D197" s="19" t="s">
        <v>214</v>
      </c>
      <c r="E197" s="19" t="s">
        <v>160</v>
      </c>
      <c r="F197" s="19">
        <v>10</v>
      </c>
      <c r="G197" s="20">
        <v>43847</v>
      </c>
      <c r="H197" s="20">
        <f t="shared" si="12"/>
        <v>43857</v>
      </c>
      <c r="I197" s="20">
        <v>43858</v>
      </c>
      <c r="J197" s="21">
        <v>2016</v>
      </c>
      <c r="K197" s="22">
        <f t="shared" si="11"/>
        <v>2016</v>
      </c>
      <c r="L197" s="18">
        <v>1</v>
      </c>
      <c r="M197" s="18">
        <f t="shared" si="13"/>
        <v>1</v>
      </c>
    </row>
    <row r="198" spans="1:13" x14ac:dyDescent="0.3">
      <c r="A198" s="18">
        <v>100043</v>
      </c>
      <c r="B198" s="19">
        <v>71020</v>
      </c>
      <c r="C198" s="19" t="s">
        <v>252</v>
      </c>
      <c r="D198" s="19" t="s">
        <v>455</v>
      </c>
      <c r="E198" s="19" t="s">
        <v>160</v>
      </c>
      <c r="F198" s="19">
        <v>10</v>
      </c>
      <c r="G198" s="20">
        <v>43847</v>
      </c>
      <c r="H198" s="20">
        <f t="shared" si="12"/>
        <v>43857</v>
      </c>
      <c r="I198" s="20">
        <v>43857</v>
      </c>
      <c r="J198" s="21">
        <v>569</v>
      </c>
      <c r="K198" s="22">
        <f t="shared" si="11"/>
        <v>569</v>
      </c>
      <c r="L198" s="18">
        <v>0</v>
      </c>
      <c r="M198" s="18">
        <f t="shared" si="13"/>
        <v>0</v>
      </c>
    </row>
    <row r="199" spans="1:13" x14ac:dyDescent="0.3">
      <c r="A199" s="18">
        <v>100038</v>
      </c>
      <c r="B199" s="19">
        <v>32270</v>
      </c>
      <c r="C199" s="19" t="s">
        <v>253</v>
      </c>
      <c r="D199" s="19" t="s">
        <v>240</v>
      </c>
      <c r="E199" s="19" t="s">
        <v>184</v>
      </c>
      <c r="F199" s="19">
        <v>25</v>
      </c>
      <c r="G199" s="20">
        <v>43847</v>
      </c>
      <c r="H199" s="20">
        <f t="shared" si="12"/>
        <v>43872</v>
      </c>
      <c r="I199" s="20">
        <v>43872</v>
      </c>
      <c r="J199" s="21">
        <v>961</v>
      </c>
      <c r="K199" s="22">
        <f t="shared" si="11"/>
        <v>961</v>
      </c>
      <c r="L199" s="18">
        <v>0</v>
      </c>
      <c r="M199" s="18">
        <f t="shared" si="13"/>
        <v>0</v>
      </c>
    </row>
    <row r="200" spans="1:13" x14ac:dyDescent="0.3">
      <c r="A200" s="18">
        <v>100038</v>
      </c>
      <c r="B200" s="19">
        <v>32340</v>
      </c>
      <c r="C200" s="19" t="s">
        <v>254</v>
      </c>
      <c r="D200" s="19" t="s">
        <v>240</v>
      </c>
      <c r="E200" s="19" t="s">
        <v>184</v>
      </c>
      <c r="F200" s="19">
        <v>25</v>
      </c>
      <c r="G200" s="20">
        <v>43847</v>
      </c>
      <c r="H200" s="20">
        <f t="shared" si="12"/>
        <v>43872</v>
      </c>
      <c r="I200" s="20">
        <v>43873</v>
      </c>
      <c r="J200" s="21">
        <v>1365</v>
      </c>
      <c r="K200" s="22">
        <f t="shared" si="11"/>
        <v>1365</v>
      </c>
      <c r="L200" s="18">
        <v>0</v>
      </c>
      <c r="M200" s="18">
        <f t="shared" si="13"/>
        <v>1</v>
      </c>
    </row>
    <row r="201" spans="1:13" x14ac:dyDescent="0.3">
      <c r="A201" s="18">
        <v>100035</v>
      </c>
      <c r="B201" s="19">
        <v>73450</v>
      </c>
      <c r="C201" s="19" t="s">
        <v>255</v>
      </c>
      <c r="D201" s="19" t="s">
        <v>256</v>
      </c>
      <c r="E201" s="19" t="s">
        <v>65</v>
      </c>
      <c r="F201" s="19">
        <v>5</v>
      </c>
      <c r="G201" s="20">
        <v>43847</v>
      </c>
      <c r="H201" s="20">
        <f t="shared" si="12"/>
        <v>43852</v>
      </c>
      <c r="I201" s="20">
        <v>43852</v>
      </c>
      <c r="J201" s="21">
        <v>2804</v>
      </c>
      <c r="K201" s="22">
        <f t="shared" si="11"/>
        <v>2804</v>
      </c>
      <c r="L201" s="18">
        <v>0</v>
      </c>
      <c r="M201" s="18">
        <f t="shared" si="13"/>
        <v>0</v>
      </c>
    </row>
    <row r="202" spans="1:13" x14ac:dyDescent="0.3">
      <c r="A202" s="18">
        <v>100041</v>
      </c>
      <c r="B202" s="19">
        <v>81070</v>
      </c>
      <c r="C202" s="19" t="s">
        <v>257</v>
      </c>
      <c r="D202" s="19" t="s">
        <v>258</v>
      </c>
      <c r="E202" s="19" t="s">
        <v>259</v>
      </c>
      <c r="F202" s="19">
        <v>45</v>
      </c>
      <c r="G202" s="20">
        <v>43847</v>
      </c>
      <c r="H202" s="20">
        <f t="shared" si="12"/>
        <v>43892</v>
      </c>
      <c r="I202" s="20">
        <v>43892</v>
      </c>
      <c r="J202" s="21">
        <v>1081</v>
      </c>
      <c r="K202" s="22">
        <f t="shared" si="11"/>
        <v>1081</v>
      </c>
      <c r="L202" s="18">
        <v>0</v>
      </c>
      <c r="M202" s="18">
        <f t="shared" si="13"/>
        <v>0</v>
      </c>
    </row>
    <row r="203" spans="1:13" x14ac:dyDescent="0.3">
      <c r="A203" s="18">
        <v>100037</v>
      </c>
      <c r="B203" s="19">
        <v>70000</v>
      </c>
      <c r="C203" s="19" t="s">
        <v>260</v>
      </c>
      <c r="D203" s="19" t="s">
        <v>202</v>
      </c>
      <c r="E203" s="19" t="s">
        <v>191</v>
      </c>
      <c r="F203" s="19">
        <v>20</v>
      </c>
      <c r="G203" s="20">
        <v>43847</v>
      </c>
      <c r="H203" s="20">
        <f t="shared" si="12"/>
        <v>43867</v>
      </c>
      <c r="I203" s="20">
        <v>43867</v>
      </c>
      <c r="J203" s="21">
        <v>2009</v>
      </c>
      <c r="K203" s="22">
        <f t="shared" si="11"/>
        <v>2009</v>
      </c>
      <c r="L203" s="18">
        <v>0</v>
      </c>
      <c r="M203" s="18">
        <f t="shared" si="13"/>
        <v>0</v>
      </c>
    </row>
    <row r="204" spans="1:13" x14ac:dyDescent="0.3">
      <c r="A204" s="18">
        <v>100037</v>
      </c>
      <c r="B204" s="19">
        <v>15150</v>
      </c>
      <c r="C204" s="19" t="s">
        <v>261</v>
      </c>
      <c r="D204" s="19" t="s">
        <v>165</v>
      </c>
      <c r="E204" s="19" t="s">
        <v>191</v>
      </c>
      <c r="F204" s="19">
        <v>20</v>
      </c>
      <c r="G204" s="20">
        <v>43847</v>
      </c>
      <c r="H204" s="20">
        <f t="shared" si="12"/>
        <v>43867</v>
      </c>
      <c r="I204" s="20">
        <v>43867</v>
      </c>
      <c r="J204" s="21">
        <v>5597</v>
      </c>
      <c r="K204" s="22">
        <f t="shared" si="11"/>
        <v>5597</v>
      </c>
      <c r="L204" s="18">
        <v>4</v>
      </c>
      <c r="M204" s="18">
        <f t="shared" si="13"/>
        <v>0</v>
      </c>
    </row>
    <row r="205" spans="1:13" x14ac:dyDescent="0.3">
      <c r="A205" s="18">
        <v>100043</v>
      </c>
      <c r="B205" s="19">
        <v>60210</v>
      </c>
      <c r="C205" s="19" t="s">
        <v>262</v>
      </c>
      <c r="D205" s="19" t="s">
        <v>214</v>
      </c>
      <c r="E205" s="19" t="s">
        <v>160</v>
      </c>
      <c r="F205" s="19">
        <v>10</v>
      </c>
      <c r="G205" s="20">
        <v>43847</v>
      </c>
      <c r="H205" s="20">
        <f t="shared" si="12"/>
        <v>43857</v>
      </c>
      <c r="I205" s="20">
        <v>43857</v>
      </c>
      <c r="J205" s="21">
        <v>1863</v>
      </c>
      <c r="K205" s="22">
        <f t="shared" si="11"/>
        <v>1863</v>
      </c>
      <c r="L205" s="18">
        <v>0</v>
      </c>
      <c r="M205" s="18">
        <f t="shared" si="13"/>
        <v>0</v>
      </c>
    </row>
    <row r="206" spans="1:13" x14ac:dyDescent="0.3">
      <c r="A206" s="18">
        <v>100049</v>
      </c>
      <c r="B206" s="19">
        <v>15540</v>
      </c>
      <c r="C206" s="19" t="s">
        <v>263</v>
      </c>
      <c r="D206" s="19" t="s">
        <v>165</v>
      </c>
      <c r="E206" s="19" t="s">
        <v>191</v>
      </c>
      <c r="F206" s="19">
        <v>20</v>
      </c>
      <c r="G206" s="20">
        <v>43852</v>
      </c>
      <c r="H206" s="20">
        <f t="shared" si="12"/>
        <v>43872</v>
      </c>
      <c r="I206" s="20">
        <v>43872</v>
      </c>
      <c r="J206" s="21">
        <v>1522</v>
      </c>
      <c r="K206" s="22">
        <f t="shared" si="11"/>
        <v>1522</v>
      </c>
      <c r="L206" s="18">
        <v>1</v>
      </c>
      <c r="M206" s="18">
        <f t="shared" si="13"/>
        <v>0</v>
      </c>
    </row>
    <row r="207" spans="1:13" x14ac:dyDescent="0.3">
      <c r="A207" s="18">
        <v>100055</v>
      </c>
      <c r="B207" s="19">
        <v>73610</v>
      </c>
      <c r="C207" s="19" t="s">
        <v>264</v>
      </c>
      <c r="D207" s="19" t="s">
        <v>455</v>
      </c>
      <c r="E207" s="19" t="s">
        <v>160</v>
      </c>
      <c r="F207" s="19">
        <v>10</v>
      </c>
      <c r="G207" s="20">
        <v>43852</v>
      </c>
      <c r="H207" s="20">
        <f t="shared" si="12"/>
        <v>43862</v>
      </c>
      <c r="I207" s="20">
        <v>43862</v>
      </c>
      <c r="J207" s="21">
        <v>3069</v>
      </c>
      <c r="K207" s="22">
        <f t="shared" si="11"/>
        <v>3069</v>
      </c>
      <c r="L207" s="18">
        <v>3</v>
      </c>
      <c r="M207" s="18">
        <f t="shared" si="13"/>
        <v>0</v>
      </c>
    </row>
    <row r="208" spans="1:13" x14ac:dyDescent="0.3">
      <c r="A208" s="18">
        <v>100052</v>
      </c>
      <c r="B208" s="19">
        <v>20420</v>
      </c>
      <c r="C208" s="19" t="s">
        <v>265</v>
      </c>
      <c r="D208" s="19" t="s">
        <v>177</v>
      </c>
      <c r="E208" s="19" t="s">
        <v>238</v>
      </c>
      <c r="F208" s="19">
        <v>20</v>
      </c>
      <c r="G208" s="20">
        <v>43852</v>
      </c>
      <c r="H208" s="20">
        <f t="shared" si="12"/>
        <v>43872</v>
      </c>
      <c r="I208" s="20">
        <v>43872</v>
      </c>
      <c r="J208" s="21">
        <v>1226</v>
      </c>
      <c r="K208" s="22">
        <f t="shared" si="11"/>
        <v>1226</v>
      </c>
      <c r="L208" s="18">
        <v>0</v>
      </c>
      <c r="M208" s="18">
        <f t="shared" si="13"/>
        <v>0</v>
      </c>
    </row>
    <row r="209" spans="1:13" x14ac:dyDescent="0.3">
      <c r="A209" s="18">
        <v>100051</v>
      </c>
      <c r="B209" s="19">
        <v>31650</v>
      </c>
      <c r="C209" s="19" t="s">
        <v>266</v>
      </c>
      <c r="D209" s="19" t="s">
        <v>183</v>
      </c>
      <c r="E209" s="19" t="s">
        <v>184</v>
      </c>
      <c r="F209" s="19">
        <v>25</v>
      </c>
      <c r="G209" s="20">
        <v>43852</v>
      </c>
      <c r="H209" s="20">
        <f t="shared" si="12"/>
        <v>43877</v>
      </c>
      <c r="I209" s="20">
        <v>43877</v>
      </c>
      <c r="J209" s="21">
        <v>261</v>
      </c>
      <c r="K209" s="22">
        <f t="shared" si="11"/>
        <v>261</v>
      </c>
      <c r="L209" s="18">
        <v>0</v>
      </c>
      <c r="M209" s="18">
        <f t="shared" si="13"/>
        <v>0</v>
      </c>
    </row>
    <row r="210" spans="1:13" x14ac:dyDescent="0.3">
      <c r="A210" s="18">
        <v>100049</v>
      </c>
      <c r="B210" s="19">
        <v>71250</v>
      </c>
      <c r="C210" s="19" t="s">
        <v>267</v>
      </c>
      <c r="D210" s="19" t="s">
        <v>232</v>
      </c>
      <c r="E210" s="19" t="s">
        <v>191</v>
      </c>
      <c r="F210" s="19">
        <v>20</v>
      </c>
      <c r="G210" s="20">
        <v>43852</v>
      </c>
      <c r="H210" s="20">
        <f t="shared" si="12"/>
        <v>43872</v>
      </c>
      <c r="I210" s="20">
        <v>43872</v>
      </c>
      <c r="J210" s="21">
        <v>5710</v>
      </c>
      <c r="K210" s="22">
        <f t="shared" si="11"/>
        <v>5710</v>
      </c>
      <c r="L210" s="18">
        <v>5</v>
      </c>
      <c r="M210" s="18">
        <f t="shared" si="13"/>
        <v>0</v>
      </c>
    </row>
    <row r="211" spans="1:13" x14ac:dyDescent="0.3">
      <c r="A211" s="18">
        <v>100006</v>
      </c>
      <c r="B211" s="19">
        <v>15260</v>
      </c>
      <c r="C211" s="19" t="s">
        <v>268</v>
      </c>
      <c r="D211" s="19" t="s">
        <v>165</v>
      </c>
      <c r="E211" s="19" t="s">
        <v>191</v>
      </c>
      <c r="F211" s="19">
        <v>20</v>
      </c>
      <c r="G211" s="20">
        <v>43835</v>
      </c>
      <c r="H211" s="20">
        <f t="shared" si="12"/>
        <v>43855</v>
      </c>
      <c r="I211" s="20">
        <v>43855</v>
      </c>
      <c r="J211" s="21">
        <v>1516</v>
      </c>
      <c r="K211" s="22">
        <f t="shared" si="11"/>
        <v>1516</v>
      </c>
      <c r="L211" s="18">
        <v>0</v>
      </c>
      <c r="M211" s="18">
        <f t="shared" si="13"/>
        <v>0</v>
      </c>
    </row>
    <row r="212" spans="1:13" x14ac:dyDescent="0.3">
      <c r="A212" s="18">
        <v>100006</v>
      </c>
      <c r="B212" s="19">
        <v>13420</v>
      </c>
      <c r="C212" s="19" t="s">
        <v>269</v>
      </c>
      <c r="D212" s="19" t="s">
        <v>165</v>
      </c>
      <c r="E212" s="19" t="s">
        <v>191</v>
      </c>
      <c r="F212" s="19">
        <v>20</v>
      </c>
      <c r="G212" s="20">
        <v>43835</v>
      </c>
      <c r="H212" s="20">
        <f t="shared" si="12"/>
        <v>43855</v>
      </c>
      <c r="I212" s="20">
        <v>43855</v>
      </c>
      <c r="J212" s="21">
        <v>1770</v>
      </c>
      <c r="K212" s="22">
        <f t="shared" si="11"/>
        <v>1770</v>
      </c>
      <c r="L212" s="18">
        <v>0</v>
      </c>
      <c r="M212" s="18">
        <f t="shared" si="13"/>
        <v>0</v>
      </c>
    </row>
    <row r="213" spans="1:13" x14ac:dyDescent="0.3">
      <c r="A213" s="18">
        <v>100007</v>
      </c>
      <c r="B213" s="19">
        <v>31690</v>
      </c>
      <c r="C213" s="19" t="s">
        <v>270</v>
      </c>
      <c r="D213" s="19" t="s">
        <v>183</v>
      </c>
      <c r="E213" s="19" t="s">
        <v>184</v>
      </c>
      <c r="F213" s="19">
        <v>25</v>
      </c>
      <c r="G213" s="20">
        <v>43835</v>
      </c>
      <c r="H213" s="20">
        <f t="shared" si="12"/>
        <v>43860</v>
      </c>
      <c r="I213" s="20">
        <v>43860</v>
      </c>
      <c r="J213" s="21">
        <v>365</v>
      </c>
      <c r="K213" s="22">
        <f t="shared" si="11"/>
        <v>365</v>
      </c>
      <c r="L213" s="18">
        <v>0</v>
      </c>
      <c r="M213" s="18">
        <f t="shared" si="13"/>
        <v>0</v>
      </c>
    </row>
    <row r="214" spans="1:13" x14ac:dyDescent="0.3">
      <c r="A214" s="18">
        <v>100007</v>
      </c>
      <c r="B214" s="19">
        <v>31640</v>
      </c>
      <c r="C214" s="19" t="s">
        <v>271</v>
      </c>
      <c r="D214" s="19" t="s">
        <v>183</v>
      </c>
      <c r="E214" s="19" t="s">
        <v>184</v>
      </c>
      <c r="F214" s="19">
        <v>25</v>
      </c>
      <c r="G214" s="20">
        <v>43835</v>
      </c>
      <c r="H214" s="20">
        <f t="shared" si="12"/>
        <v>43860</v>
      </c>
      <c r="I214" s="20">
        <v>43860</v>
      </c>
      <c r="J214" s="21">
        <v>545</v>
      </c>
      <c r="K214" s="22">
        <f t="shared" si="11"/>
        <v>545</v>
      </c>
      <c r="L214" s="18">
        <v>0</v>
      </c>
      <c r="M214" s="18">
        <f t="shared" si="13"/>
        <v>0</v>
      </c>
    </row>
    <row r="215" spans="1:13" x14ac:dyDescent="0.3">
      <c r="A215" s="18">
        <v>100012</v>
      </c>
      <c r="B215" s="19">
        <v>73200</v>
      </c>
      <c r="C215" s="19" t="s">
        <v>272</v>
      </c>
      <c r="D215" s="19" t="s">
        <v>455</v>
      </c>
      <c r="E215" s="19" t="s">
        <v>160</v>
      </c>
      <c r="F215" s="19">
        <v>10</v>
      </c>
      <c r="G215" s="20">
        <v>43835</v>
      </c>
      <c r="H215" s="20">
        <f t="shared" si="12"/>
        <v>43845</v>
      </c>
      <c r="I215" s="20">
        <v>43845</v>
      </c>
      <c r="J215" s="21">
        <v>451</v>
      </c>
      <c r="K215" s="22">
        <f t="shared" si="11"/>
        <v>451</v>
      </c>
      <c r="L215" s="18">
        <v>0</v>
      </c>
      <c r="M215" s="18">
        <f t="shared" si="13"/>
        <v>0</v>
      </c>
    </row>
    <row r="216" spans="1:13" x14ac:dyDescent="0.3">
      <c r="A216" s="18">
        <v>100004</v>
      </c>
      <c r="B216" s="19">
        <v>74000</v>
      </c>
      <c r="C216" s="19" t="s">
        <v>273</v>
      </c>
      <c r="D216" s="19" t="s">
        <v>183</v>
      </c>
      <c r="E216" s="19" t="s">
        <v>65</v>
      </c>
      <c r="F216" s="19">
        <v>5</v>
      </c>
      <c r="G216" s="20">
        <v>43835</v>
      </c>
      <c r="H216" s="20">
        <f t="shared" si="12"/>
        <v>43840</v>
      </c>
      <c r="I216" s="20">
        <v>43840</v>
      </c>
      <c r="J216" s="21">
        <v>1499</v>
      </c>
      <c r="K216" s="22">
        <f t="shared" si="11"/>
        <v>1499</v>
      </c>
      <c r="L216" s="18">
        <v>1</v>
      </c>
      <c r="M216" s="18">
        <f t="shared" si="13"/>
        <v>0</v>
      </c>
    </row>
    <row r="217" spans="1:13" x14ac:dyDescent="0.3">
      <c r="A217" s="18">
        <v>100006</v>
      </c>
      <c r="B217" s="19">
        <v>15500</v>
      </c>
      <c r="C217" s="19" t="s">
        <v>274</v>
      </c>
      <c r="D217" s="19" t="s">
        <v>165</v>
      </c>
      <c r="E217" s="19" t="s">
        <v>191</v>
      </c>
      <c r="F217" s="19">
        <v>20</v>
      </c>
      <c r="G217" s="20">
        <v>43835</v>
      </c>
      <c r="H217" s="20">
        <f t="shared" si="12"/>
        <v>43855</v>
      </c>
      <c r="I217" s="20">
        <v>43855</v>
      </c>
      <c r="J217" s="21">
        <v>872</v>
      </c>
      <c r="K217" s="22">
        <f t="shared" si="11"/>
        <v>872</v>
      </c>
      <c r="L217" s="18">
        <v>0</v>
      </c>
      <c r="M217" s="18">
        <f t="shared" si="13"/>
        <v>0</v>
      </c>
    </row>
    <row r="218" spans="1:13" x14ac:dyDescent="0.3">
      <c r="A218" s="18">
        <v>100008</v>
      </c>
      <c r="B218" s="19">
        <v>24160</v>
      </c>
      <c r="C218" s="19" t="s">
        <v>275</v>
      </c>
      <c r="D218" s="19" t="s">
        <v>177</v>
      </c>
      <c r="E218" s="19" t="s">
        <v>238</v>
      </c>
      <c r="F218" s="19">
        <v>20</v>
      </c>
      <c r="G218" s="20">
        <v>43835</v>
      </c>
      <c r="H218" s="20">
        <f t="shared" si="12"/>
        <v>43855</v>
      </c>
      <c r="I218" s="20">
        <v>43857</v>
      </c>
      <c r="J218" s="21">
        <v>595</v>
      </c>
      <c r="K218" s="22">
        <f t="shared" si="11"/>
        <v>595</v>
      </c>
      <c r="L218" s="18">
        <v>0</v>
      </c>
      <c r="M218" s="18">
        <f t="shared" si="13"/>
        <v>2</v>
      </c>
    </row>
    <row r="219" spans="1:13" x14ac:dyDescent="0.3">
      <c r="A219" s="18">
        <v>100006</v>
      </c>
      <c r="B219" s="19">
        <v>15410</v>
      </c>
      <c r="C219" s="19" t="s">
        <v>276</v>
      </c>
      <c r="D219" s="19" t="s">
        <v>165</v>
      </c>
      <c r="E219" s="19" t="s">
        <v>191</v>
      </c>
      <c r="F219" s="19">
        <v>20</v>
      </c>
      <c r="G219" s="20">
        <v>43835</v>
      </c>
      <c r="H219" s="20">
        <f t="shared" si="12"/>
        <v>43855</v>
      </c>
      <c r="I219" s="20">
        <v>43855</v>
      </c>
      <c r="J219" s="21">
        <v>2249</v>
      </c>
      <c r="K219" s="22">
        <f t="shared" si="11"/>
        <v>2249</v>
      </c>
      <c r="L219" s="18">
        <v>1</v>
      </c>
      <c r="M219" s="18">
        <f t="shared" si="13"/>
        <v>0</v>
      </c>
    </row>
    <row r="220" spans="1:13" x14ac:dyDescent="0.3">
      <c r="A220" s="18">
        <v>100006</v>
      </c>
      <c r="B220" s="19">
        <v>15530</v>
      </c>
      <c r="C220" s="19" t="s">
        <v>277</v>
      </c>
      <c r="D220" s="19" t="s">
        <v>165</v>
      </c>
      <c r="E220" s="19" t="s">
        <v>191</v>
      </c>
      <c r="F220" s="19">
        <v>20</v>
      </c>
      <c r="G220" s="20">
        <v>43835</v>
      </c>
      <c r="H220" s="20">
        <f t="shared" si="12"/>
        <v>43855</v>
      </c>
      <c r="I220" s="20">
        <v>43855</v>
      </c>
      <c r="J220" s="21">
        <v>3364</v>
      </c>
      <c r="K220" s="22">
        <f t="shared" si="11"/>
        <v>3364</v>
      </c>
      <c r="L220" s="18">
        <v>0</v>
      </c>
      <c r="M220" s="18">
        <f t="shared" si="13"/>
        <v>0</v>
      </c>
    </row>
    <row r="221" spans="1:13" x14ac:dyDescent="0.3">
      <c r="A221" s="18">
        <v>100006</v>
      </c>
      <c r="B221" s="19">
        <v>70600</v>
      </c>
      <c r="C221" s="19" t="s">
        <v>278</v>
      </c>
      <c r="D221" s="19" t="s">
        <v>202</v>
      </c>
      <c r="E221" s="19" t="s">
        <v>191</v>
      </c>
      <c r="F221" s="19">
        <v>20</v>
      </c>
      <c r="G221" s="20">
        <v>43835</v>
      </c>
      <c r="H221" s="20">
        <f t="shared" si="12"/>
        <v>43855</v>
      </c>
      <c r="I221" s="20">
        <v>43855</v>
      </c>
      <c r="J221" s="21">
        <v>1058</v>
      </c>
      <c r="K221" s="22">
        <f t="shared" si="11"/>
        <v>1058</v>
      </c>
      <c r="L221" s="18">
        <v>0</v>
      </c>
      <c r="M221" s="18">
        <f t="shared" si="13"/>
        <v>0</v>
      </c>
    </row>
    <row r="222" spans="1:13" x14ac:dyDescent="0.3">
      <c r="A222" s="18">
        <v>100006</v>
      </c>
      <c r="B222" s="19">
        <v>71050</v>
      </c>
      <c r="C222" s="19" t="s">
        <v>279</v>
      </c>
      <c r="D222" s="19" t="s">
        <v>232</v>
      </c>
      <c r="E222" s="19" t="s">
        <v>191</v>
      </c>
      <c r="F222" s="19">
        <v>20</v>
      </c>
      <c r="G222" s="20">
        <v>43835</v>
      </c>
      <c r="H222" s="20">
        <f t="shared" si="12"/>
        <v>43855</v>
      </c>
      <c r="I222" s="20">
        <v>43855</v>
      </c>
      <c r="J222" s="21">
        <v>3892</v>
      </c>
      <c r="K222" s="22">
        <f t="shared" si="11"/>
        <v>3892</v>
      </c>
      <c r="L222" s="18">
        <v>3</v>
      </c>
      <c r="M222" s="18">
        <f t="shared" si="13"/>
        <v>0</v>
      </c>
    </row>
    <row r="223" spans="1:13" x14ac:dyDescent="0.3">
      <c r="A223" s="18">
        <v>100011</v>
      </c>
      <c r="B223" s="19">
        <v>70300</v>
      </c>
      <c r="C223" s="19" t="s">
        <v>280</v>
      </c>
      <c r="D223" s="19" t="s">
        <v>202</v>
      </c>
      <c r="E223" s="19" t="s">
        <v>166</v>
      </c>
      <c r="F223" s="19">
        <v>10</v>
      </c>
      <c r="G223" s="20">
        <v>43835</v>
      </c>
      <c r="H223" s="20">
        <f t="shared" si="12"/>
        <v>43845</v>
      </c>
      <c r="I223" s="20">
        <v>43845</v>
      </c>
      <c r="J223" s="21">
        <v>664</v>
      </c>
      <c r="K223" s="22">
        <f t="shared" si="11"/>
        <v>664</v>
      </c>
      <c r="L223" s="18">
        <v>0</v>
      </c>
      <c r="M223" s="18">
        <f t="shared" si="13"/>
        <v>0</v>
      </c>
    </row>
    <row r="224" spans="1:13" x14ac:dyDescent="0.3">
      <c r="A224" s="18">
        <v>100012</v>
      </c>
      <c r="B224" s="19">
        <v>60170</v>
      </c>
      <c r="C224" s="19" t="s">
        <v>281</v>
      </c>
      <c r="D224" s="19" t="s">
        <v>214</v>
      </c>
      <c r="E224" s="19" t="s">
        <v>160</v>
      </c>
      <c r="F224" s="19">
        <v>10</v>
      </c>
      <c r="G224" s="20">
        <v>43835</v>
      </c>
      <c r="H224" s="20">
        <f t="shared" si="12"/>
        <v>43845</v>
      </c>
      <c r="I224" s="20">
        <v>43845</v>
      </c>
      <c r="J224" s="21">
        <v>1259</v>
      </c>
      <c r="K224" s="22">
        <f t="shared" si="11"/>
        <v>1259</v>
      </c>
      <c r="L224" s="18">
        <v>1</v>
      </c>
      <c r="M224" s="18">
        <f t="shared" si="13"/>
        <v>0</v>
      </c>
    </row>
    <row r="225" spans="1:13" x14ac:dyDescent="0.3">
      <c r="A225" s="18">
        <v>100008</v>
      </c>
      <c r="B225" s="19">
        <v>72500</v>
      </c>
      <c r="C225" s="19" t="s">
        <v>282</v>
      </c>
      <c r="D225" s="19" t="s">
        <v>189</v>
      </c>
      <c r="E225" s="19" t="s">
        <v>238</v>
      </c>
      <c r="F225" s="19">
        <v>20</v>
      </c>
      <c r="G225" s="20">
        <v>43835</v>
      </c>
      <c r="H225" s="20">
        <f t="shared" si="12"/>
        <v>43855</v>
      </c>
      <c r="I225" s="20">
        <v>43855</v>
      </c>
      <c r="J225" s="21">
        <v>563</v>
      </c>
      <c r="K225" s="22">
        <f t="shared" si="11"/>
        <v>563</v>
      </c>
      <c r="L225" s="18">
        <v>0</v>
      </c>
      <c r="M225" s="18">
        <f t="shared" si="13"/>
        <v>0</v>
      </c>
    </row>
    <row r="226" spans="1:13" x14ac:dyDescent="0.3">
      <c r="A226" s="18">
        <v>100008</v>
      </c>
      <c r="B226" s="19">
        <v>20450</v>
      </c>
      <c r="C226" s="19" t="s">
        <v>283</v>
      </c>
      <c r="D226" s="19" t="s">
        <v>177</v>
      </c>
      <c r="E226" s="19" t="s">
        <v>238</v>
      </c>
      <c r="F226" s="19">
        <v>20</v>
      </c>
      <c r="G226" s="20">
        <v>43835</v>
      </c>
      <c r="H226" s="20">
        <f t="shared" si="12"/>
        <v>43855</v>
      </c>
      <c r="I226" s="20">
        <v>43855</v>
      </c>
      <c r="J226" s="21">
        <v>1302</v>
      </c>
      <c r="K226" s="22">
        <f t="shared" si="11"/>
        <v>1302</v>
      </c>
      <c r="L226" s="18">
        <v>0</v>
      </c>
      <c r="M226" s="18">
        <f t="shared" si="13"/>
        <v>0</v>
      </c>
    </row>
    <row r="227" spans="1:13" x14ac:dyDescent="0.3">
      <c r="A227" s="18">
        <v>100008</v>
      </c>
      <c r="B227" s="19">
        <v>72300</v>
      </c>
      <c r="C227" s="19" t="s">
        <v>284</v>
      </c>
      <c r="D227" s="19" t="s">
        <v>189</v>
      </c>
      <c r="E227" s="19" t="s">
        <v>238</v>
      </c>
      <c r="F227" s="19">
        <v>20</v>
      </c>
      <c r="G227" s="20">
        <v>43835</v>
      </c>
      <c r="H227" s="20">
        <f t="shared" si="12"/>
        <v>43855</v>
      </c>
      <c r="I227" s="20">
        <v>43855</v>
      </c>
      <c r="J227" s="21">
        <v>786</v>
      </c>
      <c r="K227" s="22">
        <f t="shared" si="11"/>
        <v>786</v>
      </c>
      <c r="L227" s="18">
        <v>0</v>
      </c>
      <c r="M227" s="18">
        <f t="shared" si="13"/>
        <v>0</v>
      </c>
    </row>
    <row r="228" spans="1:13" x14ac:dyDescent="0.3">
      <c r="A228" s="18">
        <v>100008</v>
      </c>
      <c r="B228" s="19">
        <v>24190</v>
      </c>
      <c r="C228" s="19" t="s">
        <v>285</v>
      </c>
      <c r="D228" s="19" t="s">
        <v>177</v>
      </c>
      <c r="E228" s="19" t="s">
        <v>238</v>
      </c>
      <c r="F228" s="19">
        <v>20</v>
      </c>
      <c r="G228" s="20">
        <v>43835</v>
      </c>
      <c r="H228" s="20">
        <f t="shared" si="12"/>
        <v>43855</v>
      </c>
      <c r="I228" s="20">
        <v>43855</v>
      </c>
      <c r="J228" s="21">
        <v>762</v>
      </c>
      <c r="K228" s="22">
        <f t="shared" si="11"/>
        <v>762</v>
      </c>
      <c r="L228" s="18">
        <v>0</v>
      </c>
      <c r="M228" s="18">
        <f t="shared" si="13"/>
        <v>0</v>
      </c>
    </row>
    <row r="229" spans="1:13" x14ac:dyDescent="0.3">
      <c r="A229" s="18">
        <v>100007</v>
      </c>
      <c r="B229" s="19">
        <v>32470</v>
      </c>
      <c r="C229" s="19" t="s">
        <v>286</v>
      </c>
      <c r="D229" s="19" t="s">
        <v>240</v>
      </c>
      <c r="E229" s="19" t="s">
        <v>184</v>
      </c>
      <c r="F229" s="19">
        <v>25</v>
      </c>
      <c r="G229" s="20">
        <v>43835</v>
      </c>
      <c r="H229" s="20">
        <f t="shared" si="12"/>
        <v>43860</v>
      </c>
      <c r="I229" s="20">
        <v>43860</v>
      </c>
      <c r="J229" s="21">
        <v>676</v>
      </c>
      <c r="K229" s="22">
        <f t="shared" si="11"/>
        <v>676</v>
      </c>
      <c r="L229" s="18">
        <v>0</v>
      </c>
      <c r="M229" s="18">
        <f t="shared" si="13"/>
        <v>0</v>
      </c>
    </row>
    <row r="230" spans="1:13" x14ac:dyDescent="0.3">
      <c r="A230" s="18">
        <v>100020</v>
      </c>
      <c r="B230" s="19">
        <v>32310</v>
      </c>
      <c r="C230" s="19" t="s">
        <v>287</v>
      </c>
      <c r="D230" s="19" t="s">
        <v>240</v>
      </c>
      <c r="E230" s="19" t="s">
        <v>184</v>
      </c>
      <c r="F230" s="19">
        <v>25</v>
      </c>
      <c r="G230" s="20">
        <v>43843</v>
      </c>
      <c r="H230" s="20">
        <f t="shared" si="12"/>
        <v>43868</v>
      </c>
      <c r="I230" s="20">
        <v>43868</v>
      </c>
      <c r="J230" s="21">
        <v>936</v>
      </c>
      <c r="K230" s="22">
        <f t="shared" si="11"/>
        <v>936</v>
      </c>
      <c r="L230" s="18">
        <v>0</v>
      </c>
      <c r="M230" s="18">
        <f t="shared" si="13"/>
        <v>0</v>
      </c>
    </row>
    <row r="231" spans="1:13" x14ac:dyDescent="0.3">
      <c r="A231" s="18">
        <v>100030</v>
      </c>
      <c r="B231" s="19">
        <v>75100</v>
      </c>
      <c r="C231" s="19" t="s">
        <v>288</v>
      </c>
      <c r="D231" s="19" t="s">
        <v>289</v>
      </c>
      <c r="E231" s="19" t="s">
        <v>35</v>
      </c>
      <c r="F231" s="19">
        <v>10</v>
      </c>
      <c r="G231" s="20">
        <v>43844</v>
      </c>
      <c r="H231" s="20">
        <f t="shared" si="12"/>
        <v>43854</v>
      </c>
      <c r="I231" s="20">
        <v>43854</v>
      </c>
      <c r="J231" s="21">
        <v>406</v>
      </c>
      <c r="K231" s="22">
        <f t="shared" si="11"/>
        <v>406</v>
      </c>
      <c r="L231" s="18">
        <v>0</v>
      </c>
      <c r="M231" s="18">
        <f t="shared" si="13"/>
        <v>0</v>
      </c>
    </row>
    <row r="232" spans="1:13" x14ac:dyDescent="0.3">
      <c r="A232" s="18">
        <v>100031</v>
      </c>
      <c r="B232" s="19">
        <v>13390</v>
      </c>
      <c r="C232" s="19" t="s">
        <v>290</v>
      </c>
      <c r="D232" s="19" t="s">
        <v>165</v>
      </c>
      <c r="E232" s="19" t="s">
        <v>166</v>
      </c>
      <c r="F232" s="19">
        <v>10</v>
      </c>
      <c r="G232" s="20">
        <v>43844</v>
      </c>
      <c r="H232" s="20">
        <f t="shared" si="12"/>
        <v>43854</v>
      </c>
      <c r="I232" s="20">
        <v>43854</v>
      </c>
      <c r="J232" s="21">
        <v>1461</v>
      </c>
      <c r="K232" s="22">
        <f t="shared" si="11"/>
        <v>1461</v>
      </c>
      <c r="L232" s="18">
        <v>1</v>
      </c>
      <c r="M232" s="18">
        <f t="shared" si="13"/>
        <v>0</v>
      </c>
    </row>
    <row r="233" spans="1:13" x14ac:dyDescent="0.3">
      <c r="A233" s="18">
        <v>100032</v>
      </c>
      <c r="B233" s="19">
        <v>72700</v>
      </c>
      <c r="C233" s="19" t="s">
        <v>291</v>
      </c>
      <c r="D233" s="19" t="s">
        <v>189</v>
      </c>
      <c r="E233" s="19" t="s">
        <v>238</v>
      </c>
      <c r="F233" s="19">
        <v>20</v>
      </c>
      <c r="G233" s="20">
        <v>43844</v>
      </c>
      <c r="H233" s="20">
        <f t="shared" si="12"/>
        <v>43864</v>
      </c>
      <c r="I233" s="20">
        <v>43864</v>
      </c>
      <c r="J233" s="21">
        <v>151</v>
      </c>
      <c r="K233" s="22">
        <f t="shared" si="11"/>
        <v>151</v>
      </c>
      <c r="L233" s="18">
        <v>0</v>
      </c>
      <c r="M233" s="18">
        <f t="shared" si="13"/>
        <v>0</v>
      </c>
    </row>
    <row r="234" spans="1:13" x14ac:dyDescent="0.3">
      <c r="A234" s="18">
        <v>100029</v>
      </c>
      <c r="B234" s="19">
        <v>73060</v>
      </c>
      <c r="C234" s="19" t="s">
        <v>292</v>
      </c>
      <c r="D234" s="19" t="s">
        <v>455</v>
      </c>
      <c r="E234" s="19" t="s">
        <v>160</v>
      </c>
      <c r="F234" s="19">
        <v>10</v>
      </c>
      <c r="G234" s="20">
        <v>43844</v>
      </c>
      <c r="H234" s="20">
        <f t="shared" si="12"/>
        <v>43854</v>
      </c>
      <c r="I234" s="20">
        <v>43854</v>
      </c>
      <c r="J234" s="21">
        <v>581</v>
      </c>
      <c r="K234" s="22">
        <f t="shared" si="11"/>
        <v>581</v>
      </c>
      <c r="L234" s="18">
        <v>0</v>
      </c>
      <c r="M234" s="18">
        <f t="shared" si="13"/>
        <v>0</v>
      </c>
    </row>
    <row r="235" spans="1:13" x14ac:dyDescent="0.3">
      <c r="A235" s="18">
        <v>100042</v>
      </c>
      <c r="B235" s="19">
        <v>13610</v>
      </c>
      <c r="C235" s="19" t="s">
        <v>293</v>
      </c>
      <c r="D235" s="19" t="s">
        <v>165</v>
      </c>
      <c r="E235" s="19" t="s">
        <v>166</v>
      </c>
      <c r="F235" s="19">
        <v>10</v>
      </c>
      <c r="G235" s="20">
        <v>43847</v>
      </c>
      <c r="H235" s="20">
        <f t="shared" si="12"/>
        <v>43857</v>
      </c>
      <c r="I235" s="20">
        <v>43857</v>
      </c>
      <c r="J235" s="21">
        <v>616</v>
      </c>
      <c r="K235" s="22">
        <f t="shared" si="11"/>
        <v>616</v>
      </c>
      <c r="L235" s="18">
        <v>0</v>
      </c>
      <c r="M235" s="18">
        <f t="shared" si="13"/>
        <v>0</v>
      </c>
    </row>
    <row r="236" spans="1:13" x14ac:dyDescent="0.3">
      <c r="A236" s="18">
        <v>100039</v>
      </c>
      <c r="B236" s="19">
        <v>20200</v>
      </c>
      <c r="C236" s="19" t="s">
        <v>294</v>
      </c>
      <c r="D236" s="19" t="s">
        <v>177</v>
      </c>
      <c r="E236" s="19" t="s">
        <v>238</v>
      </c>
      <c r="F236" s="19">
        <v>20</v>
      </c>
      <c r="G236" s="20">
        <v>43847</v>
      </c>
      <c r="H236" s="20">
        <f t="shared" si="12"/>
        <v>43867</v>
      </c>
      <c r="I236" s="20">
        <v>43867</v>
      </c>
      <c r="J236" s="21">
        <v>600</v>
      </c>
      <c r="K236" s="22">
        <f t="shared" si="11"/>
        <v>600</v>
      </c>
      <c r="L236" s="18">
        <v>0</v>
      </c>
      <c r="M236" s="18">
        <f t="shared" si="13"/>
        <v>0</v>
      </c>
    </row>
    <row r="237" spans="1:13" x14ac:dyDescent="0.3">
      <c r="A237" s="18">
        <v>100035</v>
      </c>
      <c r="B237" s="19">
        <v>74100</v>
      </c>
      <c r="C237" s="19" t="s">
        <v>295</v>
      </c>
      <c r="D237" s="19" t="s">
        <v>183</v>
      </c>
      <c r="E237" s="19" t="s">
        <v>65</v>
      </c>
      <c r="F237" s="19">
        <v>5</v>
      </c>
      <c r="G237" s="20">
        <v>43847</v>
      </c>
      <c r="H237" s="20">
        <f t="shared" si="12"/>
        <v>43852</v>
      </c>
      <c r="I237" s="20">
        <v>43852</v>
      </c>
      <c r="J237" s="21">
        <v>346</v>
      </c>
      <c r="K237" s="22">
        <f t="shared" si="11"/>
        <v>346</v>
      </c>
      <c r="L237" s="18">
        <v>0</v>
      </c>
      <c r="M237" s="18">
        <f t="shared" si="13"/>
        <v>0</v>
      </c>
    </row>
    <row r="238" spans="1:13" x14ac:dyDescent="0.3">
      <c r="A238" s="18">
        <v>100042</v>
      </c>
      <c r="B238" s="19">
        <v>15241</v>
      </c>
      <c r="C238" s="19" t="s">
        <v>296</v>
      </c>
      <c r="D238" s="19" t="s">
        <v>165</v>
      </c>
      <c r="E238" s="19" t="s">
        <v>166</v>
      </c>
      <c r="F238" s="19">
        <v>10</v>
      </c>
      <c r="G238" s="20">
        <v>43847</v>
      </c>
      <c r="H238" s="20">
        <f t="shared" si="12"/>
        <v>43857</v>
      </c>
      <c r="I238" s="20">
        <v>43857</v>
      </c>
      <c r="J238" s="21">
        <v>599</v>
      </c>
      <c r="K238" s="22">
        <f t="shared" si="11"/>
        <v>599</v>
      </c>
      <c r="L238" s="18">
        <v>0</v>
      </c>
      <c r="M238" s="18">
        <f t="shared" si="13"/>
        <v>0</v>
      </c>
    </row>
    <row r="239" spans="1:13" x14ac:dyDescent="0.3">
      <c r="A239" s="18">
        <v>100039</v>
      </c>
      <c r="B239" s="19">
        <v>72550</v>
      </c>
      <c r="C239" s="19" t="s">
        <v>297</v>
      </c>
      <c r="D239" s="19" t="s">
        <v>189</v>
      </c>
      <c r="E239" s="19" t="s">
        <v>238</v>
      </c>
      <c r="F239" s="19">
        <v>20</v>
      </c>
      <c r="G239" s="20">
        <v>43847</v>
      </c>
      <c r="H239" s="20">
        <f t="shared" si="12"/>
        <v>43867</v>
      </c>
      <c r="I239" s="20">
        <v>43867</v>
      </c>
      <c r="J239" s="21">
        <v>165</v>
      </c>
      <c r="K239" s="22">
        <f t="shared" si="11"/>
        <v>165</v>
      </c>
      <c r="L239" s="18">
        <v>0</v>
      </c>
      <c r="M239" s="18">
        <f t="shared" si="13"/>
        <v>0</v>
      </c>
    </row>
    <row r="240" spans="1:13" x14ac:dyDescent="0.3">
      <c r="A240" s="18">
        <v>100035</v>
      </c>
      <c r="B240" s="19">
        <v>80060</v>
      </c>
      <c r="C240" s="19" t="s">
        <v>298</v>
      </c>
      <c r="D240" s="19" t="s">
        <v>299</v>
      </c>
      <c r="E240" s="19" t="s">
        <v>65</v>
      </c>
      <c r="F240" s="19">
        <v>5</v>
      </c>
      <c r="G240" s="20">
        <v>43847</v>
      </c>
      <c r="H240" s="20">
        <f t="shared" si="12"/>
        <v>43852</v>
      </c>
      <c r="I240" s="20">
        <v>43852</v>
      </c>
      <c r="J240" s="21">
        <v>444</v>
      </c>
      <c r="K240" s="22">
        <f t="shared" si="11"/>
        <v>444</v>
      </c>
      <c r="L240" s="18">
        <v>0</v>
      </c>
      <c r="M240" s="18">
        <f t="shared" si="13"/>
        <v>0</v>
      </c>
    </row>
    <row r="241" spans="1:13" x14ac:dyDescent="0.3">
      <c r="A241" s="18">
        <v>100039</v>
      </c>
      <c r="B241" s="19">
        <v>72320</v>
      </c>
      <c r="C241" s="19" t="s">
        <v>300</v>
      </c>
      <c r="D241" s="19" t="s">
        <v>189</v>
      </c>
      <c r="E241" s="19" t="s">
        <v>238</v>
      </c>
      <c r="F241" s="19">
        <v>20</v>
      </c>
      <c r="G241" s="20">
        <v>43847</v>
      </c>
      <c r="H241" s="20">
        <f t="shared" si="12"/>
        <v>43867</v>
      </c>
      <c r="I241" s="20">
        <v>43868</v>
      </c>
      <c r="J241" s="21">
        <v>134</v>
      </c>
      <c r="K241" s="22">
        <f t="shared" ref="K241:K254" si="14">J241</f>
        <v>134</v>
      </c>
      <c r="L241" s="18">
        <v>0</v>
      </c>
      <c r="M241" s="18">
        <f t="shared" si="13"/>
        <v>1</v>
      </c>
    </row>
    <row r="242" spans="1:13" x14ac:dyDescent="0.3">
      <c r="A242" s="18">
        <v>100039</v>
      </c>
      <c r="B242" s="19">
        <v>24100</v>
      </c>
      <c r="C242" s="19" t="s">
        <v>301</v>
      </c>
      <c r="D242" s="19" t="s">
        <v>177</v>
      </c>
      <c r="E242" s="19" t="s">
        <v>238</v>
      </c>
      <c r="F242" s="19">
        <v>20</v>
      </c>
      <c r="G242" s="20">
        <v>43847</v>
      </c>
      <c r="H242" s="20">
        <f t="shared" si="12"/>
        <v>43867</v>
      </c>
      <c r="I242" s="20">
        <v>43868</v>
      </c>
      <c r="J242" s="21">
        <v>444</v>
      </c>
      <c r="K242" s="22">
        <f t="shared" si="14"/>
        <v>444</v>
      </c>
      <c r="L242" s="18">
        <v>0</v>
      </c>
      <c r="M242" s="18">
        <f t="shared" si="13"/>
        <v>1</v>
      </c>
    </row>
    <row r="243" spans="1:13" x14ac:dyDescent="0.3">
      <c r="A243" s="18">
        <v>100033</v>
      </c>
      <c r="B243" s="19">
        <v>75130</v>
      </c>
      <c r="C243" s="19" t="s">
        <v>302</v>
      </c>
      <c r="D243" s="19" t="s">
        <v>289</v>
      </c>
      <c r="E243" s="19" t="s">
        <v>35</v>
      </c>
      <c r="F243" s="19">
        <v>10</v>
      </c>
      <c r="G243" s="20">
        <v>43847</v>
      </c>
      <c r="H243" s="20">
        <f t="shared" si="12"/>
        <v>43857</v>
      </c>
      <c r="I243" s="20">
        <v>43857</v>
      </c>
      <c r="J243" s="21">
        <v>577</v>
      </c>
      <c r="K243" s="22">
        <f t="shared" si="14"/>
        <v>577</v>
      </c>
      <c r="L243" s="18">
        <v>0</v>
      </c>
      <c r="M243" s="18">
        <f t="shared" si="13"/>
        <v>0</v>
      </c>
    </row>
    <row r="244" spans="1:13" x14ac:dyDescent="0.3">
      <c r="A244" s="18">
        <v>100038</v>
      </c>
      <c r="B244" s="19">
        <v>31770</v>
      </c>
      <c r="C244" s="19" t="s">
        <v>303</v>
      </c>
      <c r="D244" s="19" t="s">
        <v>183</v>
      </c>
      <c r="E244" s="19" t="s">
        <v>184</v>
      </c>
      <c r="F244" s="19">
        <v>25</v>
      </c>
      <c r="G244" s="20">
        <v>43847</v>
      </c>
      <c r="H244" s="20">
        <f t="shared" si="12"/>
        <v>43872</v>
      </c>
      <c r="I244" s="20">
        <v>43872</v>
      </c>
      <c r="J244" s="21">
        <v>275</v>
      </c>
      <c r="K244" s="22">
        <f t="shared" si="14"/>
        <v>275</v>
      </c>
      <c r="L244" s="18">
        <v>0</v>
      </c>
      <c r="M244" s="18">
        <f t="shared" si="13"/>
        <v>0</v>
      </c>
    </row>
    <row r="245" spans="1:13" x14ac:dyDescent="0.3">
      <c r="A245" s="18">
        <v>100038</v>
      </c>
      <c r="B245" s="19">
        <v>31240</v>
      </c>
      <c r="C245" s="19" t="s">
        <v>304</v>
      </c>
      <c r="D245" s="19" t="s">
        <v>183</v>
      </c>
      <c r="E245" s="19" t="s">
        <v>184</v>
      </c>
      <c r="F245" s="19">
        <v>25</v>
      </c>
      <c r="G245" s="20">
        <v>43847</v>
      </c>
      <c r="H245" s="20">
        <f t="shared" si="12"/>
        <v>43872</v>
      </c>
      <c r="I245" s="20">
        <v>43872</v>
      </c>
      <c r="J245" s="21">
        <v>371</v>
      </c>
      <c r="K245" s="22">
        <f t="shared" si="14"/>
        <v>371</v>
      </c>
      <c r="L245" s="18">
        <v>0</v>
      </c>
      <c r="M245" s="18">
        <f t="shared" si="13"/>
        <v>0</v>
      </c>
    </row>
    <row r="246" spans="1:13" x14ac:dyDescent="0.3">
      <c r="A246" s="18">
        <v>100038</v>
      </c>
      <c r="B246" s="19">
        <v>32120</v>
      </c>
      <c r="C246" s="19" t="s">
        <v>305</v>
      </c>
      <c r="D246" s="19" t="s">
        <v>240</v>
      </c>
      <c r="E246" s="19" t="s">
        <v>184</v>
      </c>
      <c r="F246" s="19">
        <v>25</v>
      </c>
      <c r="G246" s="20">
        <v>43847</v>
      </c>
      <c r="H246" s="20">
        <f t="shared" si="12"/>
        <v>43872</v>
      </c>
      <c r="I246" s="20">
        <v>43872</v>
      </c>
      <c r="J246" s="21">
        <v>178</v>
      </c>
      <c r="K246" s="22">
        <f t="shared" si="14"/>
        <v>178</v>
      </c>
      <c r="L246" s="18">
        <v>0</v>
      </c>
      <c r="M246" s="18">
        <f t="shared" si="13"/>
        <v>0</v>
      </c>
    </row>
    <row r="247" spans="1:13" x14ac:dyDescent="0.3">
      <c r="A247" s="18">
        <v>100039</v>
      </c>
      <c r="B247" s="19">
        <v>24210</v>
      </c>
      <c r="C247" s="19" t="s">
        <v>306</v>
      </c>
      <c r="D247" s="19" t="s">
        <v>177</v>
      </c>
      <c r="E247" s="19" t="s">
        <v>238</v>
      </c>
      <c r="F247" s="19">
        <v>20</v>
      </c>
      <c r="G247" s="20">
        <v>43847</v>
      </c>
      <c r="H247" s="20">
        <f t="shared" si="12"/>
        <v>43867</v>
      </c>
      <c r="I247" s="20">
        <v>43868</v>
      </c>
      <c r="J247" s="21">
        <v>403</v>
      </c>
      <c r="K247" s="22">
        <f t="shared" si="14"/>
        <v>403</v>
      </c>
      <c r="L247" s="18">
        <v>0</v>
      </c>
      <c r="M247" s="18">
        <f t="shared" si="13"/>
        <v>1</v>
      </c>
    </row>
    <row r="248" spans="1:13" x14ac:dyDescent="0.3">
      <c r="A248" s="18">
        <v>100038</v>
      </c>
      <c r="B248" s="19">
        <v>32430</v>
      </c>
      <c r="C248" s="19" t="s">
        <v>307</v>
      </c>
      <c r="D248" s="19" t="s">
        <v>240</v>
      </c>
      <c r="E248" s="19" t="s">
        <v>184</v>
      </c>
      <c r="F248" s="19">
        <v>25</v>
      </c>
      <c r="G248" s="20">
        <v>43847</v>
      </c>
      <c r="H248" s="20">
        <f t="shared" si="12"/>
        <v>43872</v>
      </c>
      <c r="I248" s="20">
        <v>43874</v>
      </c>
      <c r="J248" s="21">
        <v>498</v>
      </c>
      <c r="K248" s="22">
        <f t="shared" si="14"/>
        <v>498</v>
      </c>
      <c r="L248" s="18">
        <v>0</v>
      </c>
      <c r="M248" s="18">
        <f t="shared" si="13"/>
        <v>2</v>
      </c>
    </row>
    <row r="249" spans="1:13" x14ac:dyDescent="0.3">
      <c r="A249" s="18">
        <v>100043</v>
      </c>
      <c r="B249" s="19">
        <v>60300</v>
      </c>
      <c r="C249" s="19" t="s">
        <v>308</v>
      </c>
      <c r="D249" s="19" t="s">
        <v>214</v>
      </c>
      <c r="E249" s="19" t="s">
        <v>160</v>
      </c>
      <c r="F249" s="19">
        <v>10</v>
      </c>
      <c r="G249" s="20">
        <v>43847</v>
      </c>
      <c r="H249" s="20">
        <f t="shared" si="12"/>
        <v>43857</v>
      </c>
      <c r="I249" s="20">
        <v>43857</v>
      </c>
      <c r="J249" s="21">
        <v>450</v>
      </c>
      <c r="K249" s="22">
        <f t="shared" si="14"/>
        <v>450</v>
      </c>
      <c r="L249" s="18">
        <v>0</v>
      </c>
      <c r="M249" s="18">
        <f t="shared" si="13"/>
        <v>0</v>
      </c>
    </row>
    <row r="250" spans="1:13" x14ac:dyDescent="0.3">
      <c r="A250" s="18">
        <v>100042</v>
      </c>
      <c r="B250" s="19">
        <v>13360</v>
      </c>
      <c r="C250" s="19" t="s">
        <v>309</v>
      </c>
      <c r="D250" s="19" t="s">
        <v>165</v>
      </c>
      <c r="E250" s="19" t="s">
        <v>166</v>
      </c>
      <c r="F250" s="19">
        <v>10</v>
      </c>
      <c r="G250" s="20">
        <v>43847</v>
      </c>
      <c r="H250" s="20">
        <f t="shared" si="12"/>
        <v>43857</v>
      </c>
      <c r="I250" s="20">
        <v>43857</v>
      </c>
      <c r="J250" s="21">
        <v>748</v>
      </c>
      <c r="K250" s="22">
        <f t="shared" si="14"/>
        <v>748</v>
      </c>
      <c r="L250" s="18">
        <v>0</v>
      </c>
      <c r="M250" s="18">
        <f t="shared" si="13"/>
        <v>0</v>
      </c>
    </row>
    <row r="251" spans="1:13" x14ac:dyDescent="0.3">
      <c r="A251" s="18">
        <v>100038</v>
      </c>
      <c r="B251" s="19">
        <v>32630</v>
      </c>
      <c r="C251" s="19" t="s">
        <v>310</v>
      </c>
      <c r="D251" s="19" t="s">
        <v>240</v>
      </c>
      <c r="E251" s="19" t="s">
        <v>184</v>
      </c>
      <c r="F251" s="19">
        <v>25</v>
      </c>
      <c r="G251" s="20">
        <v>43847</v>
      </c>
      <c r="H251" s="20">
        <f t="shared" si="12"/>
        <v>43872</v>
      </c>
      <c r="I251" s="20">
        <v>43874</v>
      </c>
      <c r="J251" s="21">
        <v>368</v>
      </c>
      <c r="K251" s="22">
        <f t="shared" si="14"/>
        <v>368</v>
      </c>
      <c r="L251" s="18">
        <v>0</v>
      </c>
      <c r="M251" s="18">
        <f t="shared" si="13"/>
        <v>2</v>
      </c>
    </row>
    <row r="252" spans="1:13" x14ac:dyDescent="0.3">
      <c r="A252" s="18">
        <v>100035</v>
      </c>
      <c r="B252" s="19">
        <v>76150</v>
      </c>
      <c r="C252" s="19" t="s">
        <v>311</v>
      </c>
      <c r="D252" s="19" t="s">
        <v>202</v>
      </c>
      <c r="E252" s="19" t="s">
        <v>65</v>
      </c>
      <c r="F252" s="19">
        <v>5</v>
      </c>
      <c r="G252" s="20">
        <v>43847</v>
      </c>
      <c r="H252" s="20">
        <f t="shared" si="12"/>
        <v>43852</v>
      </c>
      <c r="I252" s="20">
        <v>43852</v>
      </c>
      <c r="J252" s="21">
        <v>366</v>
      </c>
      <c r="K252" s="22">
        <f t="shared" si="14"/>
        <v>366</v>
      </c>
      <c r="L252" s="18">
        <v>0</v>
      </c>
      <c r="M252" s="18">
        <f t="shared" si="13"/>
        <v>0</v>
      </c>
    </row>
    <row r="253" spans="1:13" x14ac:dyDescent="0.3">
      <c r="A253" s="18">
        <v>100043</v>
      </c>
      <c r="B253" s="19">
        <v>60250</v>
      </c>
      <c r="C253" s="19" t="s">
        <v>312</v>
      </c>
      <c r="D253" s="19" t="s">
        <v>214</v>
      </c>
      <c r="E253" s="19" t="s">
        <v>160</v>
      </c>
      <c r="F253" s="19">
        <v>10</v>
      </c>
      <c r="G253" s="20">
        <v>43847</v>
      </c>
      <c r="H253" s="20">
        <f t="shared" si="12"/>
        <v>43857</v>
      </c>
      <c r="I253" s="20">
        <v>43857</v>
      </c>
      <c r="J253" s="21">
        <v>643</v>
      </c>
      <c r="K253" s="22">
        <f t="shared" si="14"/>
        <v>643</v>
      </c>
      <c r="L253" s="18">
        <v>0</v>
      </c>
      <c r="M253" s="18">
        <f t="shared" si="13"/>
        <v>0</v>
      </c>
    </row>
    <row r="254" spans="1:13" x14ac:dyDescent="0.3">
      <c r="A254" s="18">
        <v>100043</v>
      </c>
      <c r="B254" s="19">
        <v>60310</v>
      </c>
      <c r="C254" s="19" t="s">
        <v>313</v>
      </c>
      <c r="D254" s="19" t="s">
        <v>214</v>
      </c>
      <c r="E254" s="19" t="s">
        <v>160</v>
      </c>
      <c r="F254" s="19">
        <v>10</v>
      </c>
      <c r="G254" s="20">
        <v>43847</v>
      </c>
      <c r="H254" s="20">
        <f t="shared" si="12"/>
        <v>43857</v>
      </c>
      <c r="I254" s="20">
        <v>43857</v>
      </c>
      <c r="J254" s="21">
        <v>498</v>
      </c>
      <c r="K254" s="22">
        <f t="shared" si="14"/>
        <v>498</v>
      </c>
      <c r="L254" s="18">
        <v>0</v>
      </c>
      <c r="M254" s="18">
        <f t="shared" si="13"/>
        <v>0</v>
      </c>
    </row>
    <row r="255" spans="1:13" x14ac:dyDescent="0.3">
      <c r="A255" s="18">
        <v>100039</v>
      </c>
      <c r="B255" s="19">
        <v>72580</v>
      </c>
      <c r="C255" s="19" t="s">
        <v>314</v>
      </c>
      <c r="D255" s="19" t="s">
        <v>189</v>
      </c>
      <c r="E255" s="19" t="s">
        <v>238</v>
      </c>
      <c r="F255" s="19">
        <v>20</v>
      </c>
      <c r="G255" s="20">
        <v>43847</v>
      </c>
      <c r="H255" s="20">
        <f t="shared" si="12"/>
        <v>43867</v>
      </c>
      <c r="I255" s="20">
        <v>43867</v>
      </c>
      <c r="J255" s="21">
        <v>221</v>
      </c>
      <c r="K255" s="22">
        <v>281</v>
      </c>
      <c r="L255" s="18">
        <v>0</v>
      </c>
      <c r="M255" s="18">
        <f t="shared" si="13"/>
        <v>0</v>
      </c>
    </row>
    <row r="256" spans="1:13" x14ac:dyDescent="0.3">
      <c r="A256" s="18">
        <v>100051</v>
      </c>
      <c r="B256" s="19">
        <v>31030</v>
      </c>
      <c r="C256" s="19" t="s">
        <v>315</v>
      </c>
      <c r="D256" s="19" t="s">
        <v>183</v>
      </c>
      <c r="E256" s="19" t="s">
        <v>184</v>
      </c>
      <c r="F256" s="19">
        <v>25</v>
      </c>
      <c r="G256" s="20">
        <v>43852</v>
      </c>
      <c r="H256" s="20">
        <f t="shared" si="12"/>
        <v>43877</v>
      </c>
      <c r="I256" s="20">
        <v>43877</v>
      </c>
      <c r="J256" s="21">
        <v>127</v>
      </c>
      <c r="K256" s="22">
        <v>103</v>
      </c>
      <c r="L256" s="18">
        <v>0</v>
      </c>
      <c r="M256" s="18">
        <f t="shared" si="13"/>
        <v>0</v>
      </c>
    </row>
    <row r="257" spans="1:13" x14ac:dyDescent="0.3">
      <c r="A257" s="18">
        <v>100052</v>
      </c>
      <c r="B257" s="19">
        <v>20390</v>
      </c>
      <c r="C257" s="19" t="s">
        <v>316</v>
      </c>
      <c r="D257" s="19" t="s">
        <v>177</v>
      </c>
      <c r="E257" s="19" t="s">
        <v>238</v>
      </c>
      <c r="F257" s="19">
        <v>20</v>
      </c>
      <c r="G257" s="20">
        <v>43852</v>
      </c>
      <c r="H257" s="20">
        <f t="shared" si="12"/>
        <v>43872</v>
      </c>
      <c r="I257" s="20">
        <v>43872</v>
      </c>
      <c r="J257" s="21">
        <v>445</v>
      </c>
      <c r="K257" s="22">
        <v>123</v>
      </c>
      <c r="L257" s="18">
        <v>0</v>
      </c>
      <c r="M257" s="18">
        <f t="shared" si="13"/>
        <v>0</v>
      </c>
    </row>
    <row r="258" spans="1:13" x14ac:dyDescent="0.3">
      <c r="A258" s="18">
        <v>100053</v>
      </c>
      <c r="B258" s="19">
        <v>32390</v>
      </c>
      <c r="C258" s="19" t="s">
        <v>317</v>
      </c>
      <c r="D258" s="19" t="s">
        <v>240</v>
      </c>
      <c r="E258" s="19" t="s">
        <v>318</v>
      </c>
      <c r="F258" s="19">
        <v>3</v>
      </c>
      <c r="G258" s="20">
        <v>43852</v>
      </c>
      <c r="H258" s="20">
        <f t="shared" si="12"/>
        <v>43855</v>
      </c>
      <c r="I258" s="20">
        <v>43855</v>
      </c>
      <c r="J258" s="21">
        <v>590</v>
      </c>
      <c r="K258" s="22">
        <v>0</v>
      </c>
      <c r="L258" s="18">
        <v>0</v>
      </c>
      <c r="M258" s="18">
        <f t="shared" si="13"/>
        <v>0</v>
      </c>
    </row>
    <row r="259" spans="1:13" x14ac:dyDescent="0.3">
      <c r="A259" s="18">
        <v>100052</v>
      </c>
      <c r="B259" s="19">
        <v>72480</v>
      </c>
      <c r="C259" s="19" t="s">
        <v>319</v>
      </c>
      <c r="D259" s="19" t="s">
        <v>189</v>
      </c>
      <c r="E259" s="19" t="s">
        <v>238</v>
      </c>
      <c r="F259" s="19">
        <v>20</v>
      </c>
      <c r="G259" s="20">
        <v>43852</v>
      </c>
      <c r="H259" s="20">
        <f t="shared" ref="H259:H322" si="15">G259+F259</f>
        <v>43872</v>
      </c>
      <c r="I259" s="20">
        <v>43872</v>
      </c>
      <c r="J259" s="21">
        <v>79</v>
      </c>
      <c r="K259" s="22">
        <v>72</v>
      </c>
      <c r="L259" s="18">
        <v>0</v>
      </c>
      <c r="M259" s="18">
        <f t="shared" ref="M259:M322" si="16">ABS(I259-H259)</f>
        <v>0</v>
      </c>
    </row>
    <row r="260" spans="1:13" x14ac:dyDescent="0.3">
      <c r="A260" s="18">
        <v>100052</v>
      </c>
      <c r="B260" s="19">
        <v>20340</v>
      </c>
      <c r="C260" s="19" t="s">
        <v>320</v>
      </c>
      <c r="D260" s="19" t="s">
        <v>177</v>
      </c>
      <c r="E260" s="19" t="s">
        <v>238</v>
      </c>
      <c r="F260" s="19">
        <v>20</v>
      </c>
      <c r="G260" s="20">
        <v>43852</v>
      </c>
      <c r="H260" s="20">
        <f t="shared" si="15"/>
        <v>43872</v>
      </c>
      <c r="I260" s="20">
        <v>43872</v>
      </c>
      <c r="J260" s="21">
        <v>223</v>
      </c>
      <c r="K260" s="22">
        <v>35</v>
      </c>
      <c r="L260" s="18">
        <v>0</v>
      </c>
      <c r="M260" s="18">
        <f t="shared" si="16"/>
        <v>0</v>
      </c>
    </row>
    <row r="261" spans="1:13" x14ac:dyDescent="0.3">
      <c r="A261" s="18">
        <v>100009</v>
      </c>
      <c r="B261" s="19">
        <v>31410</v>
      </c>
      <c r="C261" s="19" t="s">
        <v>321</v>
      </c>
      <c r="D261" s="19" t="s">
        <v>183</v>
      </c>
      <c r="E261" s="19" t="s">
        <v>318</v>
      </c>
      <c r="F261" s="19">
        <v>3</v>
      </c>
      <c r="G261" s="20">
        <v>43835</v>
      </c>
      <c r="H261" s="20">
        <f t="shared" si="15"/>
        <v>43838</v>
      </c>
      <c r="I261" s="20">
        <v>43838</v>
      </c>
      <c r="J261" s="21">
        <v>216</v>
      </c>
      <c r="K261" s="22">
        <v>0</v>
      </c>
      <c r="L261" s="18">
        <v>0</v>
      </c>
      <c r="M261" s="18">
        <f t="shared" si="16"/>
        <v>0</v>
      </c>
    </row>
    <row r="262" spans="1:13" x14ac:dyDescent="0.3">
      <c r="A262" s="18">
        <v>100011</v>
      </c>
      <c r="B262" s="19">
        <v>70800</v>
      </c>
      <c r="C262" s="19" t="s">
        <v>322</v>
      </c>
      <c r="D262" s="19" t="s">
        <v>202</v>
      </c>
      <c r="E262" s="19" t="s">
        <v>166</v>
      </c>
      <c r="F262" s="19">
        <v>10</v>
      </c>
      <c r="G262" s="20">
        <v>43835</v>
      </c>
      <c r="H262" s="20">
        <f t="shared" si="15"/>
        <v>43845</v>
      </c>
      <c r="I262" s="20">
        <v>43846</v>
      </c>
      <c r="J262" s="21">
        <v>304</v>
      </c>
      <c r="K262" s="22">
        <v>92</v>
      </c>
      <c r="L262" s="18">
        <v>0</v>
      </c>
      <c r="M262" s="18">
        <f t="shared" si="16"/>
        <v>1</v>
      </c>
    </row>
    <row r="263" spans="1:13" x14ac:dyDescent="0.3">
      <c r="A263" s="18">
        <v>100011</v>
      </c>
      <c r="B263" s="19">
        <v>71400</v>
      </c>
      <c r="C263" s="19" t="s">
        <v>323</v>
      </c>
      <c r="D263" s="19" t="s">
        <v>232</v>
      </c>
      <c r="E263" s="19" t="s">
        <v>166</v>
      </c>
      <c r="F263" s="19">
        <v>10</v>
      </c>
      <c r="G263" s="20">
        <v>43835</v>
      </c>
      <c r="H263" s="20">
        <f t="shared" si="15"/>
        <v>43845</v>
      </c>
      <c r="I263" s="20">
        <v>43846</v>
      </c>
      <c r="J263" s="21">
        <v>1217</v>
      </c>
      <c r="K263" s="22">
        <v>895</v>
      </c>
      <c r="L263" s="18">
        <v>0</v>
      </c>
      <c r="M263" s="18">
        <f t="shared" si="16"/>
        <v>1</v>
      </c>
    </row>
    <row r="264" spans="1:13" x14ac:dyDescent="0.3">
      <c r="A264" s="18">
        <v>100008</v>
      </c>
      <c r="B264" s="19">
        <v>72490</v>
      </c>
      <c r="C264" s="19" t="s">
        <v>324</v>
      </c>
      <c r="D264" s="19" t="s">
        <v>189</v>
      </c>
      <c r="E264" s="19" t="s">
        <v>238</v>
      </c>
      <c r="F264" s="19">
        <v>20</v>
      </c>
      <c r="G264" s="20">
        <v>43835</v>
      </c>
      <c r="H264" s="20">
        <f t="shared" si="15"/>
        <v>43855</v>
      </c>
      <c r="I264" s="20">
        <v>43855</v>
      </c>
      <c r="J264" s="21">
        <v>74</v>
      </c>
      <c r="K264" s="22">
        <v>0</v>
      </c>
      <c r="L264" s="18">
        <v>0</v>
      </c>
      <c r="M264" s="18">
        <f t="shared" si="16"/>
        <v>0</v>
      </c>
    </row>
    <row r="265" spans="1:13" x14ac:dyDescent="0.3">
      <c r="A265" s="18">
        <v>100056</v>
      </c>
      <c r="B265" s="19">
        <v>15400</v>
      </c>
      <c r="C265" s="19" t="s">
        <v>325</v>
      </c>
      <c r="D265" s="19" t="s">
        <v>165</v>
      </c>
      <c r="E265" s="19" t="s">
        <v>166</v>
      </c>
      <c r="F265" s="19">
        <v>10</v>
      </c>
      <c r="G265" s="20">
        <v>43852</v>
      </c>
      <c r="H265" s="20">
        <f t="shared" si="15"/>
        <v>43862</v>
      </c>
      <c r="I265" s="20">
        <v>43862</v>
      </c>
      <c r="J265" s="21">
        <v>2122</v>
      </c>
      <c r="K265" s="22">
        <f>J265</f>
        <v>2122</v>
      </c>
      <c r="L265" s="18">
        <v>1</v>
      </c>
      <c r="M265" s="18">
        <f t="shared" si="16"/>
        <v>0</v>
      </c>
    </row>
    <row r="266" spans="1:13" x14ac:dyDescent="0.3">
      <c r="A266" s="18">
        <v>100055</v>
      </c>
      <c r="B266" s="19">
        <v>60220</v>
      </c>
      <c r="C266" s="19" t="s">
        <v>326</v>
      </c>
      <c r="D266" s="19" t="s">
        <v>214</v>
      </c>
      <c r="E266" s="19" t="s">
        <v>160</v>
      </c>
      <c r="F266" s="19">
        <v>10</v>
      </c>
      <c r="G266" s="20">
        <v>43852</v>
      </c>
      <c r="H266" s="20">
        <f t="shared" si="15"/>
        <v>43862</v>
      </c>
      <c r="I266" s="20">
        <v>43862</v>
      </c>
      <c r="J266" s="21">
        <v>592</v>
      </c>
      <c r="K266" s="22">
        <f t="shared" ref="K266:K329" si="17">J266</f>
        <v>592</v>
      </c>
      <c r="L266" s="18">
        <v>0</v>
      </c>
      <c r="M266" s="18">
        <f t="shared" si="16"/>
        <v>0</v>
      </c>
    </row>
    <row r="267" spans="1:13" x14ac:dyDescent="0.3">
      <c r="A267" s="18">
        <v>100055</v>
      </c>
      <c r="B267" s="19">
        <v>60350</v>
      </c>
      <c r="C267" s="19" t="s">
        <v>327</v>
      </c>
      <c r="D267" s="19" t="s">
        <v>214</v>
      </c>
      <c r="E267" s="19" t="s">
        <v>160</v>
      </c>
      <c r="F267" s="19">
        <v>10</v>
      </c>
      <c r="G267" s="20">
        <v>43852</v>
      </c>
      <c r="H267" s="20">
        <f t="shared" si="15"/>
        <v>43862</v>
      </c>
      <c r="I267" s="20">
        <v>43862</v>
      </c>
      <c r="J267" s="21">
        <v>686</v>
      </c>
      <c r="K267" s="22">
        <f t="shared" si="17"/>
        <v>686</v>
      </c>
      <c r="L267" s="18">
        <v>0</v>
      </c>
      <c r="M267" s="18">
        <f t="shared" si="16"/>
        <v>0</v>
      </c>
    </row>
    <row r="268" spans="1:13" x14ac:dyDescent="0.3">
      <c r="A268" s="18">
        <v>100047</v>
      </c>
      <c r="B268" s="19">
        <v>80140</v>
      </c>
      <c r="C268" s="19" t="s">
        <v>328</v>
      </c>
      <c r="D268" s="19" t="s">
        <v>299</v>
      </c>
      <c r="E268" s="19" t="s">
        <v>65</v>
      </c>
      <c r="F268" s="19">
        <v>5</v>
      </c>
      <c r="G268" s="20">
        <v>43852</v>
      </c>
      <c r="H268" s="20">
        <f t="shared" si="15"/>
        <v>43857</v>
      </c>
      <c r="I268" s="20">
        <v>43857</v>
      </c>
      <c r="J268" s="21">
        <v>1209</v>
      </c>
      <c r="K268" s="22">
        <f t="shared" si="17"/>
        <v>1209</v>
      </c>
      <c r="L268" s="18">
        <v>1</v>
      </c>
      <c r="M268" s="18">
        <f t="shared" si="16"/>
        <v>0</v>
      </c>
    </row>
    <row r="269" spans="1:13" x14ac:dyDescent="0.3">
      <c r="A269" s="18">
        <v>100056</v>
      </c>
      <c r="B269" s="19">
        <v>15640</v>
      </c>
      <c r="C269" s="19" t="s">
        <v>329</v>
      </c>
      <c r="D269" s="19" t="s">
        <v>165</v>
      </c>
      <c r="E269" s="19" t="s">
        <v>166</v>
      </c>
      <c r="F269" s="19">
        <v>10</v>
      </c>
      <c r="G269" s="20">
        <v>43852</v>
      </c>
      <c r="H269" s="20">
        <f t="shared" si="15"/>
        <v>43862</v>
      </c>
      <c r="I269" s="20">
        <v>43862</v>
      </c>
      <c r="J269" s="21">
        <v>670</v>
      </c>
      <c r="K269" s="22">
        <f t="shared" si="17"/>
        <v>670</v>
      </c>
      <c r="L269" s="18">
        <v>0</v>
      </c>
      <c r="M269" s="18">
        <f t="shared" si="16"/>
        <v>0</v>
      </c>
    </row>
    <row r="270" spans="1:13" x14ac:dyDescent="0.3">
      <c r="A270" s="18">
        <v>100008</v>
      </c>
      <c r="B270" s="19">
        <v>20400</v>
      </c>
      <c r="C270" s="19" t="s">
        <v>330</v>
      </c>
      <c r="D270" s="19" t="s">
        <v>177</v>
      </c>
      <c r="E270" s="19" t="s">
        <v>238</v>
      </c>
      <c r="F270" s="19">
        <v>20</v>
      </c>
      <c r="G270" s="20">
        <v>43835</v>
      </c>
      <c r="H270" s="20">
        <f t="shared" si="15"/>
        <v>43855</v>
      </c>
      <c r="I270" s="20">
        <v>43854</v>
      </c>
      <c r="J270" s="21">
        <v>169</v>
      </c>
      <c r="K270" s="22">
        <f t="shared" si="17"/>
        <v>169</v>
      </c>
      <c r="L270" s="18">
        <v>0</v>
      </c>
      <c r="M270" s="18">
        <f t="shared" si="16"/>
        <v>1</v>
      </c>
    </row>
    <row r="271" spans="1:13" x14ac:dyDescent="0.3">
      <c r="A271" s="18">
        <v>100009</v>
      </c>
      <c r="B271" s="19">
        <v>31580</v>
      </c>
      <c r="C271" s="19" t="s">
        <v>331</v>
      </c>
      <c r="D271" s="19" t="s">
        <v>183</v>
      </c>
      <c r="E271" s="19" t="s">
        <v>318</v>
      </c>
      <c r="F271" s="19">
        <v>3</v>
      </c>
      <c r="G271" s="20">
        <v>43835</v>
      </c>
      <c r="H271" s="20">
        <f t="shared" si="15"/>
        <v>43838</v>
      </c>
      <c r="I271" s="20">
        <v>43838</v>
      </c>
      <c r="J271" s="21">
        <v>110</v>
      </c>
      <c r="K271" s="22">
        <f t="shared" si="17"/>
        <v>110</v>
      </c>
      <c r="L271" s="18">
        <v>0</v>
      </c>
      <c r="M271" s="18">
        <f t="shared" si="16"/>
        <v>0</v>
      </c>
    </row>
    <row r="272" spans="1:13" x14ac:dyDescent="0.3">
      <c r="A272" s="18">
        <v>100002</v>
      </c>
      <c r="B272" s="19">
        <v>75150</v>
      </c>
      <c r="C272" s="19" t="s">
        <v>332</v>
      </c>
      <c r="D272" s="19" t="s">
        <v>289</v>
      </c>
      <c r="E272" s="19" t="s">
        <v>35</v>
      </c>
      <c r="F272" s="19">
        <v>10</v>
      </c>
      <c r="G272" s="20">
        <v>43835</v>
      </c>
      <c r="H272" s="20">
        <f t="shared" si="15"/>
        <v>43845</v>
      </c>
      <c r="I272" s="20">
        <v>43846</v>
      </c>
      <c r="J272" s="21">
        <v>192</v>
      </c>
      <c r="K272" s="22">
        <f t="shared" si="17"/>
        <v>192</v>
      </c>
      <c r="L272" s="18">
        <v>0</v>
      </c>
      <c r="M272" s="18">
        <f t="shared" si="16"/>
        <v>1</v>
      </c>
    </row>
    <row r="273" spans="1:13" x14ac:dyDescent="0.3">
      <c r="A273" s="18">
        <v>100002</v>
      </c>
      <c r="B273" s="19">
        <v>75260</v>
      </c>
      <c r="C273" s="19" t="s">
        <v>333</v>
      </c>
      <c r="D273" s="19" t="s">
        <v>289</v>
      </c>
      <c r="E273" s="19" t="s">
        <v>35</v>
      </c>
      <c r="F273" s="19">
        <v>10</v>
      </c>
      <c r="G273" s="20">
        <v>43835</v>
      </c>
      <c r="H273" s="20">
        <f t="shared" si="15"/>
        <v>43845</v>
      </c>
      <c r="I273" s="20">
        <v>43845</v>
      </c>
      <c r="J273" s="21">
        <v>289</v>
      </c>
      <c r="K273" s="22">
        <f t="shared" si="17"/>
        <v>289</v>
      </c>
      <c r="L273" s="18">
        <v>0</v>
      </c>
      <c r="M273" s="18">
        <f t="shared" si="16"/>
        <v>0</v>
      </c>
    </row>
    <row r="274" spans="1:13" x14ac:dyDescent="0.3">
      <c r="A274" s="18">
        <v>100041</v>
      </c>
      <c r="B274" s="19">
        <v>81090</v>
      </c>
      <c r="C274" s="19" t="s">
        <v>334</v>
      </c>
      <c r="D274" s="19" t="s">
        <v>258</v>
      </c>
      <c r="E274" s="19" t="s">
        <v>259</v>
      </c>
      <c r="F274" s="19">
        <v>45</v>
      </c>
      <c r="G274" s="20">
        <v>43847</v>
      </c>
      <c r="H274" s="20">
        <f t="shared" si="15"/>
        <v>43892</v>
      </c>
      <c r="I274" s="20">
        <v>43893</v>
      </c>
      <c r="J274" s="21">
        <v>222</v>
      </c>
      <c r="K274" s="22">
        <f t="shared" si="17"/>
        <v>222</v>
      </c>
      <c r="L274" s="18">
        <v>0</v>
      </c>
      <c r="M274" s="18">
        <f t="shared" si="16"/>
        <v>1</v>
      </c>
    </row>
    <row r="275" spans="1:13" x14ac:dyDescent="0.3">
      <c r="A275" s="18">
        <v>100039</v>
      </c>
      <c r="B275" s="19">
        <v>32610</v>
      </c>
      <c r="C275" s="19" t="s">
        <v>335</v>
      </c>
      <c r="D275" s="19" t="s">
        <v>240</v>
      </c>
      <c r="E275" s="19" t="s">
        <v>318</v>
      </c>
      <c r="F275" s="19">
        <v>3</v>
      </c>
      <c r="G275" s="20">
        <v>43847</v>
      </c>
      <c r="H275" s="20">
        <f t="shared" si="15"/>
        <v>43850</v>
      </c>
      <c r="I275" s="20">
        <v>43850</v>
      </c>
      <c r="J275" s="21">
        <v>211</v>
      </c>
      <c r="K275" s="22">
        <f t="shared" si="17"/>
        <v>211</v>
      </c>
      <c r="L275" s="18">
        <v>0</v>
      </c>
      <c r="M275" s="18">
        <f t="shared" si="16"/>
        <v>0</v>
      </c>
    </row>
    <row r="276" spans="1:13" x14ac:dyDescent="0.3">
      <c r="A276" s="18">
        <v>100042</v>
      </c>
      <c r="B276" s="19">
        <v>15560</v>
      </c>
      <c r="C276" s="19" t="s">
        <v>336</v>
      </c>
      <c r="D276" s="19" t="s">
        <v>165</v>
      </c>
      <c r="E276" s="19" t="s">
        <v>166</v>
      </c>
      <c r="F276" s="19">
        <v>10</v>
      </c>
      <c r="G276" s="20">
        <v>43847</v>
      </c>
      <c r="H276" s="20">
        <f t="shared" si="15"/>
        <v>43857</v>
      </c>
      <c r="I276" s="20">
        <v>43857</v>
      </c>
      <c r="J276" s="21">
        <v>372</v>
      </c>
      <c r="K276" s="22">
        <f t="shared" si="17"/>
        <v>372</v>
      </c>
      <c r="L276" s="18">
        <v>0</v>
      </c>
      <c r="M276" s="18">
        <f t="shared" si="16"/>
        <v>0</v>
      </c>
    </row>
    <row r="277" spans="1:13" x14ac:dyDescent="0.3">
      <c r="A277" s="18">
        <v>100039</v>
      </c>
      <c r="B277" s="19">
        <v>31250</v>
      </c>
      <c r="C277" s="19" t="s">
        <v>337</v>
      </c>
      <c r="D277" s="19" t="s">
        <v>183</v>
      </c>
      <c r="E277" s="19" t="s">
        <v>318</v>
      </c>
      <c r="F277" s="19">
        <v>3</v>
      </c>
      <c r="G277" s="20">
        <v>43847</v>
      </c>
      <c r="H277" s="20">
        <f t="shared" si="15"/>
        <v>43850</v>
      </c>
      <c r="I277" s="20">
        <v>43850</v>
      </c>
      <c r="J277" s="21">
        <v>60</v>
      </c>
      <c r="K277" s="22">
        <f t="shared" si="17"/>
        <v>60</v>
      </c>
      <c r="L277" s="18">
        <v>0</v>
      </c>
      <c r="M277" s="18">
        <f t="shared" si="16"/>
        <v>0</v>
      </c>
    </row>
    <row r="278" spans="1:13" x14ac:dyDescent="0.3">
      <c r="A278" s="18">
        <v>100039</v>
      </c>
      <c r="B278" s="19">
        <v>25010</v>
      </c>
      <c r="C278" s="19" t="s">
        <v>338</v>
      </c>
      <c r="D278" s="19" t="s">
        <v>177</v>
      </c>
      <c r="E278" s="19" t="s">
        <v>238</v>
      </c>
      <c r="F278" s="19">
        <v>20</v>
      </c>
      <c r="G278" s="20">
        <v>43847</v>
      </c>
      <c r="H278" s="20">
        <f t="shared" si="15"/>
        <v>43867</v>
      </c>
      <c r="I278" s="20">
        <v>43867</v>
      </c>
      <c r="J278" s="21">
        <v>99</v>
      </c>
      <c r="K278" s="22">
        <f t="shared" si="17"/>
        <v>99</v>
      </c>
      <c r="L278" s="18">
        <v>0</v>
      </c>
      <c r="M278" s="18">
        <f t="shared" si="16"/>
        <v>0</v>
      </c>
    </row>
    <row r="279" spans="1:13" x14ac:dyDescent="0.3">
      <c r="A279" s="18">
        <v>100040</v>
      </c>
      <c r="B279" s="19">
        <v>72970</v>
      </c>
      <c r="C279" s="19" t="s">
        <v>339</v>
      </c>
      <c r="D279" s="19" t="s">
        <v>189</v>
      </c>
      <c r="E279" s="19" t="s">
        <v>178</v>
      </c>
      <c r="F279" s="19">
        <v>20</v>
      </c>
      <c r="G279" s="20">
        <v>43847</v>
      </c>
      <c r="H279" s="20">
        <f t="shared" si="15"/>
        <v>43867</v>
      </c>
      <c r="I279" s="20">
        <v>43867</v>
      </c>
      <c r="J279" s="21">
        <v>144</v>
      </c>
      <c r="K279" s="22">
        <f t="shared" si="17"/>
        <v>144</v>
      </c>
      <c r="L279" s="18">
        <v>0</v>
      </c>
      <c r="M279" s="18">
        <f t="shared" si="16"/>
        <v>0</v>
      </c>
    </row>
    <row r="280" spans="1:13" x14ac:dyDescent="0.3">
      <c r="A280" s="18">
        <v>100040</v>
      </c>
      <c r="B280" s="19">
        <v>72790</v>
      </c>
      <c r="C280" s="19" t="s">
        <v>340</v>
      </c>
      <c r="D280" s="19" t="s">
        <v>189</v>
      </c>
      <c r="E280" s="19" t="s">
        <v>178</v>
      </c>
      <c r="F280" s="19">
        <v>20</v>
      </c>
      <c r="G280" s="20">
        <v>43847</v>
      </c>
      <c r="H280" s="20">
        <f t="shared" si="15"/>
        <v>43867</v>
      </c>
      <c r="I280" s="20">
        <v>43867</v>
      </c>
      <c r="J280" s="21">
        <v>84</v>
      </c>
      <c r="K280" s="22">
        <f t="shared" si="17"/>
        <v>84</v>
      </c>
      <c r="L280" s="18">
        <v>0</v>
      </c>
      <c r="M280" s="18">
        <f t="shared" si="16"/>
        <v>0</v>
      </c>
    </row>
    <row r="281" spans="1:13" x14ac:dyDescent="0.3">
      <c r="A281" s="18">
        <v>100033</v>
      </c>
      <c r="B281" s="19">
        <v>75010</v>
      </c>
      <c r="C281" s="19" t="s">
        <v>341</v>
      </c>
      <c r="D281" s="19" t="s">
        <v>289</v>
      </c>
      <c r="E281" s="19" t="s">
        <v>35</v>
      </c>
      <c r="F281" s="19">
        <v>10</v>
      </c>
      <c r="G281" s="20">
        <v>43847</v>
      </c>
      <c r="H281" s="20">
        <f t="shared" si="15"/>
        <v>43857</v>
      </c>
      <c r="I281" s="20">
        <v>43857</v>
      </c>
      <c r="J281" s="21">
        <v>78</v>
      </c>
      <c r="K281" s="22">
        <f t="shared" si="17"/>
        <v>78</v>
      </c>
      <c r="L281" s="18">
        <v>0</v>
      </c>
      <c r="M281" s="18">
        <f t="shared" si="16"/>
        <v>0</v>
      </c>
    </row>
    <row r="282" spans="1:13" x14ac:dyDescent="0.3">
      <c r="A282" s="18">
        <v>100039</v>
      </c>
      <c r="B282" s="19">
        <v>31680</v>
      </c>
      <c r="C282" s="19" t="s">
        <v>342</v>
      </c>
      <c r="D282" s="19" t="s">
        <v>183</v>
      </c>
      <c r="E282" s="19" t="s">
        <v>318</v>
      </c>
      <c r="F282" s="19">
        <v>3</v>
      </c>
      <c r="G282" s="20">
        <v>43847</v>
      </c>
      <c r="H282" s="20">
        <f t="shared" si="15"/>
        <v>43850</v>
      </c>
      <c r="I282" s="20">
        <v>43850</v>
      </c>
      <c r="J282" s="21">
        <v>75</v>
      </c>
      <c r="K282" s="22">
        <f t="shared" si="17"/>
        <v>75</v>
      </c>
      <c r="L282" s="18">
        <v>0</v>
      </c>
      <c r="M282" s="18">
        <f t="shared" si="16"/>
        <v>0</v>
      </c>
    </row>
    <row r="283" spans="1:13" x14ac:dyDescent="0.3">
      <c r="A283" s="18">
        <v>100043</v>
      </c>
      <c r="B283" s="19">
        <v>60570</v>
      </c>
      <c r="C283" s="19" t="s">
        <v>343</v>
      </c>
      <c r="D283" s="19" t="s">
        <v>214</v>
      </c>
      <c r="E283" s="19" t="s">
        <v>160</v>
      </c>
      <c r="F283" s="19">
        <v>10</v>
      </c>
      <c r="G283" s="20">
        <v>43847</v>
      </c>
      <c r="H283" s="20">
        <f t="shared" si="15"/>
        <v>43857</v>
      </c>
      <c r="I283" s="20">
        <v>43857</v>
      </c>
      <c r="J283" s="21">
        <v>480</v>
      </c>
      <c r="K283" s="22">
        <f t="shared" si="17"/>
        <v>480</v>
      </c>
      <c r="L283" s="18">
        <v>0</v>
      </c>
      <c r="M283" s="18">
        <f t="shared" si="16"/>
        <v>0</v>
      </c>
    </row>
    <row r="284" spans="1:13" x14ac:dyDescent="0.3">
      <c r="A284" s="18">
        <v>100035</v>
      </c>
      <c r="B284" s="19">
        <v>80120</v>
      </c>
      <c r="C284" s="19" t="s">
        <v>344</v>
      </c>
      <c r="D284" s="19" t="s">
        <v>299</v>
      </c>
      <c r="E284" s="19" t="s">
        <v>65</v>
      </c>
      <c r="F284" s="19">
        <v>5</v>
      </c>
      <c r="G284" s="20">
        <v>43847</v>
      </c>
      <c r="H284" s="20">
        <f t="shared" si="15"/>
        <v>43852</v>
      </c>
      <c r="I284" s="20">
        <v>43852</v>
      </c>
      <c r="J284" s="21">
        <v>104</v>
      </c>
      <c r="K284" s="22">
        <f t="shared" si="17"/>
        <v>104</v>
      </c>
      <c r="L284" s="18">
        <v>0</v>
      </c>
      <c r="M284" s="18">
        <f t="shared" si="16"/>
        <v>0</v>
      </c>
    </row>
    <row r="285" spans="1:13" x14ac:dyDescent="0.3">
      <c r="A285" s="18">
        <v>100042</v>
      </c>
      <c r="B285" s="19">
        <v>15420</v>
      </c>
      <c r="C285" s="19" t="s">
        <v>345</v>
      </c>
      <c r="D285" s="19" t="s">
        <v>165</v>
      </c>
      <c r="E285" s="19" t="s">
        <v>166</v>
      </c>
      <c r="F285" s="19">
        <v>10</v>
      </c>
      <c r="G285" s="20">
        <v>43847</v>
      </c>
      <c r="H285" s="20">
        <f t="shared" si="15"/>
        <v>43857</v>
      </c>
      <c r="I285" s="20">
        <v>43857</v>
      </c>
      <c r="J285" s="21">
        <v>396</v>
      </c>
      <c r="K285" s="22">
        <f t="shared" si="17"/>
        <v>396</v>
      </c>
      <c r="L285" s="18">
        <v>0</v>
      </c>
      <c r="M285" s="18">
        <f t="shared" si="16"/>
        <v>0</v>
      </c>
    </row>
    <row r="286" spans="1:13" x14ac:dyDescent="0.3">
      <c r="A286" s="18">
        <v>100039</v>
      </c>
      <c r="B286" s="19">
        <v>32640</v>
      </c>
      <c r="C286" s="19" t="s">
        <v>346</v>
      </c>
      <c r="D286" s="19" t="s">
        <v>240</v>
      </c>
      <c r="E286" s="19" t="s">
        <v>318</v>
      </c>
      <c r="F286" s="19">
        <v>3</v>
      </c>
      <c r="G286" s="20">
        <v>43847</v>
      </c>
      <c r="H286" s="20">
        <f t="shared" si="15"/>
        <v>43850</v>
      </c>
      <c r="I286" s="20">
        <v>43850</v>
      </c>
      <c r="J286" s="21">
        <v>118</v>
      </c>
      <c r="K286" s="22">
        <f t="shared" si="17"/>
        <v>118</v>
      </c>
      <c r="L286" s="18">
        <v>0</v>
      </c>
      <c r="M286" s="18">
        <f t="shared" si="16"/>
        <v>0</v>
      </c>
    </row>
    <row r="287" spans="1:13" x14ac:dyDescent="0.3">
      <c r="A287" s="18">
        <v>100039</v>
      </c>
      <c r="B287" s="19">
        <v>32170</v>
      </c>
      <c r="C287" s="19" t="s">
        <v>347</v>
      </c>
      <c r="D287" s="19" t="s">
        <v>240</v>
      </c>
      <c r="E287" s="19" t="s">
        <v>318</v>
      </c>
      <c r="F287" s="19">
        <v>3</v>
      </c>
      <c r="G287" s="20">
        <v>43847</v>
      </c>
      <c r="H287" s="20">
        <f t="shared" si="15"/>
        <v>43850</v>
      </c>
      <c r="I287" s="20">
        <v>43850</v>
      </c>
      <c r="J287" s="21">
        <v>148</v>
      </c>
      <c r="K287" s="22">
        <f t="shared" si="17"/>
        <v>148</v>
      </c>
      <c r="L287" s="18">
        <v>0</v>
      </c>
      <c r="M287" s="18">
        <f t="shared" si="16"/>
        <v>0</v>
      </c>
    </row>
    <row r="288" spans="1:13" x14ac:dyDescent="0.3">
      <c r="A288" s="18">
        <v>100040</v>
      </c>
      <c r="B288" s="19">
        <v>25020</v>
      </c>
      <c r="C288" s="19" t="s">
        <v>348</v>
      </c>
      <c r="D288" s="19" t="s">
        <v>177</v>
      </c>
      <c r="E288" s="19" t="s">
        <v>178</v>
      </c>
      <c r="F288" s="19">
        <v>20</v>
      </c>
      <c r="G288" s="20">
        <v>43847</v>
      </c>
      <c r="H288" s="20">
        <f t="shared" si="15"/>
        <v>43867</v>
      </c>
      <c r="I288" s="20">
        <v>43867</v>
      </c>
      <c r="J288" s="21">
        <v>116</v>
      </c>
      <c r="K288" s="22">
        <f t="shared" si="17"/>
        <v>116</v>
      </c>
      <c r="L288" s="18">
        <v>0</v>
      </c>
      <c r="M288" s="18">
        <f t="shared" si="16"/>
        <v>0</v>
      </c>
    </row>
    <row r="289" spans="1:13" x14ac:dyDescent="0.3">
      <c r="A289" s="18">
        <v>100040</v>
      </c>
      <c r="B289" s="19">
        <v>20260</v>
      </c>
      <c r="C289" s="19" t="s">
        <v>349</v>
      </c>
      <c r="D289" s="19" t="s">
        <v>177</v>
      </c>
      <c r="E289" s="19" t="s">
        <v>178</v>
      </c>
      <c r="F289" s="19">
        <v>20</v>
      </c>
      <c r="G289" s="20">
        <v>43847</v>
      </c>
      <c r="H289" s="20">
        <f t="shared" si="15"/>
        <v>43867</v>
      </c>
      <c r="I289" s="20">
        <v>43867</v>
      </c>
      <c r="J289" s="21">
        <v>211</v>
      </c>
      <c r="K289" s="22">
        <f t="shared" si="17"/>
        <v>211</v>
      </c>
      <c r="L289" s="18">
        <v>0</v>
      </c>
      <c r="M289" s="18">
        <f t="shared" si="16"/>
        <v>0</v>
      </c>
    </row>
    <row r="290" spans="1:13" x14ac:dyDescent="0.3">
      <c r="A290" s="18">
        <v>100040</v>
      </c>
      <c r="B290" s="19">
        <v>20470</v>
      </c>
      <c r="C290" s="19" t="s">
        <v>350</v>
      </c>
      <c r="D290" s="19" t="s">
        <v>177</v>
      </c>
      <c r="E290" s="19" t="s">
        <v>178</v>
      </c>
      <c r="F290" s="19">
        <v>20</v>
      </c>
      <c r="G290" s="20">
        <v>43847</v>
      </c>
      <c r="H290" s="20">
        <f t="shared" si="15"/>
        <v>43867</v>
      </c>
      <c r="I290" s="20">
        <v>43867</v>
      </c>
      <c r="J290" s="21">
        <v>125</v>
      </c>
      <c r="K290" s="22">
        <f t="shared" si="17"/>
        <v>125</v>
      </c>
      <c r="L290" s="18">
        <v>0</v>
      </c>
      <c r="M290" s="18">
        <f t="shared" si="16"/>
        <v>0</v>
      </c>
    </row>
    <row r="291" spans="1:13" x14ac:dyDescent="0.3">
      <c r="A291" s="18">
        <v>100043</v>
      </c>
      <c r="B291" s="19">
        <v>60340</v>
      </c>
      <c r="C291" s="19" t="s">
        <v>351</v>
      </c>
      <c r="D291" s="19" t="s">
        <v>214</v>
      </c>
      <c r="E291" s="19" t="s">
        <v>160</v>
      </c>
      <c r="F291" s="19">
        <v>10</v>
      </c>
      <c r="G291" s="20">
        <v>43847</v>
      </c>
      <c r="H291" s="20">
        <f t="shared" si="15"/>
        <v>43857</v>
      </c>
      <c r="I291" s="20">
        <v>43857</v>
      </c>
      <c r="J291" s="21">
        <v>214</v>
      </c>
      <c r="K291" s="22">
        <f t="shared" si="17"/>
        <v>214</v>
      </c>
      <c r="L291" s="18">
        <v>0</v>
      </c>
      <c r="M291" s="18">
        <f t="shared" si="16"/>
        <v>0</v>
      </c>
    </row>
    <row r="292" spans="1:13" x14ac:dyDescent="0.3">
      <c r="A292" s="18">
        <v>100039</v>
      </c>
      <c r="B292" s="19">
        <v>31930</v>
      </c>
      <c r="C292" s="19" t="s">
        <v>352</v>
      </c>
      <c r="D292" s="19" t="s">
        <v>183</v>
      </c>
      <c r="E292" s="19" t="s">
        <v>318</v>
      </c>
      <c r="F292" s="19">
        <v>3</v>
      </c>
      <c r="G292" s="20">
        <v>43847</v>
      </c>
      <c r="H292" s="20">
        <f t="shared" si="15"/>
        <v>43850</v>
      </c>
      <c r="I292" s="20">
        <v>43850</v>
      </c>
      <c r="J292" s="21">
        <v>26</v>
      </c>
      <c r="K292" s="22">
        <f t="shared" si="17"/>
        <v>26</v>
      </c>
      <c r="L292" s="18">
        <v>0</v>
      </c>
      <c r="M292" s="18">
        <f t="shared" si="16"/>
        <v>0</v>
      </c>
    </row>
    <row r="293" spans="1:13" x14ac:dyDescent="0.3">
      <c r="A293" s="18">
        <v>100042</v>
      </c>
      <c r="B293" s="19">
        <v>13380</v>
      </c>
      <c r="C293" s="19" t="s">
        <v>353</v>
      </c>
      <c r="D293" s="19" t="s">
        <v>165</v>
      </c>
      <c r="E293" s="19" t="s">
        <v>166</v>
      </c>
      <c r="F293" s="19">
        <v>10</v>
      </c>
      <c r="G293" s="20">
        <v>43847</v>
      </c>
      <c r="H293" s="20">
        <f t="shared" si="15"/>
        <v>43857</v>
      </c>
      <c r="I293" s="20">
        <v>43857</v>
      </c>
      <c r="J293" s="21">
        <v>823</v>
      </c>
      <c r="K293" s="22">
        <f t="shared" si="17"/>
        <v>823</v>
      </c>
      <c r="L293" s="18">
        <v>0</v>
      </c>
      <c r="M293" s="18">
        <f t="shared" si="16"/>
        <v>0</v>
      </c>
    </row>
    <row r="294" spans="1:13" x14ac:dyDescent="0.3">
      <c r="A294" s="18">
        <v>100039</v>
      </c>
      <c r="B294" s="19">
        <v>32370</v>
      </c>
      <c r="C294" s="19" t="s">
        <v>354</v>
      </c>
      <c r="D294" s="19" t="s">
        <v>240</v>
      </c>
      <c r="E294" s="19" t="s">
        <v>318</v>
      </c>
      <c r="F294" s="19">
        <v>3</v>
      </c>
      <c r="G294" s="20">
        <v>43847</v>
      </c>
      <c r="H294" s="20">
        <f t="shared" si="15"/>
        <v>43850</v>
      </c>
      <c r="I294" s="20">
        <v>43850</v>
      </c>
      <c r="J294" s="21">
        <v>115</v>
      </c>
      <c r="K294" s="22">
        <f t="shared" si="17"/>
        <v>115</v>
      </c>
      <c r="L294" s="18">
        <v>0</v>
      </c>
      <c r="M294" s="18">
        <f t="shared" si="16"/>
        <v>0</v>
      </c>
    </row>
    <row r="295" spans="1:13" x14ac:dyDescent="0.3">
      <c r="A295" s="18">
        <v>100042</v>
      </c>
      <c r="B295" s="19">
        <v>13490</v>
      </c>
      <c r="C295" s="19" t="s">
        <v>355</v>
      </c>
      <c r="D295" s="19" t="s">
        <v>165</v>
      </c>
      <c r="E295" s="19" t="s">
        <v>166</v>
      </c>
      <c r="F295" s="19">
        <v>10</v>
      </c>
      <c r="G295" s="20">
        <v>43847</v>
      </c>
      <c r="H295" s="20">
        <f t="shared" si="15"/>
        <v>43857</v>
      </c>
      <c r="I295" s="20">
        <v>43857</v>
      </c>
      <c r="J295" s="21">
        <v>109</v>
      </c>
      <c r="K295" s="22">
        <f t="shared" si="17"/>
        <v>109</v>
      </c>
      <c r="L295" s="18">
        <v>0</v>
      </c>
      <c r="M295" s="18">
        <f t="shared" si="16"/>
        <v>0</v>
      </c>
    </row>
    <row r="296" spans="1:13" x14ac:dyDescent="0.3">
      <c r="A296" s="18">
        <v>100039</v>
      </c>
      <c r="B296" s="19">
        <v>32540</v>
      </c>
      <c r="C296" s="19" t="s">
        <v>356</v>
      </c>
      <c r="D296" s="19" t="s">
        <v>240</v>
      </c>
      <c r="E296" s="19" t="s">
        <v>318</v>
      </c>
      <c r="F296" s="19">
        <v>3</v>
      </c>
      <c r="G296" s="20">
        <v>43847</v>
      </c>
      <c r="H296" s="20">
        <f t="shared" si="15"/>
        <v>43850</v>
      </c>
      <c r="I296" s="20">
        <v>43850</v>
      </c>
      <c r="J296" s="21">
        <v>78</v>
      </c>
      <c r="K296" s="22">
        <f t="shared" si="17"/>
        <v>78</v>
      </c>
      <c r="L296" s="18">
        <v>0</v>
      </c>
      <c r="M296" s="18">
        <f t="shared" si="16"/>
        <v>0</v>
      </c>
    </row>
    <row r="297" spans="1:13" x14ac:dyDescent="0.3">
      <c r="A297" s="18">
        <v>100040</v>
      </c>
      <c r="B297" s="19">
        <v>72930</v>
      </c>
      <c r="C297" s="19" t="s">
        <v>357</v>
      </c>
      <c r="D297" s="19" t="s">
        <v>189</v>
      </c>
      <c r="E297" s="19" t="s">
        <v>178</v>
      </c>
      <c r="F297" s="19">
        <v>20</v>
      </c>
      <c r="G297" s="20">
        <v>43847</v>
      </c>
      <c r="H297" s="20">
        <f t="shared" si="15"/>
        <v>43867</v>
      </c>
      <c r="I297" s="20">
        <v>43867</v>
      </c>
      <c r="J297" s="21">
        <v>114</v>
      </c>
      <c r="K297" s="22">
        <f t="shared" si="17"/>
        <v>114</v>
      </c>
      <c r="L297" s="18">
        <v>0</v>
      </c>
      <c r="M297" s="18">
        <f t="shared" si="16"/>
        <v>0</v>
      </c>
    </row>
    <row r="298" spans="1:13" x14ac:dyDescent="0.3">
      <c r="A298" s="18">
        <v>100042</v>
      </c>
      <c r="B298" s="19">
        <v>15200</v>
      </c>
      <c r="C298" s="19" t="s">
        <v>358</v>
      </c>
      <c r="D298" s="19" t="s">
        <v>165</v>
      </c>
      <c r="E298" s="19" t="s">
        <v>166</v>
      </c>
      <c r="F298" s="19">
        <v>10</v>
      </c>
      <c r="G298" s="20">
        <v>43847</v>
      </c>
      <c r="H298" s="20">
        <f t="shared" si="15"/>
        <v>43857</v>
      </c>
      <c r="I298" s="20">
        <v>43857</v>
      </c>
      <c r="J298" s="21">
        <v>70</v>
      </c>
      <c r="K298" s="22">
        <f t="shared" si="17"/>
        <v>70</v>
      </c>
      <c r="L298" s="18">
        <v>0</v>
      </c>
      <c r="M298" s="18">
        <f t="shared" si="16"/>
        <v>0</v>
      </c>
    </row>
    <row r="299" spans="1:13" x14ac:dyDescent="0.3">
      <c r="A299" s="18">
        <v>100033</v>
      </c>
      <c r="B299" s="19">
        <v>75110</v>
      </c>
      <c r="C299" s="19" t="s">
        <v>359</v>
      </c>
      <c r="D299" s="19" t="s">
        <v>289</v>
      </c>
      <c r="E299" s="19" t="s">
        <v>35</v>
      </c>
      <c r="F299" s="19">
        <v>10</v>
      </c>
      <c r="G299" s="20">
        <v>43847</v>
      </c>
      <c r="H299" s="20">
        <f t="shared" si="15"/>
        <v>43857</v>
      </c>
      <c r="I299" s="20">
        <v>43857</v>
      </c>
      <c r="J299" s="21">
        <v>49</v>
      </c>
      <c r="K299" s="22">
        <f t="shared" si="17"/>
        <v>49</v>
      </c>
      <c r="L299" s="18">
        <v>0</v>
      </c>
      <c r="M299" s="18">
        <f t="shared" si="16"/>
        <v>0</v>
      </c>
    </row>
    <row r="300" spans="1:13" x14ac:dyDescent="0.3">
      <c r="A300" s="18">
        <v>100040</v>
      </c>
      <c r="B300" s="19">
        <v>72960</v>
      </c>
      <c r="C300" s="19" t="s">
        <v>360</v>
      </c>
      <c r="D300" s="19" t="s">
        <v>189</v>
      </c>
      <c r="E300" s="19" t="s">
        <v>178</v>
      </c>
      <c r="F300" s="19">
        <v>20</v>
      </c>
      <c r="G300" s="20">
        <v>43847</v>
      </c>
      <c r="H300" s="20">
        <f t="shared" si="15"/>
        <v>43867</v>
      </c>
      <c r="I300" s="20">
        <v>43867</v>
      </c>
      <c r="J300" s="21">
        <v>60</v>
      </c>
      <c r="K300" s="22">
        <f t="shared" si="17"/>
        <v>60</v>
      </c>
      <c r="L300" s="18">
        <v>0</v>
      </c>
      <c r="M300" s="18">
        <f t="shared" si="16"/>
        <v>0</v>
      </c>
    </row>
    <row r="301" spans="1:13" x14ac:dyDescent="0.3">
      <c r="A301" s="18">
        <v>100039</v>
      </c>
      <c r="B301" s="19">
        <v>32660</v>
      </c>
      <c r="C301" s="19" t="s">
        <v>361</v>
      </c>
      <c r="D301" s="19" t="s">
        <v>240</v>
      </c>
      <c r="E301" s="19" t="s">
        <v>318</v>
      </c>
      <c r="F301" s="19">
        <v>3</v>
      </c>
      <c r="G301" s="20">
        <v>43847</v>
      </c>
      <c r="H301" s="20">
        <f t="shared" si="15"/>
        <v>43850</v>
      </c>
      <c r="I301" s="20">
        <v>43850</v>
      </c>
      <c r="J301" s="21">
        <v>94</v>
      </c>
      <c r="K301" s="22">
        <f t="shared" si="17"/>
        <v>94</v>
      </c>
      <c r="L301" s="18">
        <v>0</v>
      </c>
      <c r="M301" s="18">
        <f t="shared" si="16"/>
        <v>0</v>
      </c>
    </row>
    <row r="302" spans="1:13" x14ac:dyDescent="0.3">
      <c r="A302" s="18">
        <v>100053</v>
      </c>
      <c r="B302" s="19">
        <v>31550</v>
      </c>
      <c r="C302" s="19" t="s">
        <v>362</v>
      </c>
      <c r="D302" s="19" t="s">
        <v>183</v>
      </c>
      <c r="E302" s="19" t="s">
        <v>318</v>
      </c>
      <c r="F302" s="19">
        <v>3</v>
      </c>
      <c r="G302" s="20">
        <v>43852</v>
      </c>
      <c r="H302" s="20">
        <f t="shared" si="15"/>
        <v>43855</v>
      </c>
      <c r="I302" s="20">
        <v>43855</v>
      </c>
      <c r="J302" s="21">
        <v>68</v>
      </c>
      <c r="K302" s="22">
        <f t="shared" si="17"/>
        <v>68</v>
      </c>
      <c r="L302" s="18">
        <v>0</v>
      </c>
      <c r="M302" s="18">
        <f t="shared" si="16"/>
        <v>0</v>
      </c>
    </row>
    <row r="303" spans="1:13" x14ac:dyDescent="0.3">
      <c r="A303" s="18">
        <v>100053</v>
      </c>
      <c r="B303" s="19">
        <v>32560</v>
      </c>
      <c r="C303" s="19" t="s">
        <v>363</v>
      </c>
      <c r="D303" s="19" t="s">
        <v>240</v>
      </c>
      <c r="E303" s="19" t="s">
        <v>318</v>
      </c>
      <c r="F303" s="19">
        <v>3</v>
      </c>
      <c r="G303" s="20">
        <v>43852</v>
      </c>
      <c r="H303" s="20">
        <f t="shared" si="15"/>
        <v>43855</v>
      </c>
      <c r="I303" s="20">
        <v>43855</v>
      </c>
      <c r="J303" s="21">
        <v>208</v>
      </c>
      <c r="K303" s="22">
        <f t="shared" si="17"/>
        <v>208</v>
      </c>
      <c r="L303" s="18">
        <v>0</v>
      </c>
      <c r="M303" s="18">
        <f t="shared" si="16"/>
        <v>0</v>
      </c>
    </row>
    <row r="304" spans="1:13" x14ac:dyDescent="0.3">
      <c r="A304" s="18">
        <v>100055</v>
      </c>
      <c r="B304" s="19">
        <v>60050</v>
      </c>
      <c r="C304" s="19" t="s">
        <v>364</v>
      </c>
      <c r="D304" s="19" t="s">
        <v>455</v>
      </c>
      <c r="E304" s="19" t="s">
        <v>160</v>
      </c>
      <c r="F304" s="19">
        <v>10</v>
      </c>
      <c r="G304" s="20">
        <v>43852</v>
      </c>
      <c r="H304" s="20">
        <f t="shared" si="15"/>
        <v>43862</v>
      </c>
      <c r="I304" s="20">
        <v>43862</v>
      </c>
      <c r="J304" s="21">
        <v>54</v>
      </c>
      <c r="K304" s="22">
        <f t="shared" si="17"/>
        <v>54</v>
      </c>
      <c r="L304" s="18">
        <v>0</v>
      </c>
      <c r="M304" s="18">
        <f t="shared" si="16"/>
        <v>0</v>
      </c>
    </row>
    <row r="305" spans="1:13" x14ac:dyDescent="0.3">
      <c r="A305" s="18">
        <v>100044</v>
      </c>
      <c r="B305" s="19">
        <v>80030</v>
      </c>
      <c r="C305" s="19" t="s">
        <v>365</v>
      </c>
      <c r="D305" s="19" t="s">
        <v>234</v>
      </c>
      <c r="E305" s="19" t="s">
        <v>235</v>
      </c>
      <c r="F305" s="19">
        <v>10</v>
      </c>
      <c r="G305" s="20">
        <v>43852</v>
      </c>
      <c r="H305" s="20">
        <f t="shared" si="15"/>
        <v>43862</v>
      </c>
      <c r="I305" s="20">
        <v>43862</v>
      </c>
      <c r="J305" s="21">
        <v>566</v>
      </c>
      <c r="K305" s="22">
        <f t="shared" si="17"/>
        <v>566</v>
      </c>
      <c r="L305" s="18">
        <v>0</v>
      </c>
      <c r="M305" s="18">
        <f t="shared" si="16"/>
        <v>0</v>
      </c>
    </row>
    <row r="306" spans="1:13" x14ac:dyDescent="0.3">
      <c r="A306" s="18">
        <v>100055</v>
      </c>
      <c r="B306" s="19">
        <v>73120</v>
      </c>
      <c r="C306" s="19" t="s">
        <v>366</v>
      </c>
      <c r="D306" s="19" t="s">
        <v>455</v>
      </c>
      <c r="E306" s="19" t="s">
        <v>160</v>
      </c>
      <c r="F306" s="19">
        <v>10</v>
      </c>
      <c r="G306" s="20">
        <v>43852</v>
      </c>
      <c r="H306" s="20">
        <f t="shared" si="15"/>
        <v>43862</v>
      </c>
      <c r="I306" s="20">
        <v>43862</v>
      </c>
      <c r="J306" s="21">
        <v>32</v>
      </c>
      <c r="K306" s="22">
        <f t="shared" si="17"/>
        <v>32</v>
      </c>
      <c r="L306" s="18">
        <v>0</v>
      </c>
      <c r="M306" s="18">
        <f t="shared" si="16"/>
        <v>0</v>
      </c>
    </row>
    <row r="307" spans="1:13" x14ac:dyDescent="0.3">
      <c r="A307" s="18">
        <v>100040</v>
      </c>
      <c r="B307" s="19">
        <v>72470</v>
      </c>
      <c r="C307" s="19" t="s">
        <v>367</v>
      </c>
      <c r="D307" s="19" t="s">
        <v>189</v>
      </c>
      <c r="E307" s="19" t="s">
        <v>178</v>
      </c>
      <c r="F307" s="19">
        <v>20</v>
      </c>
      <c r="G307" s="20">
        <v>43847</v>
      </c>
      <c r="H307" s="20">
        <f t="shared" si="15"/>
        <v>43867</v>
      </c>
      <c r="I307" s="20">
        <v>43867</v>
      </c>
      <c r="J307" s="21">
        <v>10</v>
      </c>
      <c r="K307" s="22">
        <f t="shared" si="17"/>
        <v>10</v>
      </c>
      <c r="L307" s="18">
        <v>0</v>
      </c>
      <c r="M307" s="18">
        <f t="shared" si="16"/>
        <v>0</v>
      </c>
    </row>
    <row r="308" spans="1:13" x14ac:dyDescent="0.3">
      <c r="A308" s="18">
        <v>100043</v>
      </c>
      <c r="B308" s="19">
        <v>73020</v>
      </c>
      <c r="C308" s="19" t="s">
        <v>368</v>
      </c>
      <c r="D308" s="19" t="s">
        <v>455</v>
      </c>
      <c r="E308" s="19" t="s">
        <v>160</v>
      </c>
      <c r="F308" s="19">
        <v>10</v>
      </c>
      <c r="G308" s="20">
        <v>43847</v>
      </c>
      <c r="H308" s="20">
        <f t="shared" si="15"/>
        <v>43857</v>
      </c>
      <c r="I308" s="20">
        <v>43857</v>
      </c>
      <c r="J308" s="21">
        <v>45</v>
      </c>
      <c r="K308" s="22">
        <f t="shared" si="17"/>
        <v>45</v>
      </c>
      <c r="L308" s="18">
        <v>0</v>
      </c>
      <c r="M308" s="18">
        <f t="shared" si="16"/>
        <v>0</v>
      </c>
    </row>
    <row r="309" spans="1:13" x14ac:dyDescent="0.3">
      <c r="A309" s="18">
        <v>100040</v>
      </c>
      <c r="B309" s="19">
        <v>72390</v>
      </c>
      <c r="C309" s="19" t="s">
        <v>369</v>
      </c>
      <c r="D309" s="19" t="s">
        <v>189</v>
      </c>
      <c r="E309" s="19" t="s">
        <v>178</v>
      </c>
      <c r="F309" s="19">
        <v>20</v>
      </c>
      <c r="G309" s="20">
        <v>43847</v>
      </c>
      <c r="H309" s="20">
        <f t="shared" si="15"/>
        <v>43867</v>
      </c>
      <c r="I309" s="20">
        <v>43867</v>
      </c>
      <c r="J309" s="21">
        <v>20</v>
      </c>
      <c r="K309" s="22">
        <f t="shared" si="17"/>
        <v>20</v>
      </c>
      <c r="L309" s="18">
        <v>0</v>
      </c>
      <c r="M309" s="18">
        <f t="shared" si="16"/>
        <v>0</v>
      </c>
    </row>
    <row r="310" spans="1:13" x14ac:dyDescent="0.3">
      <c r="A310" s="18">
        <v>100039</v>
      </c>
      <c r="B310" s="19">
        <v>32450</v>
      </c>
      <c r="C310" s="19" t="s">
        <v>370</v>
      </c>
      <c r="D310" s="19" t="s">
        <v>240</v>
      </c>
      <c r="E310" s="19" t="s">
        <v>318</v>
      </c>
      <c r="F310" s="19">
        <v>3</v>
      </c>
      <c r="G310" s="20">
        <v>43847</v>
      </c>
      <c r="H310" s="20">
        <f t="shared" si="15"/>
        <v>43850</v>
      </c>
      <c r="I310" s="20">
        <v>43850</v>
      </c>
      <c r="J310" s="21">
        <v>134</v>
      </c>
      <c r="K310" s="22">
        <f t="shared" si="17"/>
        <v>134</v>
      </c>
      <c r="L310" s="18">
        <v>0</v>
      </c>
      <c r="M310" s="18">
        <f t="shared" si="16"/>
        <v>0</v>
      </c>
    </row>
    <row r="311" spans="1:13" x14ac:dyDescent="0.3">
      <c r="A311" s="18">
        <v>100039</v>
      </c>
      <c r="B311" s="19">
        <v>31610</v>
      </c>
      <c r="C311" s="19" t="s">
        <v>371</v>
      </c>
      <c r="D311" s="19" t="s">
        <v>183</v>
      </c>
      <c r="E311" s="19" t="s">
        <v>318</v>
      </c>
      <c r="F311" s="19">
        <v>3</v>
      </c>
      <c r="G311" s="20">
        <v>43847</v>
      </c>
      <c r="H311" s="20">
        <f t="shared" si="15"/>
        <v>43850</v>
      </c>
      <c r="I311" s="20">
        <v>43850</v>
      </c>
      <c r="J311" s="21">
        <v>22</v>
      </c>
      <c r="K311" s="22">
        <f t="shared" si="17"/>
        <v>22</v>
      </c>
      <c r="L311" s="18">
        <v>0</v>
      </c>
      <c r="M311" s="18">
        <f t="shared" si="16"/>
        <v>0</v>
      </c>
    </row>
    <row r="312" spans="1:13" x14ac:dyDescent="0.3">
      <c r="A312" s="18">
        <v>100040</v>
      </c>
      <c r="B312" s="19">
        <v>72810</v>
      </c>
      <c r="C312" s="19" t="s">
        <v>372</v>
      </c>
      <c r="D312" s="19" t="s">
        <v>189</v>
      </c>
      <c r="E312" s="19" t="s">
        <v>178</v>
      </c>
      <c r="F312" s="19">
        <v>20</v>
      </c>
      <c r="G312" s="20">
        <v>43847</v>
      </c>
      <c r="H312" s="20">
        <f t="shared" si="15"/>
        <v>43867</v>
      </c>
      <c r="I312" s="20">
        <v>43867</v>
      </c>
      <c r="J312" s="21">
        <v>14</v>
      </c>
      <c r="K312" s="22">
        <f t="shared" si="17"/>
        <v>14</v>
      </c>
      <c r="L312" s="18">
        <v>0</v>
      </c>
      <c r="M312" s="18">
        <f t="shared" si="16"/>
        <v>0</v>
      </c>
    </row>
    <row r="313" spans="1:13" x14ac:dyDescent="0.3">
      <c r="A313" s="18">
        <v>100040</v>
      </c>
      <c r="B313" s="19">
        <v>25060</v>
      </c>
      <c r="C313" s="19" t="s">
        <v>373</v>
      </c>
      <c r="D313" s="19" t="s">
        <v>177</v>
      </c>
      <c r="E313" s="19" t="s">
        <v>178</v>
      </c>
      <c r="F313" s="19">
        <v>20</v>
      </c>
      <c r="G313" s="20">
        <v>43847</v>
      </c>
      <c r="H313" s="20">
        <f t="shared" si="15"/>
        <v>43867</v>
      </c>
      <c r="I313" s="20">
        <v>43867</v>
      </c>
      <c r="J313" s="21">
        <v>36</v>
      </c>
      <c r="K313" s="22">
        <f t="shared" si="17"/>
        <v>36</v>
      </c>
      <c r="L313" s="18">
        <v>0</v>
      </c>
      <c r="M313" s="18">
        <f t="shared" si="16"/>
        <v>0</v>
      </c>
    </row>
    <row r="314" spans="1:13" x14ac:dyDescent="0.3">
      <c r="A314" s="18">
        <v>100043</v>
      </c>
      <c r="B314" s="19">
        <v>60580</v>
      </c>
      <c r="C314" s="19" t="s">
        <v>374</v>
      </c>
      <c r="D314" s="19" t="s">
        <v>214</v>
      </c>
      <c r="E314" s="19" t="s">
        <v>160</v>
      </c>
      <c r="F314" s="19">
        <v>10</v>
      </c>
      <c r="G314" s="20">
        <v>43847</v>
      </c>
      <c r="H314" s="20">
        <f t="shared" si="15"/>
        <v>43857</v>
      </c>
      <c r="I314" s="20">
        <v>43857</v>
      </c>
      <c r="J314" s="21">
        <v>183</v>
      </c>
      <c r="K314" s="22">
        <f t="shared" si="17"/>
        <v>183</v>
      </c>
      <c r="L314" s="18">
        <v>0</v>
      </c>
      <c r="M314" s="18">
        <f t="shared" si="16"/>
        <v>0</v>
      </c>
    </row>
    <row r="315" spans="1:13" x14ac:dyDescent="0.3">
      <c r="A315" s="18">
        <v>100039</v>
      </c>
      <c r="B315" s="19">
        <v>32680</v>
      </c>
      <c r="C315" s="19" t="s">
        <v>375</v>
      </c>
      <c r="D315" s="19" t="s">
        <v>240</v>
      </c>
      <c r="E315" s="19" t="s">
        <v>318</v>
      </c>
      <c r="F315" s="19">
        <v>3</v>
      </c>
      <c r="G315" s="20">
        <v>43847</v>
      </c>
      <c r="H315" s="20">
        <f t="shared" si="15"/>
        <v>43850</v>
      </c>
      <c r="I315" s="20">
        <v>43850</v>
      </c>
      <c r="J315" s="21">
        <v>50</v>
      </c>
      <c r="K315" s="22">
        <f t="shared" si="17"/>
        <v>50</v>
      </c>
      <c r="L315" s="18">
        <v>0</v>
      </c>
      <c r="M315" s="18">
        <f t="shared" si="16"/>
        <v>0</v>
      </c>
    </row>
    <row r="316" spans="1:13" x14ac:dyDescent="0.3">
      <c r="A316" s="18">
        <v>100035</v>
      </c>
      <c r="B316" s="19">
        <v>80320</v>
      </c>
      <c r="C316" s="19" t="s">
        <v>376</v>
      </c>
      <c r="D316" s="19" t="s">
        <v>299</v>
      </c>
      <c r="E316" s="19" t="s">
        <v>65</v>
      </c>
      <c r="F316" s="19">
        <v>5</v>
      </c>
      <c r="G316" s="20">
        <v>43847</v>
      </c>
      <c r="H316" s="20">
        <f t="shared" si="15"/>
        <v>43852</v>
      </c>
      <c r="I316" s="20">
        <v>43852</v>
      </c>
      <c r="J316" s="21">
        <v>77</v>
      </c>
      <c r="K316" s="22">
        <f t="shared" si="17"/>
        <v>77</v>
      </c>
      <c r="L316" s="18">
        <v>0</v>
      </c>
      <c r="M316" s="18">
        <f t="shared" si="16"/>
        <v>0</v>
      </c>
    </row>
    <row r="317" spans="1:13" x14ac:dyDescent="0.3">
      <c r="A317" s="18">
        <v>100039</v>
      </c>
      <c r="B317" s="19">
        <v>31480</v>
      </c>
      <c r="C317" s="19" t="s">
        <v>377</v>
      </c>
      <c r="D317" s="19" t="s">
        <v>183</v>
      </c>
      <c r="E317" s="19" t="s">
        <v>318</v>
      </c>
      <c r="F317" s="19">
        <v>3</v>
      </c>
      <c r="G317" s="20">
        <v>43847</v>
      </c>
      <c r="H317" s="20">
        <f t="shared" si="15"/>
        <v>43850</v>
      </c>
      <c r="I317" s="20">
        <v>43850</v>
      </c>
      <c r="J317" s="21">
        <v>22</v>
      </c>
      <c r="K317" s="22">
        <f t="shared" si="17"/>
        <v>22</v>
      </c>
      <c r="L317" s="18">
        <v>0</v>
      </c>
      <c r="M317" s="18">
        <f t="shared" si="16"/>
        <v>0</v>
      </c>
    </row>
    <row r="318" spans="1:13" x14ac:dyDescent="0.3">
      <c r="A318" s="18">
        <v>100060</v>
      </c>
      <c r="B318" s="19">
        <v>72920</v>
      </c>
      <c r="C318" s="19" t="s">
        <v>378</v>
      </c>
      <c r="D318" s="19" t="s">
        <v>189</v>
      </c>
      <c r="E318" s="19" t="s">
        <v>178</v>
      </c>
      <c r="F318" s="19">
        <v>20</v>
      </c>
      <c r="G318" s="20">
        <v>43855</v>
      </c>
      <c r="H318" s="20">
        <f t="shared" si="15"/>
        <v>43875</v>
      </c>
      <c r="I318" s="20">
        <v>43875</v>
      </c>
      <c r="J318" s="21">
        <v>58</v>
      </c>
      <c r="K318" s="22">
        <f t="shared" si="17"/>
        <v>58</v>
      </c>
      <c r="L318" s="18">
        <v>0</v>
      </c>
      <c r="M318" s="18">
        <f t="shared" si="16"/>
        <v>0</v>
      </c>
    </row>
    <row r="319" spans="1:13" x14ac:dyDescent="0.3">
      <c r="A319" s="18">
        <v>100060</v>
      </c>
      <c r="B319" s="19">
        <v>72330</v>
      </c>
      <c r="C319" s="19" t="s">
        <v>379</v>
      </c>
      <c r="D319" s="19" t="s">
        <v>189</v>
      </c>
      <c r="E319" s="19" t="s">
        <v>178</v>
      </c>
      <c r="F319" s="19">
        <v>20</v>
      </c>
      <c r="G319" s="20">
        <v>43855</v>
      </c>
      <c r="H319" s="20">
        <f t="shared" si="15"/>
        <v>43875</v>
      </c>
      <c r="I319" s="20">
        <v>43875</v>
      </c>
      <c r="J319" s="21">
        <v>15</v>
      </c>
      <c r="K319" s="22">
        <f t="shared" si="17"/>
        <v>15</v>
      </c>
      <c r="L319" s="18">
        <v>0</v>
      </c>
      <c r="M319" s="18">
        <f t="shared" si="16"/>
        <v>0</v>
      </c>
    </row>
    <row r="320" spans="1:13" x14ac:dyDescent="0.3">
      <c r="A320" s="18">
        <v>100059</v>
      </c>
      <c r="B320" s="19">
        <v>32620</v>
      </c>
      <c r="C320" s="19" t="s">
        <v>380</v>
      </c>
      <c r="D320" s="19" t="s">
        <v>240</v>
      </c>
      <c r="E320" s="19" t="s">
        <v>318</v>
      </c>
      <c r="F320" s="19">
        <v>3</v>
      </c>
      <c r="G320" s="20">
        <v>43855</v>
      </c>
      <c r="H320" s="20">
        <f t="shared" si="15"/>
        <v>43858</v>
      </c>
      <c r="I320" s="20">
        <v>43858</v>
      </c>
      <c r="J320" s="21">
        <v>54</v>
      </c>
      <c r="K320" s="22">
        <f t="shared" si="17"/>
        <v>54</v>
      </c>
      <c r="L320" s="18">
        <v>0</v>
      </c>
      <c r="M320" s="18">
        <f t="shared" si="16"/>
        <v>0</v>
      </c>
    </row>
    <row r="321" spans="1:13" x14ac:dyDescent="0.3">
      <c r="A321" s="18">
        <v>100060</v>
      </c>
      <c r="B321" s="19">
        <v>25050</v>
      </c>
      <c r="C321" s="19" t="s">
        <v>381</v>
      </c>
      <c r="D321" s="19" t="s">
        <v>177</v>
      </c>
      <c r="E321" s="19" t="s">
        <v>178</v>
      </c>
      <c r="F321" s="19">
        <v>20</v>
      </c>
      <c r="G321" s="20">
        <v>43855</v>
      </c>
      <c r="H321" s="20">
        <f t="shared" si="15"/>
        <v>43875</v>
      </c>
      <c r="I321" s="20">
        <v>43875</v>
      </c>
      <c r="J321" s="21">
        <v>37</v>
      </c>
      <c r="K321" s="22">
        <f t="shared" si="17"/>
        <v>37</v>
      </c>
      <c r="L321" s="18">
        <v>0</v>
      </c>
      <c r="M321" s="18">
        <f t="shared" si="16"/>
        <v>0</v>
      </c>
    </row>
    <row r="322" spans="1:13" x14ac:dyDescent="0.3">
      <c r="A322" s="18">
        <v>100060</v>
      </c>
      <c r="B322" s="19">
        <v>20270</v>
      </c>
      <c r="C322" s="19" t="s">
        <v>382</v>
      </c>
      <c r="D322" s="19" t="s">
        <v>177</v>
      </c>
      <c r="E322" s="19" t="s">
        <v>178</v>
      </c>
      <c r="F322" s="19">
        <v>20</v>
      </c>
      <c r="G322" s="20">
        <v>43855</v>
      </c>
      <c r="H322" s="20">
        <f t="shared" si="15"/>
        <v>43875</v>
      </c>
      <c r="I322" s="20">
        <v>43878</v>
      </c>
      <c r="J322" s="21">
        <v>15</v>
      </c>
      <c r="K322" s="22">
        <f t="shared" si="17"/>
        <v>15</v>
      </c>
      <c r="L322" s="18">
        <v>0</v>
      </c>
      <c r="M322" s="18">
        <f t="shared" si="16"/>
        <v>3</v>
      </c>
    </row>
    <row r="323" spans="1:13" x14ac:dyDescent="0.3">
      <c r="A323" s="18">
        <v>100061</v>
      </c>
      <c r="B323" s="19">
        <v>60330</v>
      </c>
      <c r="C323" s="19" t="s">
        <v>383</v>
      </c>
      <c r="D323" s="19" t="s">
        <v>214</v>
      </c>
      <c r="E323" s="19" t="s">
        <v>160</v>
      </c>
      <c r="F323" s="19">
        <v>10</v>
      </c>
      <c r="G323" s="20">
        <v>43855</v>
      </c>
      <c r="H323" s="20">
        <f t="shared" ref="H323:H386" si="18">G323+F323</f>
        <v>43865</v>
      </c>
      <c r="I323" s="20">
        <v>43865</v>
      </c>
      <c r="J323" s="21">
        <v>114</v>
      </c>
      <c r="K323" s="22">
        <f t="shared" si="17"/>
        <v>114</v>
      </c>
      <c r="L323" s="18">
        <v>0</v>
      </c>
      <c r="M323" s="18">
        <f t="shared" ref="M323:M386" si="19">ABS(I323-H323)</f>
        <v>0</v>
      </c>
    </row>
    <row r="324" spans="1:13" x14ac:dyDescent="0.3">
      <c r="A324" s="18">
        <v>100059</v>
      </c>
      <c r="B324" s="19">
        <v>32570</v>
      </c>
      <c r="C324" s="19" t="s">
        <v>384</v>
      </c>
      <c r="D324" s="19" t="s">
        <v>240</v>
      </c>
      <c r="E324" s="19" t="s">
        <v>318</v>
      </c>
      <c r="F324" s="19">
        <v>3</v>
      </c>
      <c r="G324" s="20">
        <v>43855</v>
      </c>
      <c r="H324" s="20">
        <f t="shared" si="18"/>
        <v>43858</v>
      </c>
      <c r="I324" s="20">
        <v>43858</v>
      </c>
      <c r="J324" s="21">
        <v>37</v>
      </c>
      <c r="K324" s="22">
        <f t="shared" si="17"/>
        <v>37</v>
      </c>
      <c r="L324" s="18">
        <v>0</v>
      </c>
      <c r="M324" s="18">
        <f t="shared" si="19"/>
        <v>0</v>
      </c>
    </row>
    <row r="325" spans="1:13" x14ac:dyDescent="0.3">
      <c r="A325" s="18">
        <v>100057</v>
      </c>
      <c r="B325" s="19">
        <v>75310</v>
      </c>
      <c r="C325" s="19" t="s">
        <v>385</v>
      </c>
      <c r="D325" s="19" t="s">
        <v>289</v>
      </c>
      <c r="E325" s="19" t="s">
        <v>35</v>
      </c>
      <c r="F325" s="19">
        <v>10</v>
      </c>
      <c r="G325" s="20">
        <v>43855</v>
      </c>
      <c r="H325" s="20">
        <f t="shared" si="18"/>
        <v>43865</v>
      </c>
      <c r="I325" s="20">
        <v>43865</v>
      </c>
      <c r="J325" s="21">
        <v>42</v>
      </c>
      <c r="K325" s="22">
        <f t="shared" si="17"/>
        <v>42</v>
      </c>
      <c r="L325" s="18">
        <v>0</v>
      </c>
      <c r="M325" s="18">
        <f t="shared" si="19"/>
        <v>0</v>
      </c>
    </row>
    <row r="326" spans="1:13" x14ac:dyDescent="0.3">
      <c r="A326" s="18">
        <v>100021</v>
      </c>
      <c r="B326" s="19">
        <v>32460</v>
      </c>
      <c r="C326" s="19" t="s">
        <v>386</v>
      </c>
      <c r="D326" s="19" t="s">
        <v>240</v>
      </c>
      <c r="E326" s="19" t="s">
        <v>318</v>
      </c>
      <c r="F326" s="19">
        <v>3</v>
      </c>
      <c r="G326" s="20">
        <v>43843</v>
      </c>
      <c r="H326" s="20">
        <f t="shared" si="18"/>
        <v>43846</v>
      </c>
      <c r="I326" s="20">
        <v>43846</v>
      </c>
      <c r="J326" s="21">
        <v>386</v>
      </c>
      <c r="K326" s="22">
        <f t="shared" si="17"/>
        <v>386</v>
      </c>
      <c r="L326" s="18">
        <v>0</v>
      </c>
      <c r="M326" s="18">
        <f t="shared" si="19"/>
        <v>0</v>
      </c>
    </row>
    <row r="327" spans="1:13" x14ac:dyDescent="0.3">
      <c r="A327" s="18">
        <v>100021</v>
      </c>
      <c r="B327" s="19">
        <v>31620</v>
      </c>
      <c r="C327" s="19" t="s">
        <v>387</v>
      </c>
      <c r="D327" s="19" t="s">
        <v>183</v>
      </c>
      <c r="E327" s="19" t="s">
        <v>318</v>
      </c>
      <c r="F327" s="19">
        <v>3</v>
      </c>
      <c r="G327" s="20">
        <v>43843</v>
      </c>
      <c r="H327" s="20">
        <f t="shared" si="18"/>
        <v>43846</v>
      </c>
      <c r="I327" s="20">
        <v>43846</v>
      </c>
      <c r="J327" s="21">
        <v>11</v>
      </c>
      <c r="K327" s="22">
        <f t="shared" si="17"/>
        <v>11</v>
      </c>
      <c r="L327" s="18">
        <v>0</v>
      </c>
      <c r="M327" s="18">
        <f t="shared" si="19"/>
        <v>0</v>
      </c>
    </row>
    <row r="328" spans="1:13" x14ac:dyDescent="0.3">
      <c r="A328" s="18">
        <v>100022</v>
      </c>
      <c r="B328" s="19">
        <v>25210</v>
      </c>
      <c r="C328" s="19" t="s">
        <v>388</v>
      </c>
      <c r="D328" s="19" t="s">
        <v>177</v>
      </c>
      <c r="E328" s="19" t="s">
        <v>178</v>
      </c>
      <c r="F328" s="19">
        <v>20</v>
      </c>
      <c r="G328" s="20">
        <v>43843</v>
      </c>
      <c r="H328" s="20">
        <f t="shared" si="18"/>
        <v>43863</v>
      </c>
      <c r="I328" s="20">
        <v>43863</v>
      </c>
      <c r="J328" s="21">
        <v>21</v>
      </c>
      <c r="K328" s="22">
        <f t="shared" si="17"/>
        <v>21</v>
      </c>
      <c r="L328" s="18">
        <v>0</v>
      </c>
      <c r="M328" s="18">
        <f t="shared" si="19"/>
        <v>0</v>
      </c>
    </row>
    <row r="329" spans="1:13" x14ac:dyDescent="0.3">
      <c r="A329" s="18">
        <v>100022</v>
      </c>
      <c r="B329" s="19">
        <v>72750</v>
      </c>
      <c r="C329" s="19" t="s">
        <v>389</v>
      </c>
      <c r="D329" s="19" t="s">
        <v>189</v>
      </c>
      <c r="E329" s="19" t="s">
        <v>178</v>
      </c>
      <c r="F329" s="19">
        <v>20</v>
      </c>
      <c r="G329" s="20">
        <v>43843</v>
      </c>
      <c r="H329" s="20">
        <f t="shared" si="18"/>
        <v>43863</v>
      </c>
      <c r="I329" s="20">
        <v>43863</v>
      </c>
      <c r="J329" s="21">
        <v>3</v>
      </c>
      <c r="K329" s="22">
        <f t="shared" si="17"/>
        <v>3</v>
      </c>
      <c r="L329" s="18">
        <v>0</v>
      </c>
      <c r="M329" s="18">
        <f t="shared" si="19"/>
        <v>0</v>
      </c>
    </row>
    <row r="330" spans="1:13" x14ac:dyDescent="0.3">
      <c r="A330" s="18">
        <v>100022</v>
      </c>
      <c r="B330" s="19">
        <v>72410</v>
      </c>
      <c r="C330" s="19" t="s">
        <v>390</v>
      </c>
      <c r="D330" s="19" t="s">
        <v>189</v>
      </c>
      <c r="E330" s="19" t="s">
        <v>178</v>
      </c>
      <c r="F330" s="19">
        <v>20</v>
      </c>
      <c r="G330" s="20">
        <v>43843</v>
      </c>
      <c r="H330" s="20">
        <f t="shared" si="18"/>
        <v>43863</v>
      </c>
      <c r="I330" s="20">
        <v>43863</v>
      </c>
      <c r="J330" s="21">
        <v>3</v>
      </c>
      <c r="K330" s="22">
        <f t="shared" ref="K330:K392" si="20">J330</f>
        <v>3</v>
      </c>
      <c r="L330" s="18">
        <v>0</v>
      </c>
      <c r="M330" s="18">
        <f t="shared" si="19"/>
        <v>0</v>
      </c>
    </row>
    <row r="331" spans="1:13" x14ac:dyDescent="0.3">
      <c r="A331" s="18">
        <v>100021</v>
      </c>
      <c r="B331" s="19">
        <v>32320</v>
      </c>
      <c r="C331" s="19" t="s">
        <v>391</v>
      </c>
      <c r="D331" s="19" t="s">
        <v>240</v>
      </c>
      <c r="E331" s="19" t="s">
        <v>318</v>
      </c>
      <c r="F331" s="19">
        <v>3</v>
      </c>
      <c r="G331" s="20">
        <v>43843</v>
      </c>
      <c r="H331" s="20">
        <f t="shared" si="18"/>
        <v>43846</v>
      </c>
      <c r="I331" s="20">
        <v>43846</v>
      </c>
      <c r="J331" s="21">
        <v>21</v>
      </c>
      <c r="K331" s="22">
        <f t="shared" si="20"/>
        <v>21</v>
      </c>
      <c r="L331" s="18">
        <v>0</v>
      </c>
      <c r="M331" s="18">
        <f t="shared" si="19"/>
        <v>0</v>
      </c>
    </row>
    <row r="332" spans="1:13" x14ac:dyDescent="0.3">
      <c r="A332" s="18">
        <v>100022</v>
      </c>
      <c r="B332" s="19">
        <v>20230</v>
      </c>
      <c r="C332" s="19" t="s">
        <v>392</v>
      </c>
      <c r="D332" s="19" t="s">
        <v>177</v>
      </c>
      <c r="E332" s="19" t="s">
        <v>178</v>
      </c>
      <c r="F332" s="19">
        <v>20</v>
      </c>
      <c r="G332" s="20">
        <v>43843</v>
      </c>
      <c r="H332" s="20">
        <f t="shared" si="18"/>
        <v>43863</v>
      </c>
      <c r="I332" s="20">
        <v>43863</v>
      </c>
      <c r="J332" s="21">
        <v>9</v>
      </c>
      <c r="K332" s="22">
        <f t="shared" si="20"/>
        <v>9</v>
      </c>
      <c r="L332" s="18">
        <v>0</v>
      </c>
      <c r="M332" s="18">
        <f t="shared" si="19"/>
        <v>0</v>
      </c>
    </row>
    <row r="333" spans="1:13" x14ac:dyDescent="0.3">
      <c r="A333" s="18">
        <v>100013</v>
      </c>
      <c r="B333" s="19">
        <v>60560</v>
      </c>
      <c r="C333" s="19" t="s">
        <v>393</v>
      </c>
      <c r="D333" s="19" t="s">
        <v>214</v>
      </c>
      <c r="E333" s="19" t="s">
        <v>160</v>
      </c>
      <c r="F333" s="19">
        <v>10</v>
      </c>
      <c r="G333" s="20">
        <v>43843</v>
      </c>
      <c r="H333" s="20">
        <f t="shared" si="18"/>
        <v>43853</v>
      </c>
      <c r="I333" s="20">
        <v>43853</v>
      </c>
      <c r="J333" s="21">
        <v>59</v>
      </c>
      <c r="K333" s="22">
        <f t="shared" si="20"/>
        <v>59</v>
      </c>
      <c r="L333" s="18">
        <v>0</v>
      </c>
      <c r="M333" s="18">
        <f t="shared" si="19"/>
        <v>0</v>
      </c>
    </row>
    <row r="334" spans="1:13" x14ac:dyDescent="0.3">
      <c r="A334" s="18">
        <v>100021</v>
      </c>
      <c r="B334" s="19">
        <v>31430</v>
      </c>
      <c r="C334" s="19" t="s">
        <v>394</v>
      </c>
      <c r="D334" s="19" t="s">
        <v>183</v>
      </c>
      <c r="E334" s="19" t="s">
        <v>318</v>
      </c>
      <c r="F334" s="19">
        <v>3</v>
      </c>
      <c r="G334" s="20">
        <v>43843</v>
      </c>
      <c r="H334" s="20">
        <f t="shared" si="18"/>
        <v>43846</v>
      </c>
      <c r="I334" s="20">
        <v>43846</v>
      </c>
      <c r="J334" s="21">
        <v>5</v>
      </c>
      <c r="K334" s="22">
        <f t="shared" si="20"/>
        <v>5</v>
      </c>
      <c r="L334" s="18">
        <v>0</v>
      </c>
      <c r="M334" s="18">
        <f t="shared" si="19"/>
        <v>0</v>
      </c>
    </row>
    <row r="335" spans="1:13" x14ac:dyDescent="0.3">
      <c r="A335" s="18">
        <v>100022</v>
      </c>
      <c r="B335" s="19">
        <v>25080</v>
      </c>
      <c r="C335" s="19" t="s">
        <v>395</v>
      </c>
      <c r="D335" s="19" t="s">
        <v>177</v>
      </c>
      <c r="E335" s="19" t="s">
        <v>178</v>
      </c>
      <c r="F335" s="19">
        <v>20</v>
      </c>
      <c r="G335" s="20">
        <v>43843</v>
      </c>
      <c r="H335" s="20">
        <f t="shared" si="18"/>
        <v>43863</v>
      </c>
      <c r="I335" s="20">
        <v>43863</v>
      </c>
      <c r="J335" s="21">
        <v>19</v>
      </c>
      <c r="K335" s="22">
        <f t="shared" si="20"/>
        <v>19</v>
      </c>
      <c r="L335" s="18">
        <v>0</v>
      </c>
      <c r="M335" s="18">
        <f t="shared" si="19"/>
        <v>0</v>
      </c>
    </row>
    <row r="336" spans="1:13" x14ac:dyDescent="0.3">
      <c r="A336" s="18">
        <v>100024</v>
      </c>
      <c r="B336" s="19">
        <v>13130</v>
      </c>
      <c r="C336" s="19" t="s">
        <v>396</v>
      </c>
      <c r="D336" s="19" t="s">
        <v>165</v>
      </c>
      <c r="E336" s="19" t="s">
        <v>166</v>
      </c>
      <c r="F336" s="19">
        <v>10</v>
      </c>
      <c r="G336" s="20">
        <v>43843</v>
      </c>
      <c r="H336" s="20">
        <f t="shared" si="18"/>
        <v>43853</v>
      </c>
      <c r="I336" s="20">
        <v>43854</v>
      </c>
      <c r="J336" s="21">
        <v>52</v>
      </c>
      <c r="K336" s="22">
        <f t="shared" si="20"/>
        <v>52</v>
      </c>
      <c r="L336" s="18">
        <v>0</v>
      </c>
      <c r="M336" s="18">
        <f t="shared" si="19"/>
        <v>1</v>
      </c>
    </row>
    <row r="337" spans="1:13" x14ac:dyDescent="0.3">
      <c r="A337" s="18">
        <v>100013</v>
      </c>
      <c r="B337" s="19">
        <v>60260</v>
      </c>
      <c r="C337" s="19" t="s">
        <v>397</v>
      </c>
      <c r="D337" s="19" t="s">
        <v>214</v>
      </c>
      <c r="E337" s="19" t="s">
        <v>160</v>
      </c>
      <c r="F337" s="19">
        <v>10</v>
      </c>
      <c r="G337" s="20">
        <v>43843</v>
      </c>
      <c r="H337" s="20">
        <f t="shared" si="18"/>
        <v>43853</v>
      </c>
      <c r="I337" s="20">
        <v>43853</v>
      </c>
      <c r="J337" s="21">
        <v>25</v>
      </c>
      <c r="K337" s="22">
        <f t="shared" si="20"/>
        <v>25</v>
      </c>
      <c r="L337" s="18">
        <v>0</v>
      </c>
      <c r="M337" s="18">
        <f t="shared" si="19"/>
        <v>0</v>
      </c>
    </row>
    <row r="338" spans="1:13" x14ac:dyDescent="0.3">
      <c r="A338" s="18">
        <v>100022</v>
      </c>
      <c r="B338" s="19">
        <v>20152</v>
      </c>
      <c r="C338" s="19" t="s">
        <v>398</v>
      </c>
      <c r="D338" s="19" t="s">
        <v>177</v>
      </c>
      <c r="E338" s="19" t="s">
        <v>178</v>
      </c>
      <c r="F338" s="19">
        <v>20</v>
      </c>
      <c r="G338" s="20">
        <v>43843</v>
      </c>
      <c r="H338" s="20">
        <f t="shared" si="18"/>
        <v>43863</v>
      </c>
      <c r="I338" s="20">
        <v>43863</v>
      </c>
      <c r="J338" s="21">
        <v>25</v>
      </c>
      <c r="K338" s="22">
        <f t="shared" si="20"/>
        <v>25</v>
      </c>
      <c r="L338" s="18">
        <v>0</v>
      </c>
      <c r="M338" s="18">
        <f t="shared" si="19"/>
        <v>0</v>
      </c>
    </row>
    <row r="339" spans="1:13" x14ac:dyDescent="0.3">
      <c r="A339" s="18">
        <v>100017</v>
      </c>
      <c r="B339" s="19">
        <v>80150</v>
      </c>
      <c r="C339" s="19" t="s">
        <v>399</v>
      </c>
      <c r="D339" s="19" t="s">
        <v>299</v>
      </c>
      <c r="E339" s="19" t="s">
        <v>65</v>
      </c>
      <c r="F339" s="19">
        <v>5</v>
      </c>
      <c r="G339" s="20">
        <v>43843</v>
      </c>
      <c r="H339" s="20">
        <f t="shared" si="18"/>
        <v>43848</v>
      </c>
      <c r="I339" s="20">
        <v>43850</v>
      </c>
      <c r="J339" s="21">
        <v>15</v>
      </c>
      <c r="K339" s="22">
        <f t="shared" si="20"/>
        <v>15</v>
      </c>
      <c r="L339" s="18">
        <v>0</v>
      </c>
      <c r="M339" s="18">
        <f t="shared" si="19"/>
        <v>2</v>
      </c>
    </row>
    <row r="340" spans="1:13" x14ac:dyDescent="0.3">
      <c r="A340" s="18">
        <v>100017</v>
      </c>
      <c r="B340" s="19">
        <v>80010</v>
      </c>
      <c r="C340" s="19" t="s">
        <v>400</v>
      </c>
      <c r="D340" s="19" t="s">
        <v>299</v>
      </c>
      <c r="E340" s="19" t="s">
        <v>65</v>
      </c>
      <c r="F340" s="19">
        <v>5</v>
      </c>
      <c r="G340" s="20">
        <v>43843</v>
      </c>
      <c r="H340" s="20">
        <f t="shared" si="18"/>
        <v>43848</v>
      </c>
      <c r="I340" s="20">
        <v>43850</v>
      </c>
      <c r="J340" s="21">
        <v>18</v>
      </c>
      <c r="K340" s="22">
        <f t="shared" si="20"/>
        <v>18</v>
      </c>
      <c r="L340" s="18">
        <v>0</v>
      </c>
      <c r="M340" s="18">
        <f t="shared" si="19"/>
        <v>2</v>
      </c>
    </row>
    <row r="341" spans="1:13" x14ac:dyDescent="0.3">
      <c r="A341" s="18">
        <v>100021</v>
      </c>
      <c r="B341" s="19">
        <v>31230</v>
      </c>
      <c r="C341" s="19" t="s">
        <v>401</v>
      </c>
      <c r="D341" s="19" t="s">
        <v>183</v>
      </c>
      <c r="E341" s="19" t="s">
        <v>318</v>
      </c>
      <c r="F341" s="19">
        <v>3</v>
      </c>
      <c r="G341" s="20">
        <v>43843</v>
      </c>
      <c r="H341" s="20">
        <f t="shared" si="18"/>
        <v>43846</v>
      </c>
      <c r="I341" s="20">
        <v>43846</v>
      </c>
      <c r="J341" s="21">
        <v>6</v>
      </c>
      <c r="K341" s="22">
        <f t="shared" si="20"/>
        <v>6</v>
      </c>
      <c r="L341" s="18">
        <v>0</v>
      </c>
      <c r="M341" s="18">
        <f t="shared" si="19"/>
        <v>0</v>
      </c>
    </row>
    <row r="342" spans="1:13" x14ac:dyDescent="0.3">
      <c r="A342" s="18">
        <v>100022</v>
      </c>
      <c r="B342" s="19">
        <v>25070</v>
      </c>
      <c r="C342" s="19" t="s">
        <v>402</v>
      </c>
      <c r="D342" s="19" t="s">
        <v>177</v>
      </c>
      <c r="E342" s="19" t="s">
        <v>178</v>
      </c>
      <c r="F342" s="19">
        <v>20</v>
      </c>
      <c r="G342" s="20">
        <v>43843</v>
      </c>
      <c r="H342" s="20">
        <f t="shared" si="18"/>
        <v>43863</v>
      </c>
      <c r="I342" s="20">
        <v>43863</v>
      </c>
      <c r="J342" s="21">
        <v>3</v>
      </c>
      <c r="K342" s="22">
        <f t="shared" si="20"/>
        <v>3</v>
      </c>
      <c r="L342" s="18">
        <v>0</v>
      </c>
      <c r="M342" s="18">
        <f t="shared" si="19"/>
        <v>0</v>
      </c>
    </row>
    <row r="343" spans="1:13" x14ac:dyDescent="0.3">
      <c r="A343" s="18">
        <v>100022</v>
      </c>
      <c r="B343" s="19">
        <v>24050</v>
      </c>
      <c r="C343" s="19" t="s">
        <v>403</v>
      </c>
      <c r="D343" s="19" t="s">
        <v>177</v>
      </c>
      <c r="E343" s="19" t="s">
        <v>178</v>
      </c>
      <c r="F343" s="19">
        <v>20</v>
      </c>
      <c r="G343" s="20">
        <v>43843</v>
      </c>
      <c r="H343" s="20">
        <f t="shared" si="18"/>
        <v>43863</v>
      </c>
      <c r="I343" s="20">
        <v>43863</v>
      </c>
      <c r="J343" s="21">
        <v>3</v>
      </c>
      <c r="K343" s="22">
        <f t="shared" si="20"/>
        <v>3</v>
      </c>
      <c r="L343" s="18">
        <v>0</v>
      </c>
      <c r="M343" s="18">
        <f t="shared" si="19"/>
        <v>0</v>
      </c>
    </row>
    <row r="344" spans="1:13" x14ac:dyDescent="0.3">
      <c r="A344" s="18">
        <v>100021</v>
      </c>
      <c r="B344" s="19">
        <v>31570</v>
      </c>
      <c r="C344" s="19" t="s">
        <v>404</v>
      </c>
      <c r="D344" s="19" t="s">
        <v>183</v>
      </c>
      <c r="E344" s="19" t="s">
        <v>318</v>
      </c>
      <c r="F344" s="19">
        <v>3</v>
      </c>
      <c r="G344" s="20">
        <v>43843</v>
      </c>
      <c r="H344" s="20">
        <f t="shared" si="18"/>
        <v>43846</v>
      </c>
      <c r="I344" s="20">
        <v>43846</v>
      </c>
      <c r="J344" s="21">
        <v>2</v>
      </c>
      <c r="K344" s="22">
        <f t="shared" si="20"/>
        <v>2</v>
      </c>
      <c r="L344" s="18">
        <v>0</v>
      </c>
      <c r="M344" s="18">
        <f t="shared" si="19"/>
        <v>0</v>
      </c>
    </row>
    <row r="345" spans="1:13" x14ac:dyDescent="0.3">
      <c r="A345" s="18">
        <v>100017</v>
      </c>
      <c r="B345" s="19">
        <v>80720</v>
      </c>
      <c r="C345" s="19" t="s">
        <v>405</v>
      </c>
      <c r="D345" s="19" t="s">
        <v>299</v>
      </c>
      <c r="E345" s="19" t="s">
        <v>65</v>
      </c>
      <c r="F345" s="19">
        <v>5</v>
      </c>
      <c r="G345" s="20">
        <v>43843</v>
      </c>
      <c r="H345" s="20">
        <f t="shared" si="18"/>
        <v>43848</v>
      </c>
      <c r="I345" s="20">
        <v>43850</v>
      </c>
      <c r="J345" s="21">
        <v>2</v>
      </c>
      <c r="K345" s="22">
        <f t="shared" si="20"/>
        <v>2</v>
      </c>
      <c r="L345" s="18">
        <v>0</v>
      </c>
      <c r="M345" s="18">
        <f t="shared" si="19"/>
        <v>2</v>
      </c>
    </row>
    <row r="346" spans="1:13" x14ac:dyDescent="0.3">
      <c r="A346" s="18">
        <v>100023</v>
      </c>
      <c r="B346" s="19">
        <v>50040</v>
      </c>
      <c r="C346" s="19" t="s">
        <v>406</v>
      </c>
      <c r="D346" s="19" t="s">
        <v>258</v>
      </c>
      <c r="E346" s="19" t="s">
        <v>259</v>
      </c>
      <c r="F346" s="19">
        <v>45</v>
      </c>
      <c r="G346" s="20">
        <v>43843</v>
      </c>
      <c r="H346" s="20">
        <f t="shared" si="18"/>
        <v>43888</v>
      </c>
      <c r="I346" s="20">
        <v>43888</v>
      </c>
      <c r="J346" s="21">
        <v>4</v>
      </c>
      <c r="K346" s="22">
        <f t="shared" si="20"/>
        <v>4</v>
      </c>
      <c r="L346" s="18">
        <v>0</v>
      </c>
      <c r="M346" s="18">
        <f t="shared" si="19"/>
        <v>0</v>
      </c>
    </row>
    <row r="347" spans="1:13" x14ac:dyDescent="0.3">
      <c r="A347" s="18">
        <v>100017</v>
      </c>
      <c r="B347" s="19">
        <v>80430</v>
      </c>
      <c r="C347" s="19" t="s">
        <v>407</v>
      </c>
      <c r="D347" s="19" t="s">
        <v>299</v>
      </c>
      <c r="E347" s="19" t="s">
        <v>65</v>
      </c>
      <c r="F347" s="19">
        <v>5</v>
      </c>
      <c r="G347" s="20">
        <v>43843</v>
      </c>
      <c r="H347" s="20">
        <f t="shared" si="18"/>
        <v>43848</v>
      </c>
      <c r="I347" s="20">
        <v>43850</v>
      </c>
      <c r="J347" s="21">
        <v>2</v>
      </c>
      <c r="K347" s="22">
        <f t="shared" si="20"/>
        <v>2</v>
      </c>
      <c r="L347" s="18">
        <v>0</v>
      </c>
      <c r="M347" s="18">
        <f t="shared" si="19"/>
        <v>2</v>
      </c>
    </row>
    <row r="348" spans="1:13" x14ac:dyDescent="0.3">
      <c r="A348" s="18">
        <v>100021</v>
      </c>
      <c r="B348" s="19">
        <v>32550</v>
      </c>
      <c r="C348" s="19" t="s">
        <v>408</v>
      </c>
      <c r="D348" s="19" t="s">
        <v>240</v>
      </c>
      <c r="E348" s="19" t="s">
        <v>318</v>
      </c>
      <c r="F348" s="19">
        <v>3</v>
      </c>
      <c r="G348" s="20">
        <v>43843</v>
      </c>
      <c r="H348" s="20">
        <f t="shared" si="18"/>
        <v>43846</v>
      </c>
      <c r="I348" s="20">
        <v>43847</v>
      </c>
      <c r="J348" s="21">
        <v>4</v>
      </c>
      <c r="K348" s="22">
        <f t="shared" si="20"/>
        <v>4</v>
      </c>
      <c r="L348" s="18">
        <v>0</v>
      </c>
      <c r="M348" s="18">
        <f t="shared" si="19"/>
        <v>1</v>
      </c>
    </row>
    <row r="349" spans="1:13" x14ac:dyDescent="0.3">
      <c r="A349" s="18">
        <v>100021</v>
      </c>
      <c r="B349" s="19">
        <v>31470</v>
      </c>
      <c r="C349" s="19" t="s">
        <v>409</v>
      </c>
      <c r="D349" s="19" t="s">
        <v>183</v>
      </c>
      <c r="E349" s="19" t="s">
        <v>318</v>
      </c>
      <c r="F349" s="19">
        <v>3</v>
      </c>
      <c r="G349" s="20">
        <v>43843</v>
      </c>
      <c r="H349" s="20">
        <f t="shared" si="18"/>
        <v>43846</v>
      </c>
      <c r="I349" s="20">
        <v>43846</v>
      </c>
      <c r="J349" s="21">
        <v>32</v>
      </c>
      <c r="K349" s="22">
        <f t="shared" si="20"/>
        <v>32</v>
      </c>
      <c r="L349" s="18">
        <v>0</v>
      </c>
      <c r="M349" s="18">
        <f t="shared" si="19"/>
        <v>0</v>
      </c>
    </row>
    <row r="350" spans="1:13" x14ac:dyDescent="0.3">
      <c r="A350" s="18">
        <v>100022</v>
      </c>
      <c r="B350" s="19">
        <v>72610</v>
      </c>
      <c r="C350" s="19" t="s">
        <v>410</v>
      </c>
      <c r="D350" s="19" t="s">
        <v>189</v>
      </c>
      <c r="E350" s="19" t="s">
        <v>178</v>
      </c>
      <c r="F350" s="19">
        <v>20</v>
      </c>
      <c r="G350" s="20">
        <v>43843</v>
      </c>
      <c r="H350" s="20">
        <f t="shared" si="18"/>
        <v>43863</v>
      </c>
      <c r="I350" s="20">
        <v>43863</v>
      </c>
      <c r="J350" s="21">
        <v>4</v>
      </c>
      <c r="K350" s="22">
        <f t="shared" si="20"/>
        <v>4</v>
      </c>
      <c r="L350" s="18">
        <v>0</v>
      </c>
      <c r="M350" s="18">
        <f t="shared" si="19"/>
        <v>0</v>
      </c>
    </row>
    <row r="351" spans="1:13" x14ac:dyDescent="0.3">
      <c r="A351" s="18">
        <v>100022</v>
      </c>
      <c r="B351" s="19">
        <v>23040</v>
      </c>
      <c r="C351" s="19" t="s">
        <v>411</v>
      </c>
      <c r="D351" s="19" t="s">
        <v>177</v>
      </c>
      <c r="E351" s="19" t="s">
        <v>178</v>
      </c>
      <c r="F351" s="19">
        <v>20</v>
      </c>
      <c r="G351" s="20">
        <v>43843</v>
      </c>
      <c r="H351" s="20">
        <f t="shared" si="18"/>
        <v>43863</v>
      </c>
      <c r="I351" s="20">
        <v>43863</v>
      </c>
      <c r="J351" s="21">
        <v>2</v>
      </c>
      <c r="K351" s="22">
        <f t="shared" si="20"/>
        <v>2</v>
      </c>
      <c r="L351" s="18">
        <v>0</v>
      </c>
      <c r="M351" s="18">
        <f t="shared" si="19"/>
        <v>0</v>
      </c>
    </row>
    <row r="352" spans="1:13" x14ac:dyDescent="0.3">
      <c r="A352" s="18">
        <v>100017</v>
      </c>
      <c r="B352" s="19">
        <v>80450</v>
      </c>
      <c r="C352" s="19" t="s">
        <v>412</v>
      </c>
      <c r="D352" s="19" t="s">
        <v>299</v>
      </c>
      <c r="E352" s="19" t="s">
        <v>65</v>
      </c>
      <c r="F352" s="19">
        <v>5</v>
      </c>
      <c r="G352" s="20">
        <v>43843</v>
      </c>
      <c r="H352" s="20">
        <f t="shared" si="18"/>
        <v>43848</v>
      </c>
      <c r="I352" s="20">
        <v>43850</v>
      </c>
      <c r="J352" s="21">
        <v>2</v>
      </c>
      <c r="K352" s="22">
        <f t="shared" si="20"/>
        <v>2</v>
      </c>
      <c r="L352" s="18">
        <v>0</v>
      </c>
      <c r="M352" s="18">
        <f t="shared" si="19"/>
        <v>2</v>
      </c>
    </row>
    <row r="353" spans="1:13" x14ac:dyDescent="0.3">
      <c r="A353" s="18">
        <v>100021</v>
      </c>
      <c r="B353" s="19">
        <v>32410</v>
      </c>
      <c r="C353" s="19" t="s">
        <v>413</v>
      </c>
      <c r="D353" s="19" t="s">
        <v>240</v>
      </c>
      <c r="E353" s="19" t="s">
        <v>318</v>
      </c>
      <c r="F353" s="19">
        <v>3</v>
      </c>
      <c r="G353" s="20">
        <v>43843</v>
      </c>
      <c r="H353" s="20">
        <f t="shared" si="18"/>
        <v>43846</v>
      </c>
      <c r="I353" s="20">
        <v>43846</v>
      </c>
      <c r="J353" s="21">
        <v>5</v>
      </c>
      <c r="K353" s="22">
        <f t="shared" si="20"/>
        <v>5</v>
      </c>
      <c r="L353" s="18">
        <v>0</v>
      </c>
      <c r="M353" s="18">
        <f t="shared" si="19"/>
        <v>0</v>
      </c>
    </row>
    <row r="354" spans="1:13" x14ac:dyDescent="0.3">
      <c r="A354" s="18">
        <v>100004</v>
      </c>
      <c r="B354" s="19">
        <v>80110</v>
      </c>
      <c r="C354" s="19" t="s">
        <v>414</v>
      </c>
      <c r="D354" s="19" t="s">
        <v>299</v>
      </c>
      <c r="E354" s="19" t="s">
        <v>65</v>
      </c>
      <c r="F354" s="19">
        <v>5</v>
      </c>
      <c r="G354" s="20">
        <v>43835</v>
      </c>
      <c r="H354" s="20">
        <f t="shared" si="18"/>
        <v>43840</v>
      </c>
      <c r="I354" s="20">
        <v>43840</v>
      </c>
      <c r="J354" s="21">
        <v>2</v>
      </c>
      <c r="K354" s="22">
        <f t="shared" si="20"/>
        <v>2</v>
      </c>
      <c r="L354" s="18">
        <v>0</v>
      </c>
      <c r="M354" s="18">
        <f t="shared" si="19"/>
        <v>0</v>
      </c>
    </row>
    <row r="355" spans="1:13" x14ac:dyDescent="0.3">
      <c r="A355" s="18">
        <v>100009</v>
      </c>
      <c r="B355" s="19">
        <v>31280</v>
      </c>
      <c r="C355" s="19" t="s">
        <v>415</v>
      </c>
      <c r="D355" s="19" t="s">
        <v>183</v>
      </c>
      <c r="E355" s="19" t="s">
        <v>318</v>
      </c>
      <c r="F355" s="19">
        <v>3</v>
      </c>
      <c r="G355" s="20">
        <v>43835</v>
      </c>
      <c r="H355" s="20">
        <f t="shared" si="18"/>
        <v>43838</v>
      </c>
      <c r="I355" s="20">
        <v>43838</v>
      </c>
      <c r="J355" s="21">
        <v>3</v>
      </c>
      <c r="K355" s="22">
        <f t="shared" si="20"/>
        <v>3</v>
      </c>
      <c r="L355" s="18">
        <v>0</v>
      </c>
      <c r="M355" s="18">
        <f t="shared" si="19"/>
        <v>0</v>
      </c>
    </row>
    <row r="356" spans="1:13" x14ac:dyDescent="0.3">
      <c r="A356" s="18">
        <v>100009</v>
      </c>
      <c r="B356" s="19">
        <v>31185</v>
      </c>
      <c r="C356" s="19" t="s">
        <v>416</v>
      </c>
      <c r="D356" s="19" t="s">
        <v>183</v>
      </c>
      <c r="E356" s="19" t="s">
        <v>318</v>
      </c>
      <c r="F356" s="19">
        <v>3</v>
      </c>
      <c r="G356" s="20">
        <v>43835</v>
      </c>
      <c r="H356" s="20">
        <f t="shared" si="18"/>
        <v>43838</v>
      </c>
      <c r="I356" s="20">
        <v>43838</v>
      </c>
      <c r="J356" s="21">
        <v>2</v>
      </c>
      <c r="K356" s="22">
        <f t="shared" si="20"/>
        <v>2</v>
      </c>
      <c r="L356" s="18">
        <v>0</v>
      </c>
      <c r="M356" s="18">
        <f t="shared" si="19"/>
        <v>0</v>
      </c>
    </row>
    <row r="357" spans="1:13" x14ac:dyDescent="0.3">
      <c r="A357" s="18">
        <v>100017</v>
      </c>
      <c r="B357" s="19">
        <v>81060</v>
      </c>
      <c r="C357" s="19" t="s">
        <v>417</v>
      </c>
      <c r="D357" s="19" t="s">
        <v>299</v>
      </c>
      <c r="E357" s="19" t="s">
        <v>65</v>
      </c>
      <c r="F357" s="19">
        <v>5</v>
      </c>
      <c r="G357" s="20">
        <v>43843</v>
      </c>
      <c r="H357" s="20">
        <f t="shared" si="18"/>
        <v>43848</v>
      </c>
      <c r="I357" s="20">
        <v>43848</v>
      </c>
      <c r="J357" s="21">
        <v>2</v>
      </c>
      <c r="K357" s="22">
        <f t="shared" si="20"/>
        <v>2</v>
      </c>
      <c r="L357" s="18">
        <v>0</v>
      </c>
      <c r="M357" s="18">
        <f t="shared" si="19"/>
        <v>0</v>
      </c>
    </row>
    <row r="358" spans="1:13" x14ac:dyDescent="0.3">
      <c r="A358" s="18">
        <v>100062</v>
      </c>
      <c r="B358" s="19">
        <v>60102</v>
      </c>
      <c r="C358" s="19" t="s">
        <v>281</v>
      </c>
      <c r="D358" s="19" t="s">
        <v>214</v>
      </c>
      <c r="E358" s="19" t="s">
        <v>160</v>
      </c>
      <c r="F358" s="19">
        <v>10</v>
      </c>
      <c r="G358" s="20">
        <v>43859</v>
      </c>
      <c r="H358" s="20">
        <f t="shared" si="18"/>
        <v>43869</v>
      </c>
      <c r="I358" s="20">
        <v>43869</v>
      </c>
      <c r="J358" s="21">
        <v>3</v>
      </c>
      <c r="K358" s="22">
        <f t="shared" si="20"/>
        <v>3</v>
      </c>
      <c r="L358" s="18">
        <v>0</v>
      </c>
      <c r="M358" s="18">
        <f t="shared" si="19"/>
        <v>0</v>
      </c>
    </row>
    <row r="359" spans="1:13" x14ac:dyDescent="0.3">
      <c r="A359" s="18">
        <v>100062</v>
      </c>
      <c r="B359" s="19">
        <v>60142</v>
      </c>
      <c r="C359" s="19" t="s">
        <v>418</v>
      </c>
      <c r="D359" s="19" t="s">
        <v>214</v>
      </c>
      <c r="E359" s="19" t="s">
        <v>160</v>
      </c>
      <c r="F359" s="19">
        <v>10</v>
      </c>
      <c r="G359" s="20">
        <v>43859</v>
      </c>
      <c r="H359" s="20">
        <f t="shared" si="18"/>
        <v>43869</v>
      </c>
      <c r="I359" s="20">
        <v>43869</v>
      </c>
      <c r="J359" s="21">
        <v>3</v>
      </c>
      <c r="K359" s="22">
        <f t="shared" si="20"/>
        <v>3</v>
      </c>
      <c r="L359" s="18">
        <v>0</v>
      </c>
      <c r="M359" s="18">
        <f t="shared" si="19"/>
        <v>0</v>
      </c>
    </row>
    <row r="360" spans="1:13" x14ac:dyDescent="0.3">
      <c r="A360" s="18">
        <v>100064</v>
      </c>
      <c r="B360" s="19">
        <v>80480</v>
      </c>
      <c r="C360" s="19" t="s">
        <v>419</v>
      </c>
      <c r="D360" s="19" t="s">
        <v>299</v>
      </c>
      <c r="E360" s="19" t="s">
        <v>65</v>
      </c>
      <c r="F360" s="19">
        <v>5</v>
      </c>
      <c r="G360" s="20">
        <v>43859</v>
      </c>
      <c r="H360" s="20">
        <f t="shared" si="18"/>
        <v>43864</v>
      </c>
      <c r="I360" s="20">
        <v>43864</v>
      </c>
      <c r="J360" s="21">
        <v>1</v>
      </c>
      <c r="K360" s="22">
        <f t="shared" si="20"/>
        <v>1</v>
      </c>
      <c r="L360" s="18">
        <v>0</v>
      </c>
      <c r="M360" s="18">
        <f t="shared" si="19"/>
        <v>0</v>
      </c>
    </row>
    <row r="361" spans="1:13" x14ac:dyDescent="0.3">
      <c r="A361" s="18">
        <v>100063</v>
      </c>
      <c r="B361" s="19">
        <v>31635</v>
      </c>
      <c r="C361" s="19" t="s">
        <v>243</v>
      </c>
      <c r="D361" s="19" t="s">
        <v>183</v>
      </c>
      <c r="E361" s="19" t="s">
        <v>318</v>
      </c>
      <c r="F361" s="19">
        <v>3</v>
      </c>
      <c r="G361" s="20">
        <v>43859</v>
      </c>
      <c r="H361" s="20">
        <f t="shared" si="18"/>
        <v>43862</v>
      </c>
      <c r="I361" s="20">
        <v>43862</v>
      </c>
      <c r="J361" s="21">
        <v>2</v>
      </c>
      <c r="K361" s="22">
        <f t="shared" si="20"/>
        <v>2</v>
      </c>
      <c r="L361" s="18">
        <v>0</v>
      </c>
      <c r="M361" s="18">
        <f t="shared" si="19"/>
        <v>0</v>
      </c>
    </row>
    <row r="362" spans="1:13" x14ac:dyDescent="0.3">
      <c r="A362" s="18">
        <v>100064</v>
      </c>
      <c r="B362" s="19">
        <v>80460</v>
      </c>
      <c r="C362" s="19" t="s">
        <v>420</v>
      </c>
      <c r="D362" s="19" t="s">
        <v>299</v>
      </c>
      <c r="E362" s="19" t="s">
        <v>65</v>
      </c>
      <c r="F362" s="19">
        <v>5</v>
      </c>
      <c r="G362" s="20">
        <v>43859</v>
      </c>
      <c r="H362" s="20">
        <f t="shared" si="18"/>
        <v>43864</v>
      </c>
      <c r="I362" s="20">
        <v>43864</v>
      </c>
      <c r="J362" s="21">
        <v>5</v>
      </c>
      <c r="K362" s="22">
        <f t="shared" si="20"/>
        <v>5</v>
      </c>
      <c r="L362" s="18">
        <v>0</v>
      </c>
      <c r="M362" s="18">
        <f t="shared" si="19"/>
        <v>0</v>
      </c>
    </row>
    <row r="363" spans="1:13" x14ac:dyDescent="0.3">
      <c r="A363" s="18">
        <v>100063</v>
      </c>
      <c r="B363" s="19">
        <v>31740</v>
      </c>
      <c r="C363" s="19" t="s">
        <v>421</v>
      </c>
      <c r="D363" s="19" t="s">
        <v>183</v>
      </c>
      <c r="E363" s="19" t="s">
        <v>318</v>
      </c>
      <c r="F363" s="19">
        <v>3</v>
      </c>
      <c r="G363" s="20">
        <v>43859</v>
      </c>
      <c r="H363" s="20">
        <f t="shared" si="18"/>
        <v>43862</v>
      </c>
      <c r="I363" s="20">
        <v>43862</v>
      </c>
      <c r="J363" s="21">
        <v>1</v>
      </c>
      <c r="K363" s="22">
        <f t="shared" si="20"/>
        <v>1</v>
      </c>
      <c r="L363" s="18">
        <v>0</v>
      </c>
      <c r="M363" s="18">
        <f t="shared" si="19"/>
        <v>0</v>
      </c>
    </row>
    <row r="364" spans="1:13" x14ac:dyDescent="0.3">
      <c r="A364" s="18">
        <v>100023</v>
      </c>
      <c r="B364" s="19">
        <v>32290</v>
      </c>
      <c r="C364" s="19" t="s">
        <v>422</v>
      </c>
      <c r="D364" s="19" t="s">
        <v>240</v>
      </c>
      <c r="E364" s="19" t="s">
        <v>318</v>
      </c>
      <c r="F364" s="19">
        <v>3</v>
      </c>
      <c r="G364" s="20">
        <v>43844</v>
      </c>
      <c r="H364" s="20">
        <f t="shared" si="18"/>
        <v>43847</v>
      </c>
      <c r="I364" s="20">
        <v>43855</v>
      </c>
      <c r="J364" s="21">
        <v>2</v>
      </c>
      <c r="K364" s="22">
        <f t="shared" si="20"/>
        <v>2</v>
      </c>
      <c r="L364" s="18">
        <v>0</v>
      </c>
      <c r="M364" s="18">
        <f t="shared" si="19"/>
        <v>8</v>
      </c>
    </row>
    <row r="365" spans="1:13" x14ac:dyDescent="0.3">
      <c r="A365" s="18">
        <v>100010</v>
      </c>
      <c r="B365" s="19">
        <v>20190</v>
      </c>
      <c r="C365" s="19" t="s">
        <v>398</v>
      </c>
      <c r="D365" s="19" t="s">
        <v>177</v>
      </c>
      <c r="E365" s="19" t="s">
        <v>178</v>
      </c>
      <c r="F365" s="19">
        <v>20</v>
      </c>
      <c r="G365" s="20">
        <v>43835</v>
      </c>
      <c r="H365" s="20">
        <f t="shared" si="18"/>
        <v>43855</v>
      </c>
      <c r="I365" s="20">
        <v>43855</v>
      </c>
      <c r="J365" s="21">
        <v>17</v>
      </c>
      <c r="K365" s="22">
        <f t="shared" si="20"/>
        <v>17</v>
      </c>
      <c r="L365" s="18">
        <v>0</v>
      </c>
      <c r="M365" s="18">
        <f t="shared" si="19"/>
        <v>0</v>
      </c>
    </row>
    <row r="366" spans="1:13" x14ac:dyDescent="0.3">
      <c r="A366" s="18">
        <v>100009</v>
      </c>
      <c r="B366" s="19">
        <v>31625</v>
      </c>
      <c r="C366" s="19" t="s">
        <v>342</v>
      </c>
      <c r="D366" s="19" t="s">
        <v>183</v>
      </c>
      <c r="E366" s="19" t="s">
        <v>318</v>
      </c>
      <c r="F366" s="19">
        <v>3</v>
      </c>
      <c r="G366" s="20">
        <v>43835</v>
      </c>
      <c r="H366" s="20">
        <f t="shared" si="18"/>
        <v>43838</v>
      </c>
      <c r="I366" s="20">
        <v>43838</v>
      </c>
      <c r="J366" s="21">
        <v>1</v>
      </c>
      <c r="K366" s="22">
        <f t="shared" si="20"/>
        <v>1</v>
      </c>
      <c r="L366" s="18">
        <v>0</v>
      </c>
      <c r="M366" s="18">
        <f t="shared" si="19"/>
        <v>0</v>
      </c>
    </row>
    <row r="367" spans="1:13" x14ac:dyDescent="0.3">
      <c r="A367" s="18">
        <v>100004</v>
      </c>
      <c r="B367" s="19">
        <v>80490</v>
      </c>
      <c r="C367" s="19" t="s">
        <v>423</v>
      </c>
      <c r="D367" s="19" t="s">
        <v>299</v>
      </c>
      <c r="E367" s="19" t="s">
        <v>65</v>
      </c>
      <c r="F367" s="19">
        <v>5</v>
      </c>
      <c r="G367" s="20">
        <v>43835</v>
      </c>
      <c r="H367" s="20">
        <f t="shared" si="18"/>
        <v>43840</v>
      </c>
      <c r="I367" s="20">
        <v>43840</v>
      </c>
      <c r="J367" s="21">
        <v>6</v>
      </c>
      <c r="K367" s="22">
        <f t="shared" si="20"/>
        <v>6</v>
      </c>
      <c r="L367" s="18">
        <v>0</v>
      </c>
      <c r="M367" s="18">
        <f t="shared" si="19"/>
        <v>0</v>
      </c>
    </row>
    <row r="368" spans="1:13" x14ac:dyDescent="0.3">
      <c r="A368" s="18">
        <v>100004</v>
      </c>
      <c r="B368" s="19">
        <v>73300</v>
      </c>
      <c r="C368" s="19" t="s">
        <v>424</v>
      </c>
      <c r="D368" s="19" t="s">
        <v>256</v>
      </c>
      <c r="E368" s="19" t="s">
        <v>65</v>
      </c>
      <c r="F368" s="19">
        <v>5</v>
      </c>
      <c r="G368" s="20">
        <v>43835</v>
      </c>
      <c r="H368" s="20">
        <f t="shared" si="18"/>
        <v>43840</v>
      </c>
      <c r="I368" s="20">
        <v>43840</v>
      </c>
      <c r="J368" s="21">
        <v>5</v>
      </c>
      <c r="K368" s="22">
        <f t="shared" si="20"/>
        <v>5</v>
      </c>
      <c r="L368" s="18">
        <v>0</v>
      </c>
      <c r="M368" s="18">
        <f t="shared" si="19"/>
        <v>0</v>
      </c>
    </row>
    <row r="369" spans="1:13" x14ac:dyDescent="0.3">
      <c r="A369" s="18">
        <v>100009</v>
      </c>
      <c r="B369" s="19">
        <v>32100</v>
      </c>
      <c r="C369" s="19" t="s">
        <v>425</v>
      </c>
      <c r="D369" s="19" t="s">
        <v>240</v>
      </c>
      <c r="E369" s="19" t="s">
        <v>318</v>
      </c>
      <c r="F369" s="19">
        <v>3</v>
      </c>
      <c r="G369" s="20">
        <v>43835</v>
      </c>
      <c r="H369" s="20">
        <f t="shared" si="18"/>
        <v>43838</v>
      </c>
      <c r="I369" s="20">
        <v>43838</v>
      </c>
      <c r="J369" s="21">
        <v>12</v>
      </c>
      <c r="K369" s="22">
        <f t="shared" si="20"/>
        <v>12</v>
      </c>
      <c r="L369" s="18">
        <v>0</v>
      </c>
      <c r="M369" s="18">
        <f t="shared" si="19"/>
        <v>0</v>
      </c>
    </row>
    <row r="370" spans="1:13" x14ac:dyDescent="0.3">
      <c r="A370" s="18">
        <v>100012</v>
      </c>
      <c r="B370" s="19">
        <v>73000</v>
      </c>
      <c r="C370" s="19" t="s">
        <v>426</v>
      </c>
      <c r="D370" s="19" t="s">
        <v>455</v>
      </c>
      <c r="E370" s="19" t="s">
        <v>160</v>
      </c>
      <c r="F370" s="19">
        <v>10</v>
      </c>
      <c r="G370" s="20">
        <v>43835</v>
      </c>
      <c r="H370" s="20">
        <f t="shared" si="18"/>
        <v>43845</v>
      </c>
      <c r="I370" s="20">
        <v>43845</v>
      </c>
      <c r="J370" s="21">
        <v>3</v>
      </c>
      <c r="K370" s="22">
        <f t="shared" si="20"/>
        <v>3</v>
      </c>
      <c r="L370" s="18">
        <v>0</v>
      </c>
      <c r="M370" s="18">
        <f t="shared" si="19"/>
        <v>0</v>
      </c>
    </row>
    <row r="371" spans="1:13" x14ac:dyDescent="0.3">
      <c r="A371" s="18">
        <v>100011</v>
      </c>
      <c r="B371" s="19">
        <v>15090</v>
      </c>
      <c r="C371" s="19" t="s">
        <v>427</v>
      </c>
      <c r="D371" s="19" t="s">
        <v>165</v>
      </c>
      <c r="E371" s="19" t="s">
        <v>166</v>
      </c>
      <c r="F371" s="19">
        <v>10</v>
      </c>
      <c r="G371" s="20">
        <v>43835</v>
      </c>
      <c r="H371" s="20">
        <f t="shared" si="18"/>
        <v>43845</v>
      </c>
      <c r="I371" s="20">
        <v>43845</v>
      </c>
      <c r="J371" s="21">
        <v>2</v>
      </c>
      <c r="K371" s="22">
        <f t="shared" si="20"/>
        <v>2</v>
      </c>
      <c r="L371" s="18">
        <v>0</v>
      </c>
      <c r="M371" s="18">
        <f t="shared" si="19"/>
        <v>0</v>
      </c>
    </row>
    <row r="372" spans="1:13" x14ac:dyDescent="0.3">
      <c r="A372" s="18">
        <v>100004</v>
      </c>
      <c r="B372" s="19">
        <v>81050</v>
      </c>
      <c r="C372" s="19" t="s">
        <v>428</v>
      </c>
      <c r="D372" s="19" t="s">
        <v>299</v>
      </c>
      <c r="E372" s="19" t="s">
        <v>65</v>
      </c>
      <c r="F372" s="19">
        <v>5</v>
      </c>
      <c r="G372" s="20">
        <v>43835</v>
      </c>
      <c r="H372" s="20">
        <f t="shared" si="18"/>
        <v>43840</v>
      </c>
      <c r="I372" s="20">
        <v>43840</v>
      </c>
      <c r="J372" s="21">
        <v>1</v>
      </c>
      <c r="K372" s="22">
        <f t="shared" si="20"/>
        <v>1</v>
      </c>
      <c r="L372" s="18">
        <v>0</v>
      </c>
      <c r="M372" s="18">
        <f t="shared" si="19"/>
        <v>0</v>
      </c>
    </row>
    <row r="373" spans="1:13" x14ac:dyDescent="0.3">
      <c r="A373" s="18">
        <v>100004</v>
      </c>
      <c r="B373" s="19">
        <v>80410</v>
      </c>
      <c r="C373" s="19" t="s">
        <v>429</v>
      </c>
      <c r="D373" s="19" t="s">
        <v>299</v>
      </c>
      <c r="E373" s="19" t="s">
        <v>65</v>
      </c>
      <c r="F373" s="19">
        <v>5</v>
      </c>
      <c r="G373" s="20">
        <v>43835</v>
      </c>
      <c r="H373" s="20">
        <f t="shared" si="18"/>
        <v>43840</v>
      </c>
      <c r="I373" s="20">
        <v>43840</v>
      </c>
      <c r="J373" s="21">
        <v>1</v>
      </c>
      <c r="K373" s="22">
        <f t="shared" si="20"/>
        <v>1</v>
      </c>
      <c r="L373" s="18">
        <v>0</v>
      </c>
      <c r="M373" s="18">
        <f t="shared" si="19"/>
        <v>0</v>
      </c>
    </row>
    <row r="374" spans="1:13" x14ac:dyDescent="0.3">
      <c r="A374" s="18">
        <v>100045</v>
      </c>
      <c r="B374" s="19">
        <v>75400</v>
      </c>
      <c r="C374" s="19" t="s">
        <v>430</v>
      </c>
      <c r="D374" s="19" t="s">
        <v>289</v>
      </c>
      <c r="E374" s="19" t="s">
        <v>35</v>
      </c>
      <c r="F374" s="19">
        <v>10</v>
      </c>
      <c r="G374" s="20">
        <v>43852</v>
      </c>
      <c r="H374" s="20">
        <f t="shared" si="18"/>
        <v>43862</v>
      </c>
      <c r="I374" s="20">
        <v>43862</v>
      </c>
      <c r="J374" s="21">
        <v>1</v>
      </c>
      <c r="K374" s="22">
        <f t="shared" si="20"/>
        <v>1</v>
      </c>
      <c r="L374" s="18">
        <v>0</v>
      </c>
      <c r="M374" s="18">
        <f t="shared" si="19"/>
        <v>0</v>
      </c>
    </row>
    <row r="375" spans="1:13" x14ac:dyDescent="0.3">
      <c r="A375" s="18">
        <v>100055</v>
      </c>
      <c r="B375" s="19">
        <v>60130</v>
      </c>
      <c r="C375" s="19" t="s">
        <v>431</v>
      </c>
      <c r="D375" s="19" t="s">
        <v>214</v>
      </c>
      <c r="E375" s="19" t="s">
        <v>160</v>
      </c>
      <c r="F375" s="19">
        <v>10</v>
      </c>
      <c r="G375" s="20">
        <v>43852</v>
      </c>
      <c r="H375" s="20">
        <f t="shared" si="18"/>
        <v>43862</v>
      </c>
      <c r="I375" s="20">
        <v>43862</v>
      </c>
      <c r="J375" s="21">
        <v>1</v>
      </c>
      <c r="K375" s="22">
        <f t="shared" si="20"/>
        <v>1</v>
      </c>
      <c r="L375" s="18">
        <v>0</v>
      </c>
      <c r="M375" s="18">
        <f t="shared" si="19"/>
        <v>0</v>
      </c>
    </row>
    <row r="376" spans="1:13" x14ac:dyDescent="0.3">
      <c r="A376" s="18">
        <v>100047</v>
      </c>
      <c r="B376" s="19">
        <v>80700</v>
      </c>
      <c r="C376" s="19" t="s">
        <v>432</v>
      </c>
      <c r="D376" s="19" t="s">
        <v>299</v>
      </c>
      <c r="E376" s="19" t="s">
        <v>65</v>
      </c>
      <c r="F376" s="19">
        <v>5</v>
      </c>
      <c r="G376" s="20">
        <v>43852</v>
      </c>
      <c r="H376" s="20">
        <f t="shared" si="18"/>
        <v>43857</v>
      </c>
      <c r="I376" s="20">
        <v>43857</v>
      </c>
      <c r="J376" s="21">
        <v>455</v>
      </c>
      <c r="K376" s="22">
        <f t="shared" si="20"/>
        <v>455</v>
      </c>
      <c r="L376" s="18">
        <v>0</v>
      </c>
      <c r="M376" s="18">
        <f t="shared" si="19"/>
        <v>0</v>
      </c>
    </row>
    <row r="377" spans="1:13" x14ac:dyDescent="0.3">
      <c r="A377" s="18">
        <v>100056</v>
      </c>
      <c r="B377" s="19">
        <v>12010</v>
      </c>
      <c r="C377" s="19" t="s">
        <v>433</v>
      </c>
      <c r="D377" s="19" t="s">
        <v>165</v>
      </c>
      <c r="E377" s="19" t="s">
        <v>166</v>
      </c>
      <c r="F377" s="19">
        <v>10</v>
      </c>
      <c r="G377" s="20">
        <v>43852</v>
      </c>
      <c r="H377" s="20">
        <f t="shared" si="18"/>
        <v>43862</v>
      </c>
      <c r="I377" s="20">
        <v>43862</v>
      </c>
      <c r="J377" s="21">
        <v>0</v>
      </c>
      <c r="K377" s="22">
        <f t="shared" si="20"/>
        <v>0</v>
      </c>
      <c r="L377" s="18">
        <v>0</v>
      </c>
      <c r="M377" s="18">
        <f t="shared" si="19"/>
        <v>0</v>
      </c>
    </row>
    <row r="378" spans="1:13" x14ac:dyDescent="0.3">
      <c r="A378" s="18">
        <v>100056</v>
      </c>
      <c r="B378" s="19">
        <v>12030</v>
      </c>
      <c r="C378" s="19" t="s">
        <v>434</v>
      </c>
      <c r="D378" s="19" t="s">
        <v>165</v>
      </c>
      <c r="E378" s="19" t="s">
        <v>166</v>
      </c>
      <c r="F378" s="19">
        <v>10</v>
      </c>
      <c r="G378" s="20">
        <v>43852</v>
      </c>
      <c r="H378" s="20">
        <f t="shared" si="18"/>
        <v>43862</v>
      </c>
      <c r="I378" s="20">
        <v>43862</v>
      </c>
      <c r="J378" s="21">
        <v>14</v>
      </c>
      <c r="K378" s="22">
        <f t="shared" si="20"/>
        <v>14</v>
      </c>
      <c r="L378" s="18">
        <v>0</v>
      </c>
      <c r="M378" s="18">
        <f t="shared" si="19"/>
        <v>0</v>
      </c>
    </row>
    <row r="379" spans="1:13" x14ac:dyDescent="0.3">
      <c r="A379" s="18">
        <v>100056</v>
      </c>
      <c r="B379" s="19">
        <v>12050</v>
      </c>
      <c r="C379" s="19" t="s">
        <v>435</v>
      </c>
      <c r="D379" s="19" t="s">
        <v>165</v>
      </c>
      <c r="E379" s="19" t="s">
        <v>166</v>
      </c>
      <c r="F379" s="19">
        <v>10</v>
      </c>
      <c r="G379" s="20">
        <v>43852</v>
      </c>
      <c r="H379" s="20">
        <f t="shared" si="18"/>
        <v>43862</v>
      </c>
      <c r="I379" s="20">
        <v>43862</v>
      </c>
      <c r="J379" s="21">
        <v>31</v>
      </c>
      <c r="K379" s="22">
        <f t="shared" si="20"/>
        <v>31</v>
      </c>
      <c r="L379" s="18">
        <v>0</v>
      </c>
      <c r="M379" s="18">
        <f t="shared" si="19"/>
        <v>0</v>
      </c>
    </row>
    <row r="380" spans="1:13" x14ac:dyDescent="0.3">
      <c r="A380" s="18">
        <v>100056</v>
      </c>
      <c r="B380" s="19">
        <v>13350</v>
      </c>
      <c r="C380" s="19" t="s">
        <v>436</v>
      </c>
      <c r="D380" s="19" t="s">
        <v>165</v>
      </c>
      <c r="E380" s="19" t="s">
        <v>166</v>
      </c>
      <c r="F380" s="19">
        <v>10</v>
      </c>
      <c r="G380" s="20">
        <v>43852</v>
      </c>
      <c r="H380" s="20">
        <f t="shared" si="18"/>
        <v>43862</v>
      </c>
      <c r="I380" s="20">
        <v>43862</v>
      </c>
      <c r="J380" s="21">
        <v>15</v>
      </c>
      <c r="K380" s="22">
        <f t="shared" si="20"/>
        <v>15</v>
      </c>
      <c r="L380" s="18">
        <v>0</v>
      </c>
      <c r="M380" s="18">
        <f t="shared" si="19"/>
        <v>0</v>
      </c>
    </row>
    <row r="381" spans="1:13" x14ac:dyDescent="0.3">
      <c r="A381" s="18">
        <v>100056</v>
      </c>
      <c r="B381" s="19">
        <v>15210</v>
      </c>
      <c r="C381" s="19" t="s">
        <v>437</v>
      </c>
      <c r="D381" s="19" t="s">
        <v>165</v>
      </c>
      <c r="E381" s="19" t="s">
        <v>166</v>
      </c>
      <c r="F381" s="19">
        <v>10</v>
      </c>
      <c r="G381" s="20">
        <v>43852</v>
      </c>
      <c r="H381" s="20">
        <f t="shared" si="18"/>
        <v>43862</v>
      </c>
      <c r="I381" s="20">
        <v>43862</v>
      </c>
      <c r="J381" s="21">
        <v>0</v>
      </c>
      <c r="K381" s="22">
        <f t="shared" si="20"/>
        <v>0</v>
      </c>
      <c r="L381" s="18">
        <v>0</v>
      </c>
      <c r="M381" s="18">
        <f t="shared" si="19"/>
        <v>0</v>
      </c>
    </row>
    <row r="382" spans="1:13" x14ac:dyDescent="0.3">
      <c r="A382" s="18">
        <v>100053</v>
      </c>
      <c r="B382" s="19">
        <v>31290</v>
      </c>
      <c r="C382" s="19" t="s">
        <v>438</v>
      </c>
      <c r="D382" s="19" t="s">
        <v>183</v>
      </c>
      <c r="E382" s="19" t="s">
        <v>318</v>
      </c>
      <c r="F382" s="19">
        <v>3</v>
      </c>
      <c r="G382" s="20">
        <v>43852</v>
      </c>
      <c r="H382" s="20">
        <f t="shared" si="18"/>
        <v>43855</v>
      </c>
      <c r="I382" s="20">
        <v>43856</v>
      </c>
      <c r="J382" s="21">
        <v>17</v>
      </c>
      <c r="K382" s="22">
        <f t="shared" si="20"/>
        <v>17</v>
      </c>
      <c r="L382" s="18">
        <v>0</v>
      </c>
      <c r="M382" s="18">
        <f t="shared" si="19"/>
        <v>1</v>
      </c>
    </row>
    <row r="383" spans="1:13" x14ac:dyDescent="0.3">
      <c r="A383" s="18">
        <v>100063</v>
      </c>
      <c r="B383" s="19">
        <v>32050</v>
      </c>
      <c r="C383" s="19" t="s">
        <v>439</v>
      </c>
      <c r="D383" s="19" t="s">
        <v>240</v>
      </c>
      <c r="E383" s="19" t="s">
        <v>318</v>
      </c>
      <c r="F383" s="19">
        <v>3</v>
      </c>
      <c r="G383" s="20">
        <v>43859</v>
      </c>
      <c r="H383" s="20">
        <f t="shared" si="18"/>
        <v>43862</v>
      </c>
      <c r="I383" s="20">
        <v>43864</v>
      </c>
      <c r="J383" s="21">
        <v>1</v>
      </c>
      <c r="K383" s="22">
        <f t="shared" si="20"/>
        <v>1</v>
      </c>
      <c r="L383" s="18">
        <v>0</v>
      </c>
      <c r="M383" s="18">
        <f t="shared" si="19"/>
        <v>2</v>
      </c>
    </row>
    <row r="384" spans="1:13" x14ac:dyDescent="0.3">
      <c r="A384" s="18">
        <v>100009</v>
      </c>
      <c r="B384" s="19">
        <v>32300</v>
      </c>
      <c r="C384" s="19" t="s">
        <v>440</v>
      </c>
      <c r="D384" s="19" t="s">
        <v>240</v>
      </c>
      <c r="E384" s="19" t="s">
        <v>318</v>
      </c>
      <c r="F384" s="19">
        <v>3</v>
      </c>
      <c r="G384" s="20">
        <v>43835</v>
      </c>
      <c r="H384" s="20">
        <f t="shared" si="18"/>
        <v>43838</v>
      </c>
      <c r="I384" s="20">
        <v>43839</v>
      </c>
      <c r="J384" s="21">
        <v>44</v>
      </c>
      <c r="K384" s="22">
        <f t="shared" si="20"/>
        <v>44</v>
      </c>
      <c r="L384" s="18">
        <v>0</v>
      </c>
      <c r="M384" s="18">
        <f t="shared" si="19"/>
        <v>1</v>
      </c>
    </row>
    <row r="385" spans="1:13" x14ac:dyDescent="0.3">
      <c r="A385" s="18">
        <v>100062</v>
      </c>
      <c r="B385" s="19">
        <v>60110</v>
      </c>
      <c r="C385" s="19" t="s">
        <v>213</v>
      </c>
      <c r="D385" s="19" t="s">
        <v>214</v>
      </c>
      <c r="E385" s="19" t="s">
        <v>160</v>
      </c>
      <c r="F385" s="19">
        <v>10</v>
      </c>
      <c r="G385" s="20">
        <v>43859</v>
      </c>
      <c r="H385" s="20">
        <f t="shared" si="18"/>
        <v>43869</v>
      </c>
      <c r="I385" s="20">
        <v>43869</v>
      </c>
      <c r="J385" s="21">
        <v>1</v>
      </c>
      <c r="K385" s="22">
        <f t="shared" si="20"/>
        <v>1</v>
      </c>
      <c r="L385" s="18">
        <v>0</v>
      </c>
      <c r="M385" s="18">
        <f t="shared" si="19"/>
        <v>0</v>
      </c>
    </row>
    <row r="386" spans="1:13" x14ac:dyDescent="0.3">
      <c r="A386" s="18">
        <v>100012</v>
      </c>
      <c r="B386" s="19">
        <v>60120</v>
      </c>
      <c r="C386" s="19" t="s">
        <v>441</v>
      </c>
      <c r="D386" s="19" t="s">
        <v>214</v>
      </c>
      <c r="E386" s="19" t="s">
        <v>160</v>
      </c>
      <c r="F386" s="19">
        <v>10</v>
      </c>
      <c r="G386" s="20">
        <v>43835</v>
      </c>
      <c r="H386" s="20">
        <f t="shared" si="18"/>
        <v>43845</v>
      </c>
      <c r="I386" s="20">
        <v>43845</v>
      </c>
      <c r="J386" s="21">
        <v>10</v>
      </c>
      <c r="K386" s="22">
        <f t="shared" si="20"/>
        <v>10</v>
      </c>
      <c r="L386" s="18">
        <v>0</v>
      </c>
      <c r="M386" s="18">
        <f t="shared" si="19"/>
        <v>0</v>
      </c>
    </row>
    <row r="387" spans="1:13" x14ac:dyDescent="0.3">
      <c r="A387" s="18">
        <v>100062</v>
      </c>
      <c r="B387" s="19">
        <v>60200</v>
      </c>
      <c r="C387" s="19" t="s">
        <v>442</v>
      </c>
      <c r="D387" s="19" t="s">
        <v>214</v>
      </c>
      <c r="E387" s="19" t="s">
        <v>160</v>
      </c>
      <c r="F387" s="19">
        <v>10</v>
      </c>
      <c r="G387" s="20">
        <v>43859</v>
      </c>
      <c r="H387" s="20">
        <f t="shared" ref="H387:H392" si="21">G387+F387</f>
        <v>43869</v>
      </c>
      <c r="I387" s="20">
        <v>43869</v>
      </c>
      <c r="J387" s="21">
        <v>12</v>
      </c>
      <c r="K387" s="22">
        <f t="shared" si="20"/>
        <v>12</v>
      </c>
      <c r="L387" s="18">
        <v>0</v>
      </c>
      <c r="M387" s="18">
        <f t="shared" ref="M387:M450" si="22">ABS(I387-H387)</f>
        <v>0</v>
      </c>
    </row>
    <row r="388" spans="1:13" x14ac:dyDescent="0.3">
      <c r="A388" s="18">
        <v>100012</v>
      </c>
      <c r="B388" s="19">
        <v>60540</v>
      </c>
      <c r="C388" s="19" t="s">
        <v>443</v>
      </c>
      <c r="D388" s="19" t="s">
        <v>214</v>
      </c>
      <c r="E388" s="19" t="s">
        <v>160</v>
      </c>
      <c r="F388" s="19">
        <v>10</v>
      </c>
      <c r="G388" s="20">
        <v>43835</v>
      </c>
      <c r="H388" s="20">
        <f t="shared" si="21"/>
        <v>43845</v>
      </c>
      <c r="I388" s="20">
        <v>43845</v>
      </c>
      <c r="J388" s="21">
        <v>14</v>
      </c>
      <c r="K388" s="22">
        <f t="shared" si="20"/>
        <v>14</v>
      </c>
      <c r="L388" s="18">
        <v>0</v>
      </c>
      <c r="M388" s="18">
        <f t="shared" si="22"/>
        <v>0</v>
      </c>
    </row>
    <row r="389" spans="1:13" x14ac:dyDescent="0.3">
      <c r="A389" s="18">
        <v>100004</v>
      </c>
      <c r="B389" s="19">
        <v>80420</v>
      </c>
      <c r="C389" s="19" t="s">
        <v>444</v>
      </c>
      <c r="D389" s="19" t="s">
        <v>299</v>
      </c>
      <c r="E389" s="19" t="s">
        <v>65</v>
      </c>
      <c r="F389" s="19">
        <v>5</v>
      </c>
      <c r="G389" s="20">
        <v>43835</v>
      </c>
      <c r="H389" s="20">
        <f t="shared" si="21"/>
        <v>43840</v>
      </c>
      <c r="I389" s="20">
        <v>43840</v>
      </c>
      <c r="J389" s="21">
        <v>3</v>
      </c>
      <c r="K389" s="22">
        <f t="shared" si="20"/>
        <v>3</v>
      </c>
      <c r="L389" s="18">
        <v>0</v>
      </c>
      <c r="M389" s="18">
        <f t="shared" si="22"/>
        <v>0</v>
      </c>
    </row>
    <row r="390" spans="1:13" x14ac:dyDescent="0.3">
      <c r="A390" s="18">
        <v>100009</v>
      </c>
      <c r="B390" s="19">
        <v>32210</v>
      </c>
      <c r="C390" s="19" t="s">
        <v>445</v>
      </c>
      <c r="D390" s="19" t="s">
        <v>240</v>
      </c>
      <c r="E390" s="19" t="s">
        <v>318</v>
      </c>
      <c r="F390" s="19">
        <v>3</v>
      </c>
      <c r="G390" s="20">
        <v>43835</v>
      </c>
      <c r="H390" s="20">
        <f t="shared" si="21"/>
        <v>43838</v>
      </c>
      <c r="I390" s="20">
        <v>43838</v>
      </c>
      <c r="J390" s="21">
        <v>3</v>
      </c>
      <c r="K390" s="22">
        <f t="shared" si="20"/>
        <v>3</v>
      </c>
      <c r="L390" s="18">
        <v>0</v>
      </c>
      <c r="M390" s="18">
        <f t="shared" si="22"/>
        <v>0</v>
      </c>
    </row>
    <row r="391" spans="1:13" x14ac:dyDescent="0.3">
      <c r="A391" s="18">
        <v>100009</v>
      </c>
      <c r="B391" s="19">
        <v>32020</v>
      </c>
      <c r="C391" s="19" t="s">
        <v>446</v>
      </c>
      <c r="D391" s="19" t="s">
        <v>240</v>
      </c>
      <c r="E391" s="19" t="s">
        <v>318</v>
      </c>
      <c r="F391" s="19">
        <v>3</v>
      </c>
      <c r="G391" s="20">
        <v>43835</v>
      </c>
      <c r="H391" s="20">
        <f t="shared" si="21"/>
        <v>43838</v>
      </c>
      <c r="I391" s="20">
        <v>43838</v>
      </c>
      <c r="J391" s="21">
        <v>5</v>
      </c>
      <c r="K391" s="22">
        <f t="shared" si="20"/>
        <v>5</v>
      </c>
      <c r="L391" s="18">
        <v>0</v>
      </c>
      <c r="M391" s="18">
        <f t="shared" si="22"/>
        <v>0</v>
      </c>
    </row>
    <row r="392" spans="1:13" x14ac:dyDescent="0.3">
      <c r="A392" s="18">
        <v>100010</v>
      </c>
      <c r="B392" s="19">
        <v>72050</v>
      </c>
      <c r="C392" s="19" t="s">
        <v>188</v>
      </c>
      <c r="D392" s="19" t="s">
        <v>189</v>
      </c>
      <c r="E392" s="19" t="s">
        <v>178</v>
      </c>
      <c r="F392" s="19">
        <v>7</v>
      </c>
      <c r="G392" s="20">
        <v>43835</v>
      </c>
      <c r="H392" s="20">
        <f t="shared" si="21"/>
        <v>43842</v>
      </c>
      <c r="I392" s="20">
        <v>43842</v>
      </c>
      <c r="J392" s="21">
        <v>1090</v>
      </c>
      <c r="K392" s="22">
        <f t="shared" si="20"/>
        <v>1090</v>
      </c>
      <c r="L392" s="18">
        <v>1</v>
      </c>
      <c r="M392" s="18">
        <f t="shared" si="22"/>
        <v>0</v>
      </c>
    </row>
    <row r="393" spans="1:13" x14ac:dyDescent="0.3">
      <c r="A393" s="5">
        <v>100069</v>
      </c>
      <c r="B393" s="19">
        <v>40016</v>
      </c>
      <c r="C393" s="19" t="s">
        <v>29</v>
      </c>
      <c r="D393" s="19" t="s">
        <v>30</v>
      </c>
      <c r="E393" s="19" t="s">
        <v>31</v>
      </c>
      <c r="F393" s="19">
        <v>60</v>
      </c>
      <c r="G393" s="20">
        <v>43868</v>
      </c>
      <c r="H393" s="20">
        <f t="shared" ref="H393:H456" si="23">G393+F2</f>
        <v>43928</v>
      </c>
      <c r="I393" s="20">
        <v>43928</v>
      </c>
      <c r="J393" s="24">
        <v>17622</v>
      </c>
      <c r="K393" s="25">
        <v>17622</v>
      </c>
      <c r="L393" s="18">
        <v>13</v>
      </c>
      <c r="M393" s="18">
        <f t="shared" si="22"/>
        <v>0</v>
      </c>
    </row>
    <row r="394" spans="1:13" x14ac:dyDescent="0.3">
      <c r="A394" s="5">
        <v>100069</v>
      </c>
      <c r="B394" s="19">
        <v>40460</v>
      </c>
      <c r="C394" s="19" t="s">
        <v>32</v>
      </c>
      <c r="D394" s="19" t="s">
        <v>30</v>
      </c>
      <c r="E394" s="19" t="s">
        <v>31</v>
      </c>
      <c r="F394" s="19">
        <v>60</v>
      </c>
      <c r="G394" s="20">
        <v>43868</v>
      </c>
      <c r="H394" s="20">
        <f t="shared" si="23"/>
        <v>43928</v>
      </c>
      <c r="I394" s="20">
        <v>43928</v>
      </c>
      <c r="J394" s="24">
        <v>13168</v>
      </c>
      <c r="K394" s="25">
        <v>13168</v>
      </c>
      <c r="L394" s="18">
        <v>2</v>
      </c>
      <c r="M394" s="18">
        <f t="shared" si="22"/>
        <v>0</v>
      </c>
    </row>
    <row r="395" spans="1:13" x14ac:dyDescent="0.3">
      <c r="A395" s="5">
        <v>100070</v>
      </c>
      <c r="B395" s="19">
        <v>43200</v>
      </c>
      <c r="C395" s="19" t="s">
        <v>33</v>
      </c>
      <c r="D395" s="19" t="s">
        <v>34</v>
      </c>
      <c r="E395" s="19" t="s">
        <v>35</v>
      </c>
      <c r="F395" s="19">
        <v>10</v>
      </c>
      <c r="G395" s="20">
        <v>43868</v>
      </c>
      <c r="H395" s="20">
        <f t="shared" si="23"/>
        <v>43878</v>
      </c>
      <c r="I395" s="20">
        <v>43878</v>
      </c>
      <c r="J395" s="24">
        <v>10340</v>
      </c>
      <c r="K395" s="25">
        <v>10333</v>
      </c>
      <c r="L395" s="18">
        <v>7</v>
      </c>
      <c r="M395" s="18">
        <f t="shared" si="22"/>
        <v>0</v>
      </c>
    </row>
    <row r="396" spans="1:13" x14ac:dyDescent="0.3">
      <c r="A396" s="5">
        <v>100069</v>
      </c>
      <c r="B396" s="19">
        <v>40470</v>
      </c>
      <c r="C396" s="19" t="s">
        <v>36</v>
      </c>
      <c r="D396" s="19" t="s">
        <v>30</v>
      </c>
      <c r="E396" s="19" t="s">
        <v>31</v>
      </c>
      <c r="F396" s="19">
        <v>60</v>
      </c>
      <c r="G396" s="20">
        <v>43868</v>
      </c>
      <c r="H396" s="20">
        <f t="shared" si="23"/>
        <v>43928</v>
      </c>
      <c r="I396" s="20">
        <v>43928</v>
      </c>
      <c r="J396" s="24">
        <v>8026</v>
      </c>
      <c r="K396" s="25">
        <v>8029</v>
      </c>
      <c r="L396" s="18">
        <v>2</v>
      </c>
      <c r="M396" s="18">
        <f t="shared" si="22"/>
        <v>0</v>
      </c>
    </row>
    <row r="397" spans="1:13" x14ac:dyDescent="0.3">
      <c r="A397" s="5">
        <v>100070</v>
      </c>
      <c r="B397" s="19">
        <v>43725</v>
      </c>
      <c r="C397" s="19" t="s">
        <v>37</v>
      </c>
      <c r="D397" s="19" t="s">
        <v>34</v>
      </c>
      <c r="E397" s="19" t="s">
        <v>35</v>
      </c>
      <c r="F397" s="19">
        <v>10</v>
      </c>
      <c r="G397" s="20">
        <v>43868</v>
      </c>
      <c r="H397" s="20">
        <f t="shared" si="23"/>
        <v>43878</v>
      </c>
      <c r="I397" s="20">
        <v>43878</v>
      </c>
      <c r="J397" s="24">
        <v>15</v>
      </c>
      <c r="K397" s="25">
        <v>15</v>
      </c>
      <c r="L397" s="18">
        <v>0</v>
      </c>
      <c r="M397" s="18">
        <f t="shared" si="22"/>
        <v>0</v>
      </c>
    </row>
    <row r="398" spans="1:13" x14ac:dyDescent="0.3">
      <c r="A398" s="5">
        <v>100069</v>
      </c>
      <c r="B398" s="19">
        <v>40270</v>
      </c>
      <c r="C398" s="19" t="s">
        <v>38</v>
      </c>
      <c r="D398" s="19" t="s">
        <v>30</v>
      </c>
      <c r="E398" s="19" t="s">
        <v>31</v>
      </c>
      <c r="F398" s="19">
        <v>60</v>
      </c>
      <c r="G398" s="20">
        <v>43868</v>
      </c>
      <c r="H398" s="20">
        <f t="shared" si="23"/>
        <v>43928</v>
      </c>
      <c r="I398" s="20">
        <v>43926</v>
      </c>
      <c r="J398" s="24">
        <v>4737</v>
      </c>
      <c r="K398" s="25">
        <v>4737</v>
      </c>
      <c r="L398" s="18">
        <v>2</v>
      </c>
      <c r="M398" s="18">
        <f t="shared" si="22"/>
        <v>2</v>
      </c>
    </row>
    <row r="399" spans="1:13" x14ac:dyDescent="0.3">
      <c r="A399" s="5">
        <v>100069</v>
      </c>
      <c r="B399" s="19">
        <v>41190</v>
      </c>
      <c r="C399" s="19" t="s">
        <v>39</v>
      </c>
      <c r="D399" s="19" t="s">
        <v>30</v>
      </c>
      <c r="E399" s="19" t="s">
        <v>31</v>
      </c>
      <c r="F399" s="19">
        <v>60</v>
      </c>
      <c r="G399" s="20">
        <v>43868</v>
      </c>
      <c r="H399" s="20">
        <f t="shared" si="23"/>
        <v>43928</v>
      </c>
      <c r="I399" s="20">
        <v>43926</v>
      </c>
      <c r="J399" s="24">
        <v>4621</v>
      </c>
      <c r="K399" s="25">
        <v>4621</v>
      </c>
      <c r="L399" s="18">
        <v>0</v>
      </c>
      <c r="M399" s="18">
        <f t="shared" si="22"/>
        <v>2</v>
      </c>
    </row>
    <row r="400" spans="1:13" x14ac:dyDescent="0.3">
      <c r="A400" s="5">
        <v>100069</v>
      </c>
      <c r="B400" s="19">
        <v>42010</v>
      </c>
      <c r="C400" s="19" t="s">
        <v>40</v>
      </c>
      <c r="D400" s="19" t="s">
        <v>30</v>
      </c>
      <c r="E400" s="19" t="s">
        <v>31</v>
      </c>
      <c r="F400" s="19">
        <v>60</v>
      </c>
      <c r="G400" s="20">
        <v>43868</v>
      </c>
      <c r="H400" s="20">
        <f t="shared" si="23"/>
        <v>43928</v>
      </c>
      <c r="I400" s="20">
        <v>43926</v>
      </c>
      <c r="J400" s="24">
        <v>2901</v>
      </c>
      <c r="K400" s="25">
        <v>2901</v>
      </c>
      <c r="L400" s="18">
        <v>1</v>
      </c>
      <c r="M400" s="18">
        <f t="shared" si="22"/>
        <v>2</v>
      </c>
    </row>
    <row r="401" spans="1:13" x14ac:dyDescent="0.3">
      <c r="A401" s="5">
        <v>100069</v>
      </c>
      <c r="B401" s="19">
        <v>40010</v>
      </c>
      <c r="C401" s="19" t="s">
        <v>41</v>
      </c>
      <c r="D401" s="19" t="s">
        <v>30</v>
      </c>
      <c r="E401" s="19" t="s">
        <v>31</v>
      </c>
      <c r="F401" s="19">
        <v>60</v>
      </c>
      <c r="G401" s="20">
        <v>43868</v>
      </c>
      <c r="H401" s="20">
        <f t="shared" si="23"/>
        <v>43928</v>
      </c>
      <c r="I401" s="20">
        <v>43926</v>
      </c>
      <c r="J401" s="24">
        <v>3801</v>
      </c>
      <c r="K401" s="25">
        <v>3801</v>
      </c>
      <c r="L401" s="18">
        <v>1</v>
      </c>
      <c r="M401" s="18">
        <f t="shared" si="22"/>
        <v>2</v>
      </c>
    </row>
    <row r="402" spans="1:13" x14ac:dyDescent="0.3">
      <c r="A402" s="5">
        <v>100069</v>
      </c>
      <c r="B402" s="19">
        <v>42060</v>
      </c>
      <c r="C402" s="19" t="s">
        <v>42</v>
      </c>
      <c r="D402" s="19" t="s">
        <v>30</v>
      </c>
      <c r="E402" s="19" t="s">
        <v>31</v>
      </c>
      <c r="F402" s="19">
        <v>60</v>
      </c>
      <c r="G402" s="20">
        <v>43868</v>
      </c>
      <c r="H402" s="20">
        <f t="shared" si="23"/>
        <v>43928</v>
      </c>
      <c r="I402" s="20">
        <v>43926</v>
      </c>
      <c r="J402" s="24">
        <v>5960</v>
      </c>
      <c r="K402" s="25">
        <v>5960</v>
      </c>
      <c r="L402" s="18">
        <v>2</v>
      </c>
      <c r="M402" s="18">
        <f t="shared" si="22"/>
        <v>2</v>
      </c>
    </row>
    <row r="403" spans="1:13" x14ac:dyDescent="0.3">
      <c r="A403" s="5">
        <v>100070</v>
      </c>
      <c r="B403" s="19">
        <v>43290</v>
      </c>
      <c r="C403" s="19" t="s">
        <v>43</v>
      </c>
      <c r="D403" s="19" t="s">
        <v>34</v>
      </c>
      <c r="E403" s="19" t="s">
        <v>35</v>
      </c>
      <c r="F403" s="19">
        <v>10</v>
      </c>
      <c r="G403" s="20">
        <v>43868</v>
      </c>
      <c r="H403" s="20">
        <f t="shared" si="23"/>
        <v>43878</v>
      </c>
      <c r="I403" s="20">
        <v>43878</v>
      </c>
      <c r="J403" s="24">
        <v>5520</v>
      </c>
      <c r="K403" s="25">
        <v>5520</v>
      </c>
      <c r="L403" s="18">
        <v>4</v>
      </c>
      <c r="M403" s="18">
        <f t="shared" si="22"/>
        <v>0</v>
      </c>
    </row>
    <row r="404" spans="1:13" x14ac:dyDescent="0.3">
      <c r="A404" s="5">
        <v>100069</v>
      </c>
      <c r="B404" s="19">
        <v>41196</v>
      </c>
      <c r="C404" s="19" t="s">
        <v>44</v>
      </c>
      <c r="D404" s="19" t="s">
        <v>30</v>
      </c>
      <c r="E404" s="19" t="s">
        <v>31</v>
      </c>
      <c r="F404" s="19">
        <v>60</v>
      </c>
      <c r="G404" s="20">
        <v>43868</v>
      </c>
      <c r="H404" s="20">
        <f t="shared" si="23"/>
        <v>43928</v>
      </c>
      <c r="I404" s="20">
        <v>43928</v>
      </c>
      <c r="J404" s="24">
        <v>3083</v>
      </c>
      <c r="K404" s="25">
        <v>3083</v>
      </c>
      <c r="L404" s="18">
        <v>1</v>
      </c>
      <c r="M404" s="18">
        <f t="shared" si="22"/>
        <v>0</v>
      </c>
    </row>
    <row r="405" spans="1:13" x14ac:dyDescent="0.3">
      <c r="A405" s="5">
        <v>100069</v>
      </c>
      <c r="B405" s="19">
        <v>40273</v>
      </c>
      <c r="C405" s="19" t="s">
        <v>45</v>
      </c>
      <c r="D405" s="19" t="s">
        <v>30</v>
      </c>
      <c r="E405" s="19" t="s">
        <v>31</v>
      </c>
      <c r="F405" s="19">
        <v>60</v>
      </c>
      <c r="G405" s="20">
        <v>43868</v>
      </c>
      <c r="H405" s="20">
        <f t="shared" si="23"/>
        <v>43928</v>
      </c>
      <c r="I405" s="20">
        <v>43928</v>
      </c>
      <c r="J405" s="24">
        <v>3920</v>
      </c>
      <c r="K405" s="25">
        <v>3920</v>
      </c>
      <c r="L405" s="18">
        <v>3</v>
      </c>
      <c r="M405" s="18">
        <f t="shared" si="22"/>
        <v>0</v>
      </c>
    </row>
    <row r="406" spans="1:13" x14ac:dyDescent="0.3">
      <c r="A406" s="5">
        <v>100069</v>
      </c>
      <c r="B406" s="19">
        <v>40930</v>
      </c>
      <c r="C406" s="19" t="s">
        <v>46</v>
      </c>
      <c r="D406" s="19" t="s">
        <v>30</v>
      </c>
      <c r="E406" s="19" t="s">
        <v>31</v>
      </c>
      <c r="F406" s="19">
        <v>60</v>
      </c>
      <c r="G406" s="20">
        <v>43868</v>
      </c>
      <c r="H406" s="20">
        <f t="shared" si="23"/>
        <v>43928</v>
      </c>
      <c r="I406" s="20">
        <v>43928</v>
      </c>
      <c r="J406" s="24">
        <v>3061</v>
      </c>
      <c r="K406" s="25">
        <v>3061</v>
      </c>
      <c r="L406" s="18">
        <v>0</v>
      </c>
      <c r="M406" s="18">
        <f t="shared" si="22"/>
        <v>0</v>
      </c>
    </row>
    <row r="407" spans="1:13" x14ac:dyDescent="0.3">
      <c r="A407" s="5">
        <v>100070</v>
      </c>
      <c r="B407" s="19">
        <v>43730</v>
      </c>
      <c r="C407" s="19" t="s">
        <v>47</v>
      </c>
      <c r="D407" s="19" t="s">
        <v>34</v>
      </c>
      <c r="E407" s="19" t="s">
        <v>35</v>
      </c>
      <c r="F407" s="19">
        <v>10</v>
      </c>
      <c r="G407" s="20">
        <v>43868</v>
      </c>
      <c r="H407" s="20">
        <f t="shared" si="23"/>
        <v>43878</v>
      </c>
      <c r="I407" s="20">
        <v>43878</v>
      </c>
      <c r="J407" s="24">
        <v>4516</v>
      </c>
      <c r="K407" s="25">
        <v>4516</v>
      </c>
      <c r="L407" s="18">
        <v>1</v>
      </c>
      <c r="M407" s="18">
        <f t="shared" si="22"/>
        <v>0</v>
      </c>
    </row>
    <row r="408" spans="1:13" x14ac:dyDescent="0.3">
      <c r="A408" s="5">
        <v>100069</v>
      </c>
      <c r="B408" s="19">
        <v>40980</v>
      </c>
      <c r="C408" s="19" t="s">
        <v>48</v>
      </c>
      <c r="D408" s="19" t="s">
        <v>30</v>
      </c>
      <c r="E408" s="19" t="s">
        <v>31</v>
      </c>
      <c r="F408" s="19">
        <v>60</v>
      </c>
      <c r="G408" s="20">
        <v>43868</v>
      </c>
      <c r="H408" s="20">
        <f t="shared" si="23"/>
        <v>43928</v>
      </c>
      <c r="I408" s="20">
        <v>43928</v>
      </c>
      <c r="J408" s="24">
        <v>3797</v>
      </c>
      <c r="K408" s="25">
        <v>3797</v>
      </c>
      <c r="L408" s="18">
        <v>0</v>
      </c>
      <c r="M408" s="18">
        <f t="shared" si="22"/>
        <v>0</v>
      </c>
    </row>
    <row r="409" spans="1:13" x14ac:dyDescent="0.3">
      <c r="A409" s="5">
        <v>100070</v>
      </c>
      <c r="B409" s="19">
        <v>43590</v>
      </c>
      <c r="C409" s="19" t="s">
        <v>49</v>
      </c>
      <c r="D409" s="19" t="s">
        <v>34</v>
      </c>
      <c r="E409" s="19" t="s">
        <v>35</v>
      </c>
      <c r="F409" s="19">
        <v>10</v>
      </c>
      <c r="G409" s="20">
        <v>43868</v>
      </c>
      <c r="H409" s="20">
        <f t="shared" si="23"/>
        <v>43878</v>
      </c>
      <c r="I409" s="20">
        <v>43879</v>
      </c>
      <c r="J409" s="24">
        <v>1942</v>
      </c>
      <c r="K409" s="25">
        <v>1942</v>
      </c>
      <c r="L409" s="18">
        <v>0</v>
      </c>
      <c r="M409" s="18">
        <f t="shared" si="22"/>
        <v>1</v>
      </c>
    </row>
    <row r="410" spans="1:13" x14ac:dyDescent="0.3">
      <c r="A410" s="5">
        <v>100069</v>
      </c>
      <c r="B410" s="19">
        <v>40670</v>
      </c>
      <c r="C410" s="19" t="s">
        <v>50</v>
      </c>
      <c r="D410" s="19" t="s">
        <v>30</v>
      </c>
      <c r="E410" s="19" t="s">
        <v>31</v>
      </c>
      <c r="F410" s="19">
        <v>60</v>
      </c>
      <c r="G410" s="20">
        <v>43868</v>
      </c>
      <c r="H410" s="20">
        <f t="shared" si="23"/>
        <v>43928</v>
      </c>
      <c r="I410" s="20">
        <v>43928</v>
      </c>
      <c r="J410" s="24">
        <v>2485</v>
      </c>
      <c r="K410" s="25">
        <v>2485</v>
      </c>
      <c r="L410" s="18">
        <v>1</v>
      </c>
      <c r="M410" s="18">
        <f t="shared" si="22"/>
        <v>0</v>
      </c>
    </row>
    <row r="411" spans="1:13" x14ac:dyDescent="0.3">
      <c r="A411" s="5">
        <v>100069</v>
      </c>
      <c r="B411" s="19">
        <v>40740</v>
      </c>
      <c r="C411" s="19" t="s">
        <v>51</v>
      </c>
      <c r="D411" s="19" t="s">
        <v>30</v>
      </c>
      <c r="E411" s="19" t="s">
        <v>31</v>
      </c>
      <c r="F411" s="19">
        <v>60</v>
      </c>
      <c r="G411" s="20">
        <v>43868</v>
      </c>
      <c r="H411" s="20">
        <f t="shared" si="23"/>
        <v>43928</v>
      </c>
      <c r="I411" s="20">
        <v>43928</v>
      </c>
      <c r="J411" s="24">
        <v>1937</v>
      </c>
      <c r="K411" s="25">
        <v>1937</v>
      </c>
      <c r="L411" s="18">
        <v>1</v>
      </c>
      <c r="M411" s="18">
        <f t="shared" si="22"/>
        <v>0</v>
      </c>
    </row>
    <row r="412" spans="1:13" x14ac:dyDescent="0.3">
      <c r="A412" s="5">
        <v>100069</v>
      </c>
      <c r="B412" s="19">
        <v>40228</v>
      </c>
      <c r="C412" s="19" t="s">
        <v>52</v>
      </c>
      <c r="D412" s="19" t="s">
        <v>30</v>
      </c>
      <c r="E412" s="19" t="s">
        <v>31</v>
      </c>
      <c r="F412" s="19">
        <v>60</v>
      </c>
      <c r="G412" s="20">
        <v>43868</v>
      </c>
      <c r="H412" s="20">
        <f t="shared" si="23"/>
        <v>43928</v>
      </c>
      <c r="I412" s="20">
        <v>43928</v>
      </c>
      <c r="J412" s="24">
        <v>1909</v>
      </c>
      <c r="K412" s="25">
        <v>1860</v>
      </c>
      <c r="L412" s="18">
        <v>1</v>
      </c>
      <c r="M412" s="18">
        <f t="shared" si="22"/>
        <v>0</v>
      </c>
    </row>
    <row r="413" spans="1:13" x14ac:dyDescent="0.3">
      <c r="A413" s="5">
        <v>100069</v>
      </c>
      <c r="B413" s="19">
        <v>40220</v>
      </c>
      <c r="C413" s="19" t="s">
        <v>53</v>
      </c>
      <c r="D413" s="19" t="s">
        <v>30</v>
      </c>
      <c r="E413" s="19" t="s">
        <v>31</v>
      </c>
      <c r="F413" s="19">
        <v>60</v>
      </c>
      <c r="G413" s="20">
        <v>43868</v>
      </c>
      <c r="H413" s="20">
        <f t="shared" si="23"/>
        <v>43928</v>
      </c>
      <c r="I413" s="20">
        <v>43928</v>
      </c>
      <c r="J413" s="24">
        <v>2043</v>
      </c>
      <c r="K413" s="25">
        <v>2040</v>
      </c>
      <c r="L413" s="18">
        <v>2</v>
      </c>
      <c r="M413" s="18">
        <f t="shared" si="22"/>
        <v>0</v>
      </c>
    </row>
    <row r="414" spans="1:13" x14ac:dyDescent="0.3">
      <c r="A414" s="5">
        <v>101108</v>
      </c>
      <c r="B414" s="19">
        <v>40990</v>
      </c>
      <c r="C414" s="19" t="s">
        <v>54</v>
      </c>
      <c r="D414" s="19" t="s">
        <v>30</v>
      </c>
      <c r="E414" s="19" t="s">
        <v>31</v>
      </c>
      <c r="F414" s="19">
        <v>60</v>
      </c>
      <c r="G414" s="20">
        <v>43882</v>
      </c>
      <c r="H414" s="20">
        <f t="shared" si="23"/>
        <v>43942</v>
      </c>
      <c r="I414" s="20">
        <v>43944</v>
      </c>
      <c r="J414" s="24">
        <v>2338</v>
      </c>
      <c r="K414" s="25">
        <v>2300</v>
      </c>
      <c r="L414" s="18">
        <v>0</v>
      </c>
      <c r="M414" s="18">
        <f t="shared" si="22"/>
        <v>2</v>
      </c>
    </row>
    <row r="415" spans="1:13" x14ac:dyDescent="0.3">
      <c r="A415" s="5">
        <v>101108</v>
      </c>
      <c r="B415" s="19">
        <v>40477</v>
      </c>
      <c r="C415" s="19" t="s">
        <v>55</v>
      </c>
      <c r="D415" s="19" t="s">
        <v>30</v>
      </c>
      <c r="E415" s="19" t="s">
        <v>31</v>
      </c>
      <c r="F415" s="19">
        <v>60</v>
      </c>
      <c r="G415" s="20">
        <v>43882</v>
      </c>
      <c r="H415" s="20">
        <f t="shared" si="23"/>
        <v>43942</v>
      </c>
      <c r="I415" s="20">
        <v>43944</v>
      </c>
      <c r="J415" s="24">
        <v>1738</v>
      </c>
      <c r="K415" s="25">
        <v>1738</v>
      </c>
      <c r="L415" s="18">
        <v>1</v>
      </c>
      <c r="M415" s="18">
        <f t="shared" si="22"/>
        <v>2</v>
      </c>
    </row>
    <row r="416" spans="1:13" x14ac:dyDescent="0.3">
      <c r="A416" s="5">
        <v>101108</v>
      </c>
      <c r="B416" s="19">
        <v>42050</v>
      </c>
      <c r="C416" s="19" t="s">
        <v>56</v>
      </c>
      <c r="D416" s="19" t="s">
        <v>30</v>
      </c>
      <c r="E416" s="19" t="s">
        <v>31</v>
      </c>
      <c r="F416" s="19">
        <v>60</v>
      </c>
      <c r="G416" s="20">
        <v>43882</v>
      </c>
      <c r="H416" s="20">
        <f t="shared" si="23"/>
        <v>43942</v>
      </c>
      <c r="I416" s="20">
        <v>43944</v>
      </c>
      <c r="J416" s="24">
        <v>2494</v>
      </c>
      <c r="K416" s="25">
        <v>2494</v>
      </c>
      <c r="L416" s="18">
        <v>0</v>
      </c>
      <c r="M416" s="18">
        <f t="shared" si="22"/>
        <v>2</v>
      </c>
    </row>
    <row r="417" spans="1:13" x14ac:dyDescent="0.3">
      <c r="A417" s="5">
        <v>101109</v>
      </c>
      <c r="B417" s="19">
        <v>44160</v>
      </c>
      <c r="C417" s="19" t="s">
        <v>57</v>
      </c>
      <c r="D417" s="19" t="s">
        <v>34</v>
      </c>
      <c r="E417" s="19" t="s">
        <v>35</v>
      </c>
      <c r="F417" s="19">
        <v>10</v>
      </c>
      <c r="G417" s="20">
        <v>43882</v>
      </c>
      <c r="H417" s="20">
        <f t="shared" si="23"/>
        <v>43892</v>
      </c>
      <c r="I417" s="20">
        <v>43892</v>
      </c>
      <c r="J417" s="24">
        <v>1661</v>
      </c>
      <c r="K417" s="25">
        <v>1661</v>
      </c>
      <c r="L417" s="18">
        <v>0</v>
      </c>
      <c r="M417" s="18">
        <f t="shared" si="22"/>
        <v>0</v>
      </c>
    </row>
    <row r="418" spans="1:13" x14ac:dyDescent="0.3">
      <c r="A418" s="5">
        <v>101108</v>
      </c>
      <c r="B418" s="19">
        <v>41010</v>
      </c>
      <c r="C418" s="19" t="s">
        <v>58</v>
      </c>
      <c r="D418" s="19" t="s">
        <v>30</v>
      </c>
      <c r="E418" s="19" t="s">
        <v>31</v>
      </c>
      <c r="F418" s="19">
        <v>60</v>
      </c>
      <c r="G418" s="20">
        <v>43882</v>
      </c>
      <c r="H418" s="20">
        <f t="shared" si="23"/>
        <v>43942</v>
      </c>
      <c r="I418" s="20">
        <v>43942</v>
      </c>
      <c r="J418" s="24">
        <v>2975</v>
      </c>
      <c r="K418" s="25">
        <v>2975</v>
      </c>
      <c r="L418" s="18">
        <v>0</v>
      </c>
      <c r="M418" s="18">
        <f t="shared" si="22"/>
        <v>0</v>
      </c>
    </row>
    <row r="419" spans="1:13" x14ac:dyDescent="0.3">
      <c r="A419" s="5">
        <v>101108</v>
      </c>
      <c r="B419" s="19">
        <v>40935</v>
      </c>
      <c r="C419" s="19" t="s">
        <v>59</v>
      </c>
      <c r="D419" s="19" t="s">
        <v>30</v>
      </c>
      <c r="E419" s="19" t="s">
        <v>31</v>
      </c>
      <c r="F419" s="19">
        <v>60</v>
      </c>
      <c r="G419" s="20">
        <v>43882</v>
      </c>
      <c r="H419" s="20">
        <f t="shared" si="23"/>
        <v>43942</v>
      </c>
      <c r="I419" s="20">
        <v>43942</v>
      </c>
      <c r="J419" s="24">
        <v>1813</v>
      </c>
      <c r="K419" s="25">
        <v>1813</v>
      </c>
      <c r="L419" s="18">
        <v>0</v>
      </c>
      <c r="M419" s="18">
        <f t="shared" si="22"/>
        <v>0</v>
      </c>
    </row>
    <row r="420" spans="1:13" x14ac:dyDescent="0.3">
      <c r="A420" s="5">
        <v>101108</v>
      </c>
      <c r="B420" s="19">
        <v>40937</v>
      </c>
      <c r="C420" s="19" t="s">
        <v>60</v>
      </c>
      <c r="D420" s="19" t="s">
        <v>30</v>
      </c>
      <c r="E420" s="19" t="s">
        <v>31</v>
      </c>
      <c r="F420" s="19">
        <v>60</v>
      </c>
      <c r="G420" s="20">
        <v>43882</v>
      </c>
      <c r="H420" s="20">
        <f t="shared" si="23"/>
        <v>43942</v>
      </c>
      <c r="I420" s="20">
        <v>43942</v>
      </c>
      <c r="J420" s="24">
        <v>2285</v>
      </c>
      <c r="K420" s="25">
        <v>2285</v>
      </c>
      <c r="L420" s="18">
        <v>2</v>
      </c>
      <c r="M420" s="18">
        <f t="shared" si="22"/>
        <v>0</v>
      </c>
    </row>
    <row r="421" spans="1:13" x14ac:dyDescent="0.3">
      <c r="A421" s="5">
        <v>101110</v>
      </c>
      <c r="B421" s="19">
        <v>47550</v>
      </c>
      <c r="C421" s="19" t="s">
        <v>61</v>
      </c>
      <c r="D421" s="19" t="s">
        <v>73</v>
      </c>
      <c r="E421" s="19" t="s">
        <v>62</v>
      </c>
      <c r="F421" s="19">
        <v>7</v>
      </c>
      <c r="G421" s="20">
        <v>43882</v>
      </c>
      <c r="H421" s="20">
        <f t="shared" si="23"/>
        <v>43889</v>
      </c>
      <c r="I421" s="20">
        <v>43889</v>
      </c>
      <c r="J421" s="24">
        <v>2307</v>
      </c>
      <c r="K421" s="25">
        <v>2307</v>
      </c>
      <c r="L421" s="18">
        <v>0</v>
      </c>
      <c r="M421" s="18">
        <f t="shared" si="22"/>
        <v>0</v>
      </c>
    </row>
    <row r="422" spans="1:13" x14ac:dyDescent="0.3">
      <c r="A422" s="5">
        <v>101111</v>
      </c>
      <c r="B422" s="19">
        <v>44014</v>
      </c>
      <c r="C422" s="19" t="s">
        <v>63</v>
      </c>
      <c r="D422" s="19" t="s">
        <v>64</v>
      </c>
      <c r="E422" s="19" t="s">
        <v>65</v>
      </c>
      <c r="F422" s="19">
        <v>5</v>
      </c>
      <c r="G422" s="20">
        <v>43882</v>
      </c>
      <c r="H422" s="20">
        <f t="shared" si="23"/>
        <v>43887</v>
      </c>
      <c r="I422" s="20">
        <v>43887</v>
      </c>
      <c r="J422" s="24">
        <v>2280</v>
      </c>
      <c r="K422" s="25">
        <v>2280</v>
      </c>
      <c r="L422" s="18">
        <v>0</v>
      </c>
      <c r="M422" s="18">
        <f t="shared" si="22"/>
        <v>0</v>
      </c>
    </row>
    <row r="423" spans="1:13" x14ac:dyDescent="0.3">
      <c r="A423" s="5">
        <v>101108</v>
      </c>
      <c r="B423" s="19">
        <v>40500</v>
      </c>
      <c r="C423" s="19" t="s">
        <v>66</v>
      </c>
      <c r="D423" s="19" t="s">
        <v>30</v>
      </c>
      <c r="E423" s="19" t="s">
        <v>31</v>
      </c>
      <c r="F423" s="19">
        <v>60</v>
      </c>
      <c r="G423" s="20">
        <v>43882</v>
      </c>
      <c r="H423" s="20">
        <f t="shared" si="23"/>
        <v>43942</v>
      </c>
      <c r="I423" s="20">
        <v>43942</v>
      </c>
      <c r="J423" s="24">
        <v>2436</v>
      </c>
      <c r="K423" s="25">
        <v>2436</v>
      </c>
      <c r="L423" s="18">
        <v>2</v>
      </c>
      <c r="M423" s="18">
        <f t="shared" si="22"/>
        <v>0</v>
      </c>
    </row>
    <row r="424" spans="1:13" x14ac:dyDescent="0.3">
      <c r="A424" s="5">
        <v>101109</v>
      </c>
      <c r="B424" s="19">
        <v>43283</v>
      </c>
      <c r="C424" s="19" t="s">
        <v>67</v>
      </c>
      <c r="D424" s="19" t="s">
        <v>34</v>
      </c>
      <c r="E424" s="19" t="s">
        <v>35</v>
      </c>
      <c r="F424" s="19">
        <v>10</v>
      </c>
      <c r="G424" s="20">
        <v>43882</v>
      </c>
      <c r="H424" s="20">
        <f t="shared" si="23"/>
        <v>43892</v>
      </c>
      <c r="I424" s="20">
        <v>43892</v>
      </c>
      <c r="J424" s="24">
        <v>2364</v>
      </c>
      <c r="K424" s="25">
        <v>2364</v>
      </c>
      <c r="L424" s="18">
        <v>2</v>
      </c>
      <c r="M424" s="18">
        <f t="shared" si="22"/>
        <v>0</v>
      </c>
    </row>
    <row r="425" spans="1:13" x14ac:dyDescent="0.3">
      <c r="A425" s="5">
        <v>101108</v>
      </c>
      <c r="B425" s="19">
        <v>40226</v>
      </c>
      <c r="C425" s="19" t="s">
        <v>68</v>
      </c>
      <c r="D425" s="19" t="s">
        <v>30</v>
      </c>
      <c r="E425" s="19" t="s">
        <v>31</v>
      </c>
      <c r="F425" s="19">
        <v>60</v>
      </c>
      <c r="G425" s="20">
        <v>43882</v>
      </c>
      <c r="H425" s="20">
        <f t="shared" si="23"/>
        <v>43942</v>
      </c>
      <c r="I425" s="20">
        <v>43948</v>
      </c>
      <c r="J425" s="24">
        <v>1217</v>
      </c>
      <c r="K425" s="25">
        <v>1217</v>
      </c>
      <c r="L425" s="18">
        <v>0</v>
      </c>
      <c r="M425" s="18">
        <f t="shared" si="22"/>
        <v>6</v>
      </c>
    </row>
    <row r="426" spans="1:13" x14ac:dyDescent="0.3">
      <c r="A426" s="5">
        <v>101108</v>
      </c>
      <c r="B426" s="19">
        <v>40223</v>
      </c>
      <c r="C426" s="19" t="s">
        <v>69</v>
      </c>
      <c r="D426" s="19" t="s">
        <v>30</v>
      </c>
      <c r="E426" s="19" t="s">
        <v>31</v>
      </c>
      <c r="F426" s="19">
        <v>60</v>
      </c>
      <c r="G426" s="20">
        <v>43882</v>
      </c>
      <c r="H426" s="20">
        <f t="shared" si="23"/>
        <v>43942</v>
      </c>
      <c r="I426" s="20">
        <v>43948</v>
      </c>
      <c r="J426" s="24">
        <v>1294</v>
      </c>
      <c r="K426" s="25">
        <v>1294</v>
      </c>
      <c r="L426" s="18">
        <v>0</v>
      </c>
      <c r="M426" s="18">
        <f t="shared" si="22"/>
        <v>6</v>
      </c>
    </row>
    <row r="427" spans="1:13" x14ac:dyDescent="0.3">
      <c r="A427" s="5">
        <v>101109</v>
      </c>
      <c r="B427" s="19">
        <v>44120</v>
      </c>
      <c r="C427" s="19" t="s">
        <v>70</v>
      </c>
      <c r="D427" s="19" t="s">
        <v>34</v>
      </c>
      <c r="E427" s="19" t="s">
        <v>35</v>
      </c>
      <c r="F427" s="19">
        <v>10</v>
      </c>
      <c r="G427" s="20">
        <v>43882</v>
      </c>
      <c r="H427" s="20">
        <f t="shared" si="23"/>
        <v>43892</v>
      </c>
      <c r="I427" s="20">
        <v>43892</v>
      </c>
      <c r="J427" s="24">
        <v>1569</v>
      </c>
      <c r="K427" s="25">
        <v>1569</v>
      </c>
      <c r="L427" s="18">
        <v>0</v>
      </c>
      <c r="M427" s="18">
        <f t="shared" si="22"/>
        <v>0</v>
      </c>
    </row>
    <row r="428" spans="1:13" x14ac:dyDescent="0.3">
      <c r="A428" s="5">
        <v>101102</v>
      </c>
      <c r="B428" s="19">
        <v>41330</v>
      </c>
      <c r="C428" s="19" t="s">
        <v>71</v>
      </c>
      <c r="D428" s="19" t="s">
        <v>30</v>
      </c>
      <c r="E428" s="19" t="s">
        <v>31</v>
      </c>
      <c r="F428" s="19">
        <v>60</v>
      </c>
      <c r="G428" s="20">
        <v>43876</v>
      </c>
      <c r="H428" s="20">
        <f t="shared" si="23"/>
        <v>43936</v>
      </c>
      <c r="I428" s="20">
        <v>43936</v>
      </c>
      <c r="J428" s="24">
        <v>1110</v>
      </c>
      <c r="K428" s="25">
        <v>1110</v>
      </c>
      <c r="L428" s="18">
        <v>0</v>
      </c>
      <c r="M428" s="18">
        <f t="shared" si="22"/>
        <v>0</v>
      </c>
    </row>
    <row r="429" spans="1:13" x14ac:dyDescent="0.3">
      <c r="A429" s="5">
        <v>101104</v>
      </c>
      <c r="B429" s="19">
        <v>47500</v>
      </c>
      <c r="C429" s="19" t="s">
        <v>72</v>
      </c>
      <c r="D429" s="19" t="s">
        <v>73</v>
      </c>
      <c r="E429" s="19" t="s">
        <v>62</v>
      </c>
      <c r="F429" s="19">
        <v>7</v>
      </c>
      <c r="G429" s="20">
        <v>43876</v>
      </c>
      <c r="H429" s="20">
        <f t="shared" si="23"/>
        <v>43883</v>
      </c>
      <c r="I429" s="20">
        <v>43883</v>
      </c>
      <c r="J429" s="24">
        <v>1528</v>
      </c>
      <c r="K429" s="25">
        <v>1521</v>
      </c>
      <c r="L429" s="18">
        <v>1</v>
      </c>
      <c r="M429" s="18">
        <f t="shared" si="22"/>
        <v>0</v>
      </c>
    </row>
    <row r="430" spans="1:13" x14ac:dyDescent="0.3">
      <c r="A430" s="5">
        <v>101103</v>
      </c>
      <c r="B430" s="19">
        <v>44090</v>
      </c>
      <c r="C430" s="19" t="s">
        <v>74</v>
      </c>
      <c r="D430" s="19" t="s">
        <v>34</v>
      </c>
      <c r="E430" s="19" t="s">
        <v>35</v>
      </c>
      <c r="F430" s="19">
        <v>10</v>
      </c>
      <c r="G430" s="20">
        <v>43876</v>
      </c>
      <c r="H430" s="20">
        <f t="shared" si="23"/>
        <v>43886</v>
      </c>
      <c r="I430" s="20">
        <v>43886</v>
      </c>
      <c r="J430" s="24">
        <v>1440</v>
      </c>
      <c r="K430" s="25">
        <v>1440</v>
      </c>
      <c r="L430" s="18">
        <v>0</v>
      </c>
      <c r="M430" s="18">
        <f t="shared" si="22"/>
        <v>0</v>
      </c>
    </row>
    <row r="431" spans="1:13" x14ac:dyDescent="0.3">
      <c r="A431" s="5">
        <v>101103</v>
      </c>
      <c r="B431" s="19">
        <v>44110</v>
      </c>
      <c r="C431" s="19" t="s">
        <v>75</v>
      </c>
      <c r="D431" s="19" t="s">
        <v>34</v>
      </c>
      <c r="E431" s="19" t="s">
        <v>35</v>
      </c>
      <c r="F431" s="19">
        <v>10</v>
      </c>
      <c r="G431" s="20">
        <v>43876</v>
      </c>
      <c r="H431" s="20">
        <f t="shared" si="23"/>
        <v>43886</v>
      </c>
      <c r="I431" s="20">
        <v>43886</v>
      </c>
      <c r="J431" s="24">
        <v>1459</v>
      </c>
      <c r="K431" s="25">
        <v>1459</v>
      </c>
      <c r="L431" s="18">
        <v>0</v>
      </c>
      <c r="M431" s="18">
        <f t="shared" si="22"/>
        <v>0</v>
      </c>
    </row>
    <row r="432" spans="1:13" x14ac:dyDescent="0.3">
      <c r="A432" s="5">
        <v>101103</v>
      </c>
      <c r="B432" s="19">
        <v>43713</v>
      </c>
      <c r="C432" s="19" t="s">
        <v>76</v>
      </c>
      <c r="D432" s="19" t="s">
        <v>34</v>
      </c>
      <c r="E432" s="19" t="s">
        <v>35</v>
      </c>
      <c r="F432" s="19">
        <v>10</v>
      </c>
      <c r="G432" s="20">
        <v>43876</v>
      </c>
      <c r="H432" s="20">
        <f t="shared" si="23"/>
        <v>43886</v>
      </c>
      <c r="I432" s="20">
        <v>43886</v>
      </c>
      <c r="J432" s="24">
        <v>1022</v>
      </c>
      <c r="K432" s="25">
        <v>1022</v>
      </c>
      <c r="L432" s="18">
        <v>1</v>
      </c>
      <c r="M432" s="18">
        <f t="shared" si="22"/>
        <v>0</v>
      </c>
    </row>
    <row r="433" spans="1:13" x14ac:dyDescent="0.3">
      <c r="A433" s="5">
        <v>101102</v>
      </c>
      <c r="B433" s="19">
        <v>41012</v>
      </c>
      <c r="C433" s="19" t="s">
        <v>77</v>
      </c>
      <c r="D433" s="19" t="s">
        <v>30</v>
      </c>
      <c r="E433" s="19" t="s">
        <v>31</v>
      </c>
      <c r="F433" s="19">
        <v>60</v>
      </c>
      <c r="G433" s="20">
        <v>43876</v>
      </c>
      <c r="H433" s="20">
        <f t="shared" si="23"/>
        <v>43936</v>
      </c>
      <c r="I433" s="20">
        <v>43936</v>
      </c>
      <c r="J433" s="24">
        <v>1054</v>
      </c>
      <c r="K433" s="25">
        <v>1054</v>
      </c>
      <c r="L433" s="18">
        <v>1</v>
      </c>
      <c r="M433" s="18">
        <f t="shared" si="22"/>
        <v>0</v>
      </c>
    </row>
    <row r="434" spans="1:13" x14ac:dyDescent="0.3">
      <c r="A434" s="5">
        <v>101102</v>
      </c>
      <c r="B434" s="19">
        <v>40508</v>
      </c>
      <c r="C434" s="19" t="s">
        <v>78</v>
      </c>
      <c r="D434" s="19" t="s">
        <v>30</v>
      </c>
      <c r="E434" s="19" t="s">
        <v>31</v>
      </c>
      <c r="F434" s="19">
        <v>60</v>
      </c>
      <c r="G434" s="20">
        <v>43876</v>
      </c>
      <c r="H434" s="20">
        <f t="shared" si="23"/>
        <v>43936</v>
      </c>
      <c r="I434" s="20">
        <v>43936</v>
      </c>
      <c r="J434" s="24">
        <v>892</v>
      </c>
      <c r="K434" s="25">
        <v>892</v>
      </c>
      <c r="L434" s="18">
        <v>0</v>
      </c>
      <c r="M434" s="18">
        <f t="shared" si="22"/>
        <v>0</v>
      </c>
    </row>
    <row r="435" spans="1:13" x14ac:dyDescent="0.3">
      <c r="A435" s="5">
        <v>100088</v>
      </c>
      <c r="B435" s="19">
        <v>46400</v>
      </c>
      <c r="C435" s="19" t="s">
        <v>79</v>
      </c>
      <c r="D435" s="19" t="s">
        <v>73</v>
      </c>
      <c r="E435" s="19" t="s">
        <v>62</v>
      </c>
      <c r="F435" s="19">
        <v>7</v>
      </c>
      <c r="G435" s="20">
        <v>43875</v>
      </c>
      <c r="H435" s="20">
        <f t="shared" si="23"/>
        <v>43882</v>
      </c>
      <c r="I435" s="20">
        <v>43882</v>
      </c>
      <c r="J435" s="24">
        <v>1104</v>
      </c>
      <c r="K435" s="25">
        <v>1104</v>
      </c>
      <c r="L435" s="18">
        <v>0</v>
      </c>
      <c r="M435" s="18">
        <f t="shared" si="22"/>
        <v>0</v>
      </c>
    </row>
    <row r="436" spans="1:13" x14ac:dyDescent="0.3">
      <c r="A436" s="5">
        <v>100087</v>
      </c>
      <c r="B436" s="19">
        <v>40490</v>
      </c>
      <c r="C436" s="19" t="s">
        <v>80</v>
      </c>
      <c r="D436" s="19" t="s">
        <v>30</v>
      </c>
      <c r="E436" s="19" t="s">
        <v>31</v>
      </c>
      <c r="F436" s="19">
        <v>60</v>
      </c>
      <c r="G436" s="20">
        <v>43875</v>
      </c>
      <c r="H436" s="20">
        <f t="shared" si="23"/>
        <v>43935</v>
      </c>
      <c r="I436" s="20">
        <v>43935</v>
      </c>
      <c r="J436" s="24">
        <v>1255</v>
      </c>
      <c r="K436" s="25">
        <v>1255</v>
      </c>
      <c r="L436" s="18">
        <v>0</v>
      </c>
      <c r="M436" s="18">
        <f t="shared" si="22"/>
        <v>0</v>
      </c>
    </row>
    <row r="437" spans="1:13" x14ac:dyDescent="0.3">
      <c r="A437" s="5">
        <v>100087</v>
      </c>
      <c r="B437" s="19">
        <v>40676</v>
      </c>
      <c r="C437" s="19" t="s">
        <v>81</v>
      </c>
      <c r="D437" s="19" t="s">
        <v>30</v>
      </c>
      <c r="E437" s="19" t="s">
        <v>31</v>
      </c>
      <c r="F437" s="19">
        <v>60</v>
      </c>
      <c r="G437" s="20">
        <v>43875</v>
      </c>
      <c r="H437" s="20">
        <f t="shared" si="23"/>
        <v>43935</v>
      </c>
      <c r="I437" s="20">
        <v>43935</v>
      </c>
      <c r="J437" s="24">
        <v>988</v>
      </c>
      <c r="K437" s="25">
        <v>988</v>
      </c>
      <c r="L437" s="18">
        <v>0</v>
      </c>
      <c r="M437" s="18">
        <f t="shared" si="22"/>
        <v>0</v>
      </c>
    </row>
    <row r="438" spans="1:13" x14ac:dyDescent="0.3">
      <c r="A438" s="5">
        <v>100087</v>
      </c>
      <c r="B438" s="19">
        <v>40677</v>
      </c>
      <c r="C438" s="19" t="s">
        <v>82</v>
      </c>
      <c r="D438" s="19" t="s">
        <v>30</v>
      </c>
      <c r="E438" s="19" t="s">
        <v>31</v>
      </c>
      <c r="F438" s="19">
        <v>60</v>
      </c>
      <c r="G438" s="20">
        <v>43875</v>
      </c>
      <c r="H438" s="20">
        <f t="shared" si="23"/>
        <v>43935</v>
      </c>
      <c r="I438" s="20">
        <v>43935</v>
      </c>
      <c r="J438" s="24">
        <v>992</v>
      </c>
      <c r="K438" s="25">
        <v>992</v>
      </c>
      <c r="L438" s="18">
        <v>0</v>
      </c>
      <c r="M438" s="18">
        <f t="shared" si="22"/>
        <v>0</v>
      </c>
    </row>
    <row r="439" spans="1:13" x14ac:dyDescent="0.3">
      <c r="A439" s="5">
        <v>100087</v>
      </c>
      <c r="B439" s="19">
        <v>40678</v>
      </c>
      <c r="C439" s="19" t="s">
        <v>83</v>
      </c>
      <c r="D439" s="19" t="s">
        <v>30</v>
      </c>
      <c r="E439" s="19" t="s">
        <v>31</v>
      </c>
      <c r="F439" s="19">
        <v>60</v>
      </c>
      <c r="G439" s="20">
        <v>43875</v>
      </c>
      <c r="H439" s="20">
        <f t="shared" si="23"/>
        <v>43935</v>
      </c>
      <c r="I439" s="20">
        <v>43935</v>
      </c>
      <c r="J439" s="24">
        <v>589</v>
      </c>
      <c r="K439" s="25">
        <v>589</v>
      </c>
      <c r="L439" s="18">
        <v>0</v>
      </c>
      <c r="M439" s="18">
        <f t="shared" si="22"/>
        <v>0</v>
      </c>
    </row>
    <row r="440" spans="1:13" x14ac:dyDescent="0.3">
      <c r="A440" s="5">
        <v>100087</v>
      </c>
      <c r="B440" s="19">
        <v>40746</v>
      </c>
      <c r="C440" s="19" t="s">
        <v>84</v>
      </c>
      <c r="D440" s="19" t="s">
        <v>30</v>
      </c>
      <c r="E440" s="19" t="s">
        <v>31</v>
      </c>
      <c r="F440" s="19">
        <v>60</v>
      </c>
      <c r="G440" s="20">
        <v>43875</v>
      </c>
      <c r="H440" s="20">
        <f t="shared" si="23"/>
        <v>43935</v>
      </c>
      <c r="I440" s="20">
        <v>43935</v>
      </c>
      <c r="J440" s="24">
        <v>593</v>
      </c>
      <c r="K440" s="25">
        <v>593</v>
      </c>
      <c r="L440" s="18">
        <v>0</v>
      </c>
      <c r="M440" s="18">
        <f t="shared" si="22"/>
        <v>0</v>
      </c>
    </row>
    <row r="441" spans="1:13" x14ac:dyDescent="0.3">
      <c r="A441" s="5">
        <v>100087</v>
      </c>
      <c r="B441" s="19">
        <v>40507</v>
      </c>
      <c r="C441" s="19" t="s">
        <v>85</v>
      </c>
      <c r="D441" s="19" t="s">
        <v>30</v>
      </c>
      <c r="E441" s="19" t="s">
        <v>31</v>
      </c>
      <c r="F441" s="19">
        <v>60</v>
      </c>
      <c r="G441" s="20">
        <v>43875</v>
      </c>
      <c r="H441" s="20">
        <f t="shared" si="23"/>
        <v>43935</v>
      </c>
      <c r="I441" s="20">
        <v>43935</v>
      </c>
      <c r="J441" s="24">
        <v>980</v>
      </c>
      <c r="K441" s="25">
        <v>980</v>
      </c>
      <c r="L441" s="18">
        <v>0</v>
      </c>
      <c r="M441" s="18">
        <f t="shared" si="22"/>
        <v>0</v>
      </c>
    </row>
    <row r="442" spans="1:13" x14ac:dyDescent="0.3">
      <c r="A442" s="5">
        <v>100087</v>
      </c>
      <c r="B442" s="19">
        <v>40461</v>
      </c>
      <c r="C442" s="19" t="s">
        <v>86</v>
      </c>
      <c r="D442" s="19" t="s">
        <v>30</v>
      </c>
      <c r="E442" s="19" t="s">
        <v>31</v>
      </c>
      <c r="F442" s="19">
        <v>60</v>
      </c>
      <c r="G442" s="20">
        <v>43875</v>
      </c>
      <c r="H442" s="20">
        <f t="shared" si="23"/>
        <v>43935</v>
      </c>
      <c r="I442" s="20">
        <v>43935</v>
      </c>
      <c r="J442" s="24">
        <v>693</v>
      </c>
      <c r="K442" s="25">
        <v>693</v>
      </c>
      <c r="L442" s="18">
        <v>0</v>
      </c>
      <c r="M442" s="18">
        <f t="shared" si="22"/>
        <v>0</v>
      </c>
    </row>
    <row r="443" spans="1:13" x14ac:dyDescent="0.3">
      <c r="A443" s="5">
        <v>100091</v>
      </c>
      <c r="B443" s="19">
        <v>44070</v>
      </c>
      <c r="C443" s="19" t="s">
        <v>87</v>
      </c>
      <c r="D443" s="19" t="s">
        <v>34</v>
      </c>
      <c r="E443" s="19" t="s">
        <v>35</v>
      </c>
      <c r="F443" s="19">
        <v>10</v>
      </c>
      <c r="G443" s="20">
        <v>43875</v>
      </c>
      <c r="H443" s="20">
        <f t="shared" si="23"/>
        <v>43885</v>
      </c>
      <c r="I443" s="20">
        <v>43885</v>
      </c>
      <c r="J443" s="24">
        <v>587</v>
      </c>
      <c r="K443" s="25">
        <v>587</v>
      </c>
      <c r="L443" s="18">
        <v>0</v>
      </c>
      <c r="M443" s="18">
        <f t="shared" si="22"/>
        <v>0</v>
      </c>
    </row>
    <row r="444" spans="1:13" x14ac:dyDescent="0.3">
      <c r="A444" s="5">
        <v>100087</v>
      </c>
      <c r="B444" s="19">
        <v>40373</v>
      </c>
      <c r="C444" s="19" t="s">
        <v>88</v>
      </c>
      <c r="D444" s="19" t="s">
        <v>30</v>
      </c>
      <c r="E444" s="19" t="s">
        <v>31</v>
      </c>
      <c r="F444" s="19">
        <v>60</v>
      </c>
      <c r="G444" s="20">
        <v>43875</v>
      </c>
      <c r="H444" s="20">
        <f t="shared" si="23"/>
        <v>43935</v>
      </c>
      <c r="I444" s="20">
        <v>43935</v>
      </c>
      <c r="J444" s="24">
        <v>737</v>
      </c>
      <c r="K444" s="25">
        <v>737</v>
      </c>
      <c r="L444" s="18">
        <v>0</v>
      </c>
      <c r="M444" s="18">
        <f t="shared" si="22"/>
        <v>0</v>
      </c>
    </row>
    <row r="445" spans="1:13" x14ac:dyDescent="0.3">
      <c r="A445" s="5">
        <v>100089</v>
      </c>
      <c r="B445" s="19">
        <v>41208</v>
      </c>
      <c r="C445" s="19" t="s">
        <v>89</v>
      </c>
      <c r="D445" s="19" t="s">
        <v>30</v>
      </c>
      <c r="E445" s="19" t="s">
        <v>90</v>
      </c>
      <c r="F445" s="19">
        <v>8</v>
      </c>
      <c r="G445" s="20">
        <v>43875</v>
      </c>
      <c r="H445" s="20">
        <f t="shared" si="23"/>
        <v>43883</v>
      </c>
      <c r="I445" s="20">
        <v>43883</v>
      </c>
      <c r="J445" s="24">
        <v>438</v>
      </c>
      <c r="K445" s="25">
        <v>438</v>
      </c>
      <c r="L445" s="18">
        <v>0</v>
      </c>
      <c r="M445" s="18">
        <f t="shared" si="22"/>
        <v>0</v>
      </c>
    </row>
    <row r="446" spans="1:13" x14ac:dyDescent="0.3">
      <c r="A446" s="5">
        <v>100089</v>
      </c>
      <c r="B446" s="19">
        <v>44170</v>
      </c>
      <c r="C446" s="19" t="s">
        <v>91</v>
      </c>
      <c r="D446" s="19" t="s">
        <v>30</v>
      </c>
      <c r="E446" s="19" t="s">
        <v>90</v>
      </c>
      <c r="F446" s="19">
        <v>8</v>
      </c>
      <c r="G446" s="20">
        <v>43875</v>
      </c>
      <c r="H446" s="20">
        <f t="shared" si="23"/>
        <v>43883</v>
      </c>
      <c r="I446" s="20">
        <v>43883</v>
      </c>
      <c r="J446" s="24">
        <v>355</v>
      </c>
      <c r="K446" s="25">
        <v>355</v>
      </c>
      <c r="L446" s="18">
        <v>0</v>
      </c>
      <c r="M446" s="18">
        <f t="shared" si="22"/>
        <v>0</v>
      </c>
    </row>
    <row r="447" spans="1:13" x14ac:dyDescent="0.3">
      <c r="A447" s="5">
        <v>100089</v>
      </c>
      <c r="B447" s="19">
        <v>40830</v>
      </c>
      <c r="C447" s="19" t="s">
        <v>92</v>
      </c>
      <c r="D447" s="19" t="s">
        <v>30</v>
      </c>
      <c r="E447" s="19" t="s">
        <v>90</v>
      </c>
      <c r="F447" s="19">
        <v>8</v>
      </c>
      <c r="G447" s="20">
        <v>43875</v>
      </c>
      <c r="H447" s="20">
        <f t="shared" si="23"/>
        <v>43883</v>
      </c>
      <c r="I447" s="20">
        <v>43883</v>
      </c>
      <c r="J447" s="24">
        <v>418</v>
      </c>
      <c r="K447" s="25">
        <v>418</v>
      </c>
      <c r="L447" s="18">
        <v>0</v>
      </c>
      <c r="M447" s="18">
        <f t="shared" si="22"/>
        <v>0</v>
      </c>
    </row>
    <row r="448" spans="1:13" x14ac:dyDescent="0.3">
      <c r="A448" s="5">
        <v>100089</v>
      </c>
      <c r="B448" s="19">
        <v>40890</v>
      </c>
      <c r="C448" s="19" t="s">
        <v>93</v>
      </c>
      <c r="D448" s="19" t="s">
        <v>30</v>
      </c>
      <c r="E448" s="19" t="s">
        <v>90</v>
      </c>
      <c r="F448" s="19">
        <v>8</v>
      </c>
      <c r="G448" s="20">
        <v>43875</v>
      </c>
      <c r="H448" s="20">
        <f t="shared" si="23"/>
        <v>43883</v>
      </c>
      <c r="I448" s="20">
        <v>43883</v>
      </c>
      <c r="J448" s="24">
        <v>368</v>
      </c>
      <c r="K448" s="25">
        <v>368</v>
      </c>
      <c r="L448" s="18">
        <v>0</v>
      </c>
      <c r="M448" s="18">
        <f t="shared" si="22"/>
        <v>0</v>
      </c>
    </row>
    <row r="449" spans="1:13" x14ac:dyDescent="0.3">
      <c r="A449" s="5">
        <v>100089</v>
      </c>
      <c r="B449" s="19">
        <v>41180</v>
      </c>
      <c r="C449" s="19" t="s">
        <v>94</v>
      </c>
      <c r="D449" s="19" t="s">
        <v>30</v>
      </c>
      <c r="E449" s="19" t="s">
        <v>90</v>
      </c>
      <c r="F449" s="19">
        <v>8</v>
      </c>
      <c r="G449" s="20">
        <v>43875</v>
      </c>
      <c r="H449" s="20">
        <f t="shared" si="23"/>
        <v>43883</v>
      </c>
      <c r="I449" s="20">
        <v>43883</v>
      </c>
      <c r="J449" s="24">
        <v>404</v>
      </c>
      <c r="K449" s="25">
        <v>404</v>
      </c>
      <c r="L449" s="18">
        <v>0</v>
      </c>
      <c r="M449" s="18">
        <f t="shared" si="22"/>
        <v>0</v>
      </c>
    </row>
    <row r="450" spans="1:13" x14ac:dyDescent="0.3">
      <c r="A450" s="5">
        <v>100089</v>
      </c>
      <c r="B450" s="19">
        <v>45080</v>
      </c>
      <c r="C450" s="19" t="s">
        <v>95</v>
      </c>
      <c r="D450" s="19" t="s">
        <v>30</v>
      </c>
      <c r="E450" s="19" t="s">
        <v>90</v>
      </c>
      <c r="F450" s="19">
        <v>8</v>
      </c>
      <c r="G450" s="20">
        <v>43875</v>
      </c>
      <c r="H450" s="20">
        <f t="shared" si="23"/>
        <v>43883</v>
      </c>
      <c r="I450" s="20">
        <v>43883</v>
      </c>
      <c r="J450" s="24">
        <v>654</v>
      </c>
      <c r="K450" s="25">
        <v>654</v>
      </c>
      <c r="L450" s="18">
        <v>0</v>
      </c>
      <c r="M450" s="18">
        <f t="shared" si="22"/>
        <v>0</v>
      </c>
    </row>
    <row r="451" spans="1:13" x14ac:dyDescent="0.3">
      <c r="A451" s="5">
        <v>100089</v>
      </c>
      <c r="B451" s="19">
        <v>40506</v>
      </c>
      <c r="C451" s="19" t="s">
        <v>96</v>
      </c>
      <c r="D451" s="19" t="s">
        <v>30</v>
      </c>
      <c r="E451" s="19" t="s">
        <v>90</v>
      </c>
      <c r="F451" s="19">
        <v>8</v>
      </c>
      <c r="G451" s="20">
        <v>43875</v>
      </c>
      <c r="H451" s="20">
        <f t="shared" si="23"/>
        <v>43883</v>
      </c>
      <c r="I451" s="20">
        <v>43883</v>
      </c>
      <c r="J451" s="24">
        <v>726</v>
      </c>
      <c r="K451" s="25">
        <v>726</v>
      </c>
      <c r="L451" s="18">
        <v>0</v>
      </c>
      <c r="M451" s="18">
        <f t="shared" ref="M451:M514" si="24">ABS(I451-H451)</f>
        <v>0</v>
      </c>
    </row>
    <row r="452" spans="1:13" x14ac:dyDescent="0.3">
      <c r="A452" s="5">
        <v>100089</v>
      </c>
      <c r="B452" s="19">
        <v>40997</v>
      </c>
      <c r="C452" s="19" t="s">
        <v>97</v>
      </c>
      <c r="D452" s="19" t="s">
        <v>30</v>
      </c>
      <c r="E452" s="19" t="s">
        <v>90</v>
      </c>
      <c r="F452" s="19">
        <v>8</v>
      </c>
      <c r="G452" s="20">
        <v>43875</v>
      </c>
      <c r="H452" s="20">
        <f t="shared" si="23"/>
        <v>43883</v>
      </c>
      <c r="I452" s="20">
        <v>43883</v>
      </c>
      <c r="J452" s="24">
        <v>352</v>
      </c>
      <c r="K452" s="25">
        <v>352</v>
      </c>
      <c r="L452" s="18">
        <v>0</v>
      </c>
      <c r="M452" s="18">
        <f t="shared" si="24"/>
        <v>0</v>
      </c>
    </row>
    <row r="453" spans="1:13" x14ac:dyDescent="0.3">
      <c r="A453" s="5">
        <v>100091</v>
      </c>
      <c r="B453" s="19">
        <v>43400</v>
      </c>
      <c r="C453" s="19" t="s">
        <v>98</v>
      </c>
      <c r="D453" s="19" t="s">
        <v>34</v>
      </c>
      <c r="E453" s="19" t="s">
        <v>35</v>
      </c>
      <c r="F453" s="19">
        <v>10</v>
      </c>
      <c r="G453" s="20">
        <v>43875</v>
      </c>
      <c r="H453" s="20">
        <f t="shared" si="23"/>
        <v>43885</v>
      </c>
      <c r="I453" s="20">
        <v>43885</v>
      </c>
      <c r="J453" s="24">
        <v>550</v>
      </c>
      <c r="K453" s="25">
        <v>550</v>
      </c>
      <c r="L453" s="18">
        <v>0</v>
      </c>
      <c r="M453" s="18">
        <f t="shared" si="24"/>
        <v>0</v>
      </c>
    </row>
    <row r="454" spans="1:13" x14ac:dyDescent="0.3">
      <c r="A454" s="5">
        <v>100089</v>
      </c>
      <c r="B454" s="19">
        <v>40893</v>
      </c>
      <c r="C454" s="19" t="s">
        <v>99</v>
      </c>
      <c r="D454" s="19" t="s">
        <v>30</v>
      </c>
      <c r="E454" s="19" t="s">
        <v>90</v>
      </c>
      <c r="F454" s="19">
        <v>8</v>
      </c>
      <c r="G454" s="20">
        <v>43875</v>
      </c>
      <c r="H454" s="20">
        <f t="shared" si="23"/>
        <v>43883</v>
      </c>
      <c r="I454" s="20">
        <v>43883</v>
      </c>
      <c r="J454" s="24">
        <v>489</v>
      </c>
      <c r="K454" s="25">
        <v>489</v>
      </c>
      <c r="L454" s="18">
        <v>0</v>
      </c>
      <c r="M454" s="18">
        <f t="shared" si="24"/>
        <v>0</v>
      </c>
    </row>
    <row r="455" spans="1:13" x14ac:dyDescent="0.3">
      <c r="A455" s="5">
        <v>100089</v>
      </c>
      <c r="B455" s="19">
        <v>40521</v>
      </c>
      <c r="C455" s="19" t="s">
        <v>100</v>
      </c>
      <c r="D455" s="19" t="s">
        <v>30</v>
      </c>
      <c r="E455" s="19" t="s">
        <v>90</v>
      </c>
      <c r="F455" s="19">
        <v>8</v>
      </c>
      <c r="G455" s="20">
        <v>43875</v>
      </c>
      <c r="H455" s="20">
        <f t="shared" si="23"/>
        <v>43883</v>
      </c>
      <c r="I455" s="20">
        <v>43883</v>
      </c>
      <c r="J455" s="24">
        <v>563</v>
      </c>
      <c r="K455" s="25">
        <v>563</v>
      </c>
      <c r="L455" s="18">
        <v>0</v>
      </c>
      <c r="M455" s="18">
        <f t="shared" si="24"/>
        <v>0</v>
      </c>
    </row>
    <row r="456" spans="1:13" x14ac:dyDescent="0.3">
      <c r="A456" s="5">
        <v>100088</v>
      </c>
      <c r="B456" s="19">
        <v>47670</v>
      </c>
      <c r="C456" s="19" t="s">
        <v>101</v>
      </c>
      <c r="D456" s="19" t="s">
        <v>73</v>
      </c>
      <c r="E456" s="19" t="s">
        <v>62</v>
      </c>
      <c r="F456" s="19">
        <v>7</v>
      </c>
      <c r="G456" s="20">
        <v>43875</v>
      </c>
      <c r="H456" s="20">
        <f t="shared" si="23"/>
        <v>43882</v>
      </c>
      <c r="I456" s="20">
        <v>43882</v>
      </c>
      <c r="J456" s="24">
        <v>471</v>
      </c>
      <c r="K456" s="25">
        <v>471</v>
      </c>
      <c r="L456" s="18">
        <v>0</v>
      </c>
      <c r="M456" s="18">
        <f t="shared" si="24"/>
        <v>0</v>
      </c>
    </row>
    <row r="457" spans="1:13" x14ac:dyDescent="0.3">
      <c r="A457" s="5">
        <v>100089</v>
      </c>
      <c r="B457" s="19">
        <v>40493</v>
      </c>
      <c r="C457" s="19" t="s">
        <v>102</v>
      </c>
      <c r="D457" s="19" t="s">
        <v>30</v>
      </c>
      <c r="E457" s="19" t="s">
        <v>90</v>
      </c>
      <c r="F457" s="19">
        <v>8</v>
      </c>
      <c r="G457" s="20">
        <v>43875</v>
      </c>
      <c r="H457" s="20">
        <f t="shared" ref="H457:H520" si="25">G457+F66</f>
        <v>43883</v>
      </c>
      <c r="I457" s="20">
        <v>43883</v>
      </c>
      <c r="J457" s="24">
        <v>449</v>
      </c>
      <c r="K457" s="25">
        <v>449</v>
      </c>
      <c r="L457" s="18">
        <v>0</v>
      </c>
      <c r="M457" s="18">
        <f t="shared" si="24"/>
        <v>0</v>
      </c>
    </row>
    <row r="458" spans="1:13" x14ac:dyDescent="0.3">
      <c r="A458" s="5">
        <v>100089</v>
      </c>
      <c r="B458" s="19">
        <v>40985</v>
      </c>
      <c r="C458" s="19" t="s">
        <v>103</v>
      </c>
      <c r="D458" s="19" t="s">
        <v>30</v>
      </c>
      <c r="E458" s="19" t="s">
        <v>90</v>
      </c>
      <c r="F458" s="19">
        <v>8</v>
      </c>
      <c r="G458" s="20">
        <v>43875</v>
      </c>
      <c r="H458" s="20">
        <f t="shared" si="25"/>
        <v>43883</v>
      </c>
      <c r="I458" s="20">
        <v>43883</v>
      </c>
      <c r="J458" s="24">
        <v>290</v>
      </c>
      <c r="K458" s="25">
        <v>290</v>
      </c>
      <c r="L458" s="18">
        <v>0</v>
      </c>
      <c r="M458" s="18">
        <f t="shared" si="24"/>
        <v>0</v>
      </c>
    </row>
    <row r="459" spans="1:13" x14ac:dyDescent="0.3">
      <c r="A459" s="5">
        <v>100067</v>
      </c>
      <c r="B459" s="19">
        <v>41060</v>
      </c>
      <c r="C459" s="19" t="s">
        <v>104</v>
      </c>
      <c r="D459" s="19" t="s">
        <v>30</v>
      </c>
      <c r="E459" s="19" t="s">
        <v>90</v>
      </c>
      <c r="F459" s="19">
        <v>8</v>
      </c>
      <c r="G459" s="20">
        <v>43868</v>
      </c>
      <c r="H459" s="20">
        <f t="shared" si="25"/>
        <v>43876</v>
      </c>
      <c r="I459" s="20">
        <v>43876</v>
      </c>
      <c r="J459" s="24">
        <v>268</v>
      </c>
      <c r="K459" s="25">
        <v>268</v>
      </c>
      <c r="L459" s="18">
        <v>0</v>
      </c>
      <c r="M459" s="18">
        <f t="shared" si="24"/>
        <v>0</v>
      </c>
    </row>
    <row r="460" spans="1:13" x14ac:dyDescent="0.3">
      <c r="A460" s="5">
        <v>100067</v>
      </c>
      <c r="B460" s="19">
        <v>41207</v>
      </c>
      <c r="C460" s="19" t="s">
        <v>105</v>
      </c>
      <c r="D460" s="19" t="s">
        <v>30</v>
      </c>
      <c r="E460" s="19" t="s">
        <v>90</v>
      </c>
      <c r="F460" s="19">
        <v>8</v>
      </c>
      <c r="G460" s="20">
        <v>43868</v>
      </c>
      <c r="H460" s="20">
        <f t="shared" si="25"/>
        <v>43876</v>
      </c>
      <c r="I460" s="20">
        <v>43876</v>
      </c>
      <c r="J460" s="24">
        <v>392</v>
      </c>
      <c r="K460" s="25">
        <v>392</v>
      </c>
      <c r="L460" s="18">
        <v>0</v>
      </c>
      <c r="M460" s="18">
        <f t="shared" si="24"/>
        <v>0</v>
      </c>
    </row>
    <row r="461" spans="1:13" x14ac:dyDescent="0.3">
      <c r="A461" s="5">
        <v>100067</v>
      </c>
      <c r="B461" s="19">
        <v>40471</v>
      </c>
      <c r="C461" s="19" t="s">
        <v>106</v>
      </c>
      <c r="D461" s="19" t="s">
        <v>30</v>
      </c>
      <c r="E461" s="19" t="s">
        <v>90</v>
      </c>
      <c r="F461" s="19">
        <v>8</v>
      </c>
      <c r="G461" s="20">
        <v>43868</v>
      </c>
      <c r="H461" s="20">
        <f t="shared" si="25"/>
        <v>43876</v>
      </c>
      <c r="I461" s="20">
        <v>43876</v>
      </c>
      <c r="J461" s="24">
        <v>397</v>
      </c>
      <c r="K461" s="25">
        <v>397</v>
      </c>
      <c r="L461" s="18">
        <v>0</v>
      </c>
      <c r="M461" s="18">
        <f t="shared" si="24"/>
        <v>0</v>
      </c>
    </row>
    <row r="462" spans="1:13" x14ac:dyDescent="0.3">
      <c r="A462" s="5">
        <v>100067</v>
      </c>
      <c r="B462" s="19">
        <v>40272</v>
      </c>
      <c r="C462" s="19" t="s">
        <v>107</v>
      </c>
      <c r="D462" s="19" t="s">
        <v>30</v>
      </c>
      <c r="E462" s="19" t="s">
        <v>90</v>
      </c>
      <c r="F462" s="19">
        <v>8</v>
      </c>
      <c r="G462" s="20">
        <v>43868</v>
      </c>
      <c r="H462" s="20">
        <f t="shared" si="25"/>
        <v>43876</v>
      </c>
      <c r="I462" s="20">
        <v>43876</v>
      </c>
      <c r="J462" s="24">
        <v>264</v>
      </c>
      <c r="K462" s="25">
        <v>264</v>
      </c>
      <c r="L462" s="18">
        <v>0</v>
      </c>
      <c r="M462" s="18">
        <f t="shared" si="24"/>
        <v>0</v>
      </c>
    </row>
    <row r="463" spans="1:13" x14ac:dyDescent="0.3">
      <c r="A463" s="5">
        <v>100080</v>
      </c>
      <c r="B463" s="19">
        <v>41020</v>
      </c>
      <c r="C463" s="19" t="s">
        <v>108</v>
      </c>
      <c r="D463" s="19" t="s">
        <v>30</v>
      </c>
      <c r="E463" s="19" t="s">
        <v>90</v>
      </c>
      <c r="F463" s="19">
        <v>8</v>
      </c>
      <c r="G463" s="20">
        <v>43869</v>
      </c>
      <c r="H463" s="20">
        <f t="shared" si="25"/>
        <v>43877</v>
      </c>
      <c r="I463" s="20">
        <v>43877</v>
      </c>
      <c r="J463" s="24">
        <v>174</v>
      </c>
      <c r="K463" s="25">
        <v>174</v>
      </c>
      <c r="L463" s="18">
        <v>0</v>
      </c>
      <c r="M463" s="18">
        <f t="shared" si="24"/>
        <v>0</v>
      </c>
    </row>
    <row r="464" spans="1:13" x14ac:dyDescent="0.3">
      <c r="A464" s="5">
        <v>100080</v>
      </c>
      <c r="B464" s="19">
        <v>41230</v>
      </c>
      <c r="C464" s="19" t="s">
        <v>109</v>
      </c>
      <c r="D464" s="19" t="s">
        <v>30</v>
      </c>
      <c r="E464" s="19" t="s">
        <v>90</v>
      </c>
      <c r="F464" s="19">
        <v>8</v>
      </c>
      <c r="G464" s="20">
        <v>43869</v>
      </c>
      <c r="H464" s="20">
        <f t="shared" si="25"/>
        <v>43877</v>
      </c>
      <c r="I464" s="20">
        <v>43877</v>
      </c>
      <c r="J464" s="24">
        <v>522</v>
      </c>
      <c r="K464" s="25">
        <v>522</v>
      </c>
      <c r="L464" s="18">
        <v>0</v>
      </c>
      <c r="M464" s="18">
        <f t="shared" si="24"/>
        <v>0</v>
      </c>
    </row>
    <row r="465" spans="1:13" x14ac:dyDescent="0.3">
      <c r="A465" s="5">
        <v>100080</v>
      </c>
      <c r="B465" s="19">
        <v>41200</v>
      </c>
      <c r="C465" s="19" t="s">
        <v>110</v>
      </c>
      <c r="D465" s="19" t="s">
        <v>30</v>
      </c>
      <c r="E465" s="19" t="s">
        <v>90</v>
      </c>
      <c r="F465" s="19">
        <v>8</v>
      </c>
      <c r="G465" s="20">
        <v>43869</v>
      </c>
      <c r="H465" s="20">
        <f t="shared" si="25"/>
        <v>43877</v>
      </c>
      <c r="I465" s="20">
        <v>43877</v>
      </c>
      <c r="J465" s="24">
        <v>136</v>
      </c>
      <c r="K465" s="25">
        <v>136</v>
      </c>
      <c r="L465" s="18">
        <v>0</v>
      </c>
      <c r="M465" s="18">
        <f t="shared" si="24"/>
        <v>0</v>
      </c>
    </row>
    <row r="466" spans="1:13" x14ac:dyDescent="0.3">
      <c r="A466" s="5">
        <v>100080</v>
      </c>
      <c r="B466" s="19">
        <v>40221</v>
      </c>
      <c r="C466" s="19" t="s">
        <v>111</v>
      </c>
      <c r="D466" s="19" t="s">
        <v>30</v>
      </c>
      <c r="E466" s="19" t="s">
        <v>90</v>
      </c>
      <c r="F466" s="19">
        <v>8</v>
      </c>
      <c r="G466" s="20">
        <v>43869</v>
      </c>
      <c r="H466" s="20">
        <f t="shared" si="25"/>
        <v>43877</v>
      </c>
      <c r="I466" s="20">
        <v>43877</v>
      </c>
      <c r="J466" s="24">
        <v>132</v>
      </c>
      <c r="K466" s="25">
        <v>132</v>
      </c>
      <c r="L466" s="18">
        <v>0</v>
      </c>
      <c r="M466" s="18">
        <f t="shared" si="24"/>
        <v>0</v>
      </c>
    </row>
    <row r="467" spans="1:13" x14ac:dyDescent="0.3">
      <c r="A467" s="5">
        <v>100080</v>
      </c>
      <c r="B467" s="19">
        <v>42062</v>
      </c>
      <c r="C467" s="19" t="s">
        <v>112</v>
      </c>
      <c r="D467" s="19" t="s">
        <v>30</v>
      </c>
      <c r="E467" s="19" t="s">
        <v>90</v>
      </c>
      <c r="F467" s="19">
        <v>8</v>
      </c>
      <c r="G467" s="20">
        <v>43869</v>
      </c>
      <c r="H467" s="20">
        <f t="shared" si="25"/>
        <v>43877</v>
      </c>
      <c r="I467" s="20">
        <v>43877</v>
      </c>
      <c r="J467" s="24">
        <v>199</v>
      </c>
      <c r="K467" s="25">
        <v>199</v>
      </c>
      <c r="L467" s="18">
        <v>0</v>
      </c>
      <c r="M467" s="18">
        <f t="shared" si="24"/>
        <v>0</v>
      </c>
    </row>
    <row r="468" spans="1:13" x14ac:dyDescent="0.3">
      <c r="A468" s="5">
        <v>100078</v>
      </c>
      <c r="B468" s="19">
        <v>47660</v>
      </c>
      <c r="C468" s="19" t="s">
        <v>113</v>
      </c>
      <c r="D468" s="19" t="s">
        <v>73</v>
      </c>
      <c r="E468" s="19" t="s">
        <v>62</v>
      </c>
      <c r="F468" s="19">
        <v>7</v>
      </c>
      <c r="G468" s="20">
        <v>43869</v>
      </c>
      <c r="H468" s="20">
        <f t="shared" si="25"/>
        <v>43876</v>
      </c>
      <c r="I468" s="20">
        <v>43877</v>
      </c>
      <c r="J468" s="24">
        <v>233</v>
      </c>
      <c r="K468" s="25">
        <v>233</v>
      </c>
      <c r="L468" s="18">
        <v>0</v>
      </c>
      <c r="M468" s="18">
        <f t="shared" si="24"/>
        <v>1</v>
      </c>
    </row>
    <row r="469" spans="1:13" x14ac:dyDescent="0.3">
      <c r="A469" s="5">
        <v>100080</v>
      </c>
      <c r="B469" s="19">
        <v>41022</v>
      </c>
      <c r="C469" s="19" t="s">
        <v>114</v>
      </c>
      <c r="D469" s="19" t="s">
        <v>30</v>
      </c>
      <c r="E469" s="19" t="s">
        <v>90</v>
      </c>
      <c r="F469" s="19">
        <v>8</v>
      </c>
      <c r="G469" s="20">
        <v>43869</v>
      </c>
      <c r="H469" s="20">
        <f t="shared" si="25"/>
        <v>43877</v>
      </c>
      <c r="I469" s="20">
        <v>43878</v>
      </c>
      <c r="J469" s="24">
        <v>168</v>
      </c>
      <c r="K469" s="25">
        <v>166</v>
      </c>
      <c r="L469" s="18">
        <v>0</v>
      </c>
      <c r="M469" s="18">
        <f t="shared" si="24"/>
        <v>1</v>
      </c>
    </row>
    <row r="470" spans="1:13" x14ac:dyDescent="0.3">
      <c r="A470" s="5">
        <v>100080</v>
      </c>
      <c r="B470" s="19">
        <v>41310</v>
      </c>
      <c r="C470" s="19" t="s">
        <v>115</v>
      </c>
      <c r="D470" s="19" t="s">
        <v>30</v>
      </c>
      <c r="E470" s="19" t="s">
        <v>90</v>
      </c>
      <c r="F470" s="19">
        <v>8</v>
      </c>
      <c r="G470" s="20">
        <v>43869</v>
      </c>
      <c r="H470" s="20">
        <f t="shared" si="25"/>
        <v>43877</v>
      </c>
      <c r="I470" s="20">
        <v>43878</v>
      </c>
      <c r="J470" s="24">
        <v>269</v>
      </c>
      <c r="K470" s="25">
        <v>258</v>
      </c>
      <c r="L470" s="18">
        <v>0</v>
      </c>
      <c r="M470" s="18">
        <f t="shared" si="24"/>
        <v>1</v>
      </c>
    </row>
    <row r="471" spans="1:13" x14ac:dyDescent="0.3">
      <c r="A471" s="5">
        <v>100078</v>
      </c>
      <c r="B471" s="19">
        <v>47330</v>
      </c>
      <c r="C471" s="19" t="s">
        <v>116</v>
      </c>
      <c r="D471" s="19" t="s">
        <v>73</v>
      </c>
      <c r="E471" s="19" t="s">
        <v>62</v>
      </c>
      <c r="F471" s="19">
        <v>7</v>
      </c>
      <c r="G471" s="20">
        <v>43869</v>
      </c>
      <c r="H471" s="20">
        <f t="shared" si="25"/>
        <v>43876</v>
      </c>
      <c r="I471" s="20">
        <v>43877</v>
      </c>
      <c r="J471" s="24">
        <v>164</v>
      </c>
      <c r="K471" s="25">
        <v>161</v>
      </c>
      <c r="L471" s="18">
        <v>0</v>
      </c>
      <c r="M471" s="18">
        <f t="shared" si="24"/>
        <v>1</v>
      </c>
    </row>
    <row r="472" spans="1:13" x14ac:dyDescent="0.3">
      <c r="A472" s="5">
        <v>100080</v>
      </c>
      <c r="B472" s="19">
        <v>45840</v>
      </c>
      <c r="C472" s="19" t="s">
        <v>117</v>
      </c>
      <c r="D472" s="19" t="s">
        <v>30</v>
      </c>
      <c r="E472" s="19" t="s">
        <v>90</v>
      </c>
      <c r="F472" s="19">
        <v>8</v>
      </c>
      <c r="G472" s="20">
        <v>43869</v>
      </c>
      <c r="H472" s="20">
        <f t="shared" si="25"/>
        <v>43877</v>
      </c>
      <c r="I472" s="20">
        <v>43878</v>
      </c>
      <c r="J472" s="24">
        <v>135</v>
      </c>
      <c r="K472" s="25">
        <v>134</v>
      </c>
      <c r="L472" s="18">
        <v>0</v>
      </c>
      <c r="M472" s="18">
        <f t="shared" si="24"/>
        <v>1</v>
      </c>
    </row>
    <row r="473" spans="1:13" x14ac:dyDescent="0.3">
      <c r="A473" s="5">
        <v>100078</v>
      </c>
      <c r="B473" s="19">
        <v>47570</v>
      </c>
      <c r="C473" s="19" t="s">
        <v>118</v>
      </c>
      <c r="D473" s="19" t="s">
        <v>73</v>
      </c>
      <c r="E473" s="19" t="s">
        <v>62</v>
      </c>
      <c r="F473" s="19">
        <v>7</v>
      </c>
      <c r="G473" s="20">
        <v>43869</v>
      </c>
      <c r="H473" s="20">
        <f t="shared" si="25"/>
        <v>43876</v>
      </c>
      <c r="I473" s="20">
        <v>43877</v>
      </c>
      <c r="J473" s="24">
        <v>80</v>
      </c>
      <c r="K473" s="25">
        <v>87</v>
      </c>
      <c r="L473" s="18">
        <v>0</v>
      </c>
      <c r="M473" s="18">
        <f t="shared" si="24"/>
        <v>1</v>
      </c>
    </row>
    <row r="474" spans="1:13" x14ac:dyDescent="0.3">
      <c r="A474" s="5">
        <v>100080</v>
      </c>
      <c r="B474" s="19">
        <v>40936</v>
      </c>
      <c r="C474" s="19" t="s">
        <v>119</v>
      </c>
      <c r="D474" s="19" t="s">
        <v>30</v>
      </c>
      <c r="E474" s="19" t="s">
        <v>90</v>
      </c>
      <c r="F474" s="19">
        <v>8</v>
      </c>
      <c r="G474" s="20">
        <v>43869</v>
      </c>
      <c r="H474" s="20">
        <f t="shared" si="25"/>
        <v>43877</v>
      </c>
      <c r="I474" s="20">
        <v>43878</v>
      </c>
      <c r="J474" s="24">
        <v>87</v>
      </c>
      <c r="K474" s="25">
        <v>87</v>
      </c>
      <c r="L474" s="18">
        <v>0</v>
      </c>
      <c r="M474" s="18">
        <f t="shared" si="24"/>
        <v>1</v>
      </c>
    </row>
    <row r="475" spans="1:13" x14ac:dyDescent="0.3">
      <c r="A475" s="5">
        <v>100080</v>
      </c>
      <c r="B475" s="19">
        <v>40011</v>
      </c>
      <c r="C475" s="19" t="s">
        <v>120</v>
      </c>
      <c r="D475" s="19" t="s">
        <v>30</v>
      </c>
      <c r="E475" s="19" t="s">
        <v>90</v>
      </c>
      <c r="F475" s="19">
        <v>8</v>
      </c>
      <c r="G475" s="20">
        <v>43869</v>
      </c>
      <c r="H475" s="20">
        <f t="shared" si="25"/>
        <v>43877</v>
      </c>
      <c r="I475" s="20">
        <v>43877</v>
      </c>
      <c r="J475" s="24">
        <v>73</v>
      </c>
      <c r="K475" s="25">
        <v>72</v>
      </c>
      <c r="L475" s="18">
        <v>0</v>
      </c>
      <c r="M475" s="18">
        <f t="shared" si="24"/>
        <v>0</v>
      </c>
    </row>
    <row r="476" spans="1:13" x14ac:dyDescent="0.3">
      <c r="A476" s="5">
        <v>100080</v>
      </c>
      <c r="B476" s="19">
        <v>44130</v>
      </c>
      <c r="C476" s="19" t="s">
        <v>121</v>
      </c>
      <c r="D476" s="19" t="s">
        <v>30</v>
      </c>
      <c r="E476" s="19" t="s">
        <v>90</v>
      </c>
      <c r="F476" s="19">
        <v>8</v>
      </c>
      <c r="G476" s="20">
        <v>43869</v>
      </c>
      <c r="H476" s="20">
        <f t="shared" si="25"/>
        <v>43877</v>
      </c>
      <c r="I476" s="20">
        <v>43877</v>
      </c>
      <c r="J476" s="24">
        <v>101</v>
      </c>
      <c r="K476" s="25">
        <v>100</v>
      </c>
      <c r="L476" s="18">
        <v>0</v>
      </c>
      <c r="M476" s="18">
        <f t="shared" si="24"/>
        <v>0</v>
      </c>
    </row>
    <row r="477" spans="1:13" x14ac:dyDescent="0.3">
      <c r="A477" s="5">
        <v>100080</v>
      </c>
      <c r="B477" s="19">
        <v>40012</v>
      </c>
      <c r="C477" s="19" t="s">
        <v>122</v>
      </c>
      <c r="D477" s="19" t="s">
        <v>30</v>
      </c>
      <c r="E477" s="19" t="s">
        <v>90</v>
      </c>
      <c r="F477" s="19">
        <v>8</v>
      </c>
      <c r="G477" s="20">
        <v>43869</v>
      </c>
      <c r="H477" s="20">
        <f t="shared" si="25"/>
        <v>43877</v>
      </c>
      <c r="I477" s="20">
        <v>43877</v>
      </c>
      <c r="J477" s="24">
        <v>78</v>
      </c>
      <c r="K477" s="25">
        <v>75</v>
      </c>
      <c r="L477" s="18">
        <v>0</v>
      </c>
      <c r="M477" s="18">
        <f t="shared" si="24"/>
        <v>0</v>
      </c>
    </row>
    <row r="478" spans="1:13" x14ac:dyDescent="0.3">
      <c r="A478" s="5">
        <v>100080</v>
      </c>
      <c r="B478" s="19">
        <v>40984</v>
      </c>
      <c r="C478" s="19" t="s">
        <v>123</v>
      </c>
      <c r="D478" s="19" t="s">
        <v>30</v>
      </c>
      <c r="E478" s="19" t="s">
        <v>90</v>
      </c>
      <c r="F478" s="19">
        <v>8</v>
      </c>
      <c r="G478" s="20">
        <v>43869</v>
      </c>
      <c r="H478" s="20">
        <f t="shared" si="25"/>
        <v>43877</v>
      </c>
      <c r="I478" s="20">
        <v>43877</v>
      </c>
      <c r="J478" s="24">
        <v>64</v>
      </c>
      <c r="K478" s="25">
        <v>66</v>
      </c>
      <c r="L478" s="18">
        <v>0</v>
      </c>
      <c r="M478" s="18">
        <f t="shared" si="24"/>
        <v>0</v>
      </c>
    </row>
    <row r="479" spans="1:13" x14ac:dyDescent="0.3">
      <c r="A479" s="5">
        <v>100080</v>
      </c>
      <c r="B479" s="19">
        <v>42011</v>
      </c>
      <c r="C479" s="19" t="s">
        <v>124</v>
      </c>
      <c r="D479" s="19" t="s">
        <v>30</v>
      </c>
      <c r="E479" s="19" t="s">
        <v>90</v>
      </c>
      <c r="F479" s="19">
        <v>8</v>
      </c>
      <c r="G479" s="20">
        <v>43869</v>
      </c>
      <c r="H479" s="20">
        <f t="shared" si="25"/>
        <v>43877</v>
      </c>
      <c r="I479" s="20">
        <v>43877</v>
      </c>
      <c r="J479" s="24">
        <v>60</v>
      </c>
      <c r="K479" s="25">
        <v>61</v>
      </c>
      <c r="L479" s="18">
        <v>0</v>
      </c>
      <c r="M479" s="18">
        <f t="shared" si="24"/>
        <v>0</v>
      </c>
    </row>
    <row r="480" spans="1:13" x14ac:dyDescent="0.3">
      <c r="A480" s="5">
        <v>100080</v>
      </c>
      <c r="B480" s="19">
        <v>40993</v>
      </c>
      <c r="C480" s="19" t="s">
        <v>125</v>
      </c>
      <c r="D480" s="19" t="s">
        <v>30</v>
      </c>
      <c r="E480" s="19" t="s">
        <v>90</v>
      </c>
      <c r="F480" s="19">
        <v>8</v>
      </c>
      <c r="G480" s="20">
        <v>43869</v>
      </c>
      <c r="H480" s="20">
        <f t="shared" si="25"/>
        <v>43877</v>
      </c>
      <c r="I480" s="20">
        <v>43877</v>
      </c>
      <c r="J480" s="24">
        <v>66</v>
      </c>
      <c r="K480" s="25">
        <v>65</v>
      </c>
      <c r="L480" s="18">
        <v>0</v>
      </c>
      <c r="M480" s="18">
        <f t="shared" si="24"/>
        <v>0</v>
      </c>
    </row>
    <row r="481" spans="1:13" x14ac:dyDescent="0.3">
      <c r="A481" s="5">
        <v>101121</v>
      </c>
      <c r="B481" s="19">
        <v>40375</v>
      </c>
      <c r="C481" s="19" t="s">
        <v>126</v>
      </c>
      <c r="D481" s="19" t="s">
        <v>30</v>
      </c>
      <c r="E481" s="19" t="s">
        <v>90</v>
      </c>
      <c r="F481" s="19">
        <v>8</v>
      </c>
      <c r="G481" s="20">
        <v>43887</v>
      </c>
      <c r="H481" s="20">
        <f t="shared" si="25"/>
        <v>43895</v>
      </c>
      <c r="I481" s="20">
        <v>43895</v>
      </c>
      <c r="J481" s="24">
        <v>61</v>
      </c>
      <c r="K481" s="25">
        <v>60</v>
      </c>
      <c r="L481" s="18">
        <v>0</v>
      </c>
      <c r="M481" s="18">
        <f t="shared" si="24"/>
        <v>0</v>
      </c>
    </row>
    <row r="482" spans="1:13" x14ac:dyDescent="0.3">
      <c r="A482" s="5">
        <v>101121</v>
      </c>
      <c r="B482" s="19">
        <v>40472</v>
      </c>
      <c r="C482" s="19" t="s">
        <v>127</v>
      </c>
      <c r="D482" s="19" t="s">
        <v>30</v>
      </c>
      <c r="E482" s="19" t="s">
        <v>90</v>
      </c>
      <c r="F482" s="19">
        <v>8</v>
      </c>
      <c r="G482" s="20">
        <v>43887</v>
      </c>
      <c r="H482" s="20">
        <f t="shared" si="25"/>
        <v>43895</v>
      </c>
      <c r="I482" s="20">
        <v>43895</v>
      </c>
      <c r="J482" s="24">
        <v>55</v>
      </c>
      <c r="K482" s="25">
        <v>54</v>
      </c>
      <c r="L482" s="18">
        <v>0</v>
      </c>
      <c r="M482" s="18">
        <f t="shared" si="24"/>
        <v>0</v>
      </c>
    </row>
    <row r="483" spans="1:13" x14ac:dyDescent="0.3">
      <c r="A483" s="5">
        <v>101110</v>
      </c>
      <c r="B483" s="19">
        <v>47780</v>
      </c>
      <c r="C483" s="19" t="s">
        <v>128</v>
      </c>
      <c r="D483" s="19" t="s">
        <v>73</v>
      </c>
      <c r="E483" s="19" t="s">
        <v>62</v>
      </c>
      <c r="F483" s="19">
        <v>7</v>
      </c>
      <c r="G483" s="20">
        <v>43882</v>
      </c>
      <c r="H483" s="20">
        <f t="shared" si="25"/>
        <v>43889</v>
      </c>
      <c r="I483" s="20">
        <v>43894</v>
      </c>
      <c r="J483" s="24">
        <v>43</v>
      </c>
      <c r="K483" s="25">
        <v>44</v>
      </c>
      <c r="L483" s="18">
        <v>0</v>
      </c>
      <c r="M483" s="18">
        <f t="shared" si="24"/>
        <v>5</v>
      </c>
    </row>
    <row r="484" spans="1:13" x14ac:dyDescent="0.3">
      <c r="A484" s="5">
        <v>101109</v>
      </c>
      <c r="B484" s="19">
        <v>43270</v>
      </c>
      <c r="C484" s="19" t="s">
        <v>129</v>
      </c>
      <c r="D484" s="19" t="s">
        <v>34</v>
      </c>
      <c r="E484" s="19" t="s">
        <v>35</v>
      </c>
      <c r="F484" s="19">
        <v>10</v>
      </c>
      <c r="G484" s="20">
        <v>43882</v>
      </c>
      <c r="H484" s="20">
        <f t="shared" si="25"/>
        <v>43892</v>
      </c>
      <c r="I484" s="20">
        <v>43897</v>
      </c>
      <c r="J484" s="24">
        <v>33</v>
      </c>
      <c r="K484" s="25">
        <v>32</v>
      </c>
      <c r="L484" s="18">
        <v>0</v>
      </c>
      <c r="M484" s="18">
        <f t="shared" si="24"/>
        <v>5</v>
      </c>
    </row>
    <row r="485" spans="1:13" x14ac:dyDescent="0.3">
      <c r="A485" s="5">
        <v>101121</v>
      </c>
      <c r="B485" s="23">
        <v>44180</v>
      </c>
      <c r="C485" s="23" t="s">
        <v>130</v>
      </c>
      <c r="D485" s="19" t="s">
        <v>30</v>
      </c>
      <c r="E485" s="19" t="s">
        <v>90</v>
      </c>
      <c r="F485" s="19">
        <v>8</v>
      </c>
      <c r="G485" s="20">
        <v>43887</v>
      </c>
      <c r="H485" s="20">
        <f t="shared" si="25"/>
        <v>43895</v>
      </c>
      <c r="I485" s="20">
        <v>43895</v>
      </c>
      <c r="J485" s="24">
        <v>81</v>
      </c>
      <c r="K485" s="25">
        <v>80</v>
      </c>
      <c r="L485" s="18">
        <v>0</v>
      </c>
      <c r="M485" s="18">
        <f t="shared" si="24"/>
        <v>0</v>
      </c>
    </row>
    <row r="486" spans="1:13" x14ac:dyDescent="0.3">
      <c r="A486" s="5">
        <v>101121</v>
      </c>
      <c r="B486" s="19">
        <v>45120</v>
      </c>
      <c r="C486" s="19" t="s">
        <v>131</v>
      </c>
      <c r="D486" s="19" t="s">
        <v>30</v>
      </c>
      <c r="E486" s="19" t="s">
        <v>90</v>
      </c>
      <c r="F486" s="19">
        <v>8</v>
      </c>
      <c r="G486" s="20">
        <v>43887</v>
      </c>
      <c r="H486" s="20">
        <f t="shared" si="25"/>
        <v>43895</v>
      </c>
      <c r="I486" s="20">
        <v>43898</v>
      </c>
      <c r="J486" s="24">
        <v>23</v>
      </c>
      <c r="K486" s="25">
        <v>23</v>
      </c>
      <c r="L486" s="18">
        <v>0</v>
      </c>
      <c r="M486" s="18">
        <f t="shared" si="24"/>
        <v>3</v>
      </c>
    </row>
    <row r="487" spans="1:13" x14ac:dyDescent="0.3">
      <c r="A487" s="5">
        <v>101121</v>
      </c>
      <c r="B487" s="19">
        <v>40372</v>
      </c>
      <c r="C487" s="19" t="s">
        <v>132</v>
      </c>
      <c r="D487" s="19" t="s">
        <v>30</v>
      </c>
      <c r="E487" s="19" t="s">
        <v>90</v>
      </c>
      <c r="F487" s="19">
        <v>8</v>
      </c>
      <c r="G487" s="20">
        <v>43887</v>
      </c>
      <c r="H487" s="20">
        <f t="shared" si="25"/>
        <v>43895</v>
      </c>
      <c r="I487" s="20">
        <v>43898</v>
      </c>
      <c r="J487" s="24">
        <v>24</v>
      </c>
      <c r="K487" s="25">
        <v>24</v>
      </c>
      <c r="L487" s="18">
        <v>0</v>
      </c>
      <c r="M487" s="18">
        <f t="shared" si="24"/>
        <v>3</v>
      </c>
    </row>
    <row r="488" spans="1:13" x14ac:dyDescent="0.3">
      <c r="A488" s="5">
        <v>101110</v>
      </c>
      <c r="B488" s="19">
        <v>47360</v>
      </c>
      <c r="C488" s="19" t="s">
        <v>133</v>
      </c>
      <c r="D488" s="19" t="s">
        <v>73</v>
      </c>
      <c r="E488" s="19" t="s">
        <v>62</v>
      </c>
      <c r="F488" s="19">
        <v>7</v>
      </c>
      <c r="G488" s="20">
        <v>43882</v>
      </c>
      <c r="H488" s="20">
        <f t="shared" si="25"/>
        <v>43889</v>
      </c>
      <c r="I488" s="20">
        <v>43894</v>
      </c>
      <c r="J488" s="24">
        <v>34</v>
      </c>
      <c r="K488" s="25">
        <v>34</v>
      </c>
      <c r="L488" s="18">
        <v>0</v>
      </c>
      <c r="M488" s="18">
        <f t="shared" si="24"/>
        <v>5</v>
      </c>
    </row>
    <row r="489" spans="1:13" x14ac:dyDescent="0.3">
      <c r="A489" s="5">
        <v>101110</v>
      </c>
      <c r="B489" s="19">
        <v>47730</v>
      </c>
      <c r="C489" s="19" t="s">
        <v>134</v>
      </c>
      <c r="D489" s="19" t="s">
        <v>73</v>
      </c>
      <c r="E489" s="19" t="s">
        <v>62</v>
      </c>
      <c r="F489" s="19">
        <v>7</v>
      </c>
      <c r="G489" s="20">
        <v>43882</v>
      </c>
      <c r="H489" s="20">
        <f t="shared" si="25"/>
        <v>43889</v>
      </c>
      <c r="I489" s="20">
        <v>43894</v>
      </c>
      <c r="J489" s="24">
        <v>8</v>
      </c>
      <c r="K489" s="25">
        <v>8</v>
      </c>
      <c r="L489" s="18">
        <v>0</v>
      </c>
      <c r="M489" s="18">
        <f t="shared" si="24"/>
        <v>5</v>
      </c>
    </row>
    <row r="490" spans="1:13" x14ac:dyDescent="0.3">
      <c r="A490" s="5">
        <v>101121</v>
      </c>
      <c r="B490" s="19">
        <v>40224</v>
      </c>
      <c r="C490" s="19" t="s">
        <v>135</v>
      </c>
      <c r="D490" s="19" t="s">
        <v>30</v>
      </c>
      <c r="E490" s="19" t="s">
        <v>90</v>
      </c>
      <c r="F490" s="19">
        <v>8</v>
      </c>
      <c r="G490" s="20">
        <v>43887</v>
      </c>
      <c r="H490" s="20">
        <f t="shared" si="25"/>
        <v>43895</v>
      </c>
      <c r="I490" s="20">
        <v>43898</v>
      </c>
      <c r="J490" s="24">
        <v>18</v>
      </c>
      <c r="K490" s="25">
        <v>18</v>
      </c>
      <c r="L490" s="18">
        <v>0</v>
      </c>
      <c r="M490" s="18">
        <f t="shared" si="24"/>
        <v>3</v>
      </c>
    </row>
    <row r="491" spans="1:13" x14ac:dyDescent="0.3">
      <c r="A491" s="5">
        <v>101121</v>
      </c>
      <c r="B491" s="19">
        <v>41062</v>
      </c>
      <c r="C491" s="19" t="s">
        <v>136</v>
      </c>
      <c r="D491" s="19" t="s">
        <v>30</v>
      </c>
      <c r="E491" s="19" t="s">
        <v>90</v>
      </c>
      <c r="F491" s="19">
        <v>8</v>
      </c>
      <c r="G491" s="20">
        <v>43887</v>
      </c>
      <c r="H491" s="20">
        <f t="shared" si="25"/>
        <v>43895</v>
      </c>
      <c r="I491" s="20">
        <v>43898</v>
      </c>
      <c r="J491" s="24">
        <v>8</v>
      </c>
      <c r="K491" s="25">
        <v>8</v>
      </c>
      <c r="L491" s="18">
        <v>0</v>
      </c>
      <c r="M491" s="18">
        <f t="shared" si="24"/>
        <v>3</v>
      </c>
    </row>
    <row r="492" spans="1:13" x14ac:dyDescent="0.3">
      <c r="A492" s="5">
        <v>101121</v>
      </c>
      <c r="B492" s="19">
        <v>40464</v>
      </c>
      <c r="C492" s="19" t="s">
        <v>137</v>
      </c>
      <c r="D492" s="19" t="s">
        <v>30</v>
      </c>
      <c r="E492" s="19" t="s">
        <v>90</v>
      </c>
      <c r="F492" s="19">
        <v>8</v>
      </c>
      <c r="G492" s="20">
        <v>43887</v>
      </c>
      <c r="H492" s="20">
        <f t="shared" si="25"/>
        <v>43895</v>
      </c>
      <c r="I492" s="20">
        <v>43895</v>
      </c>
      <c r="J492" s="24">
        <v>7</v>
      </c>
      <c r="K492" s="25">
        <v>7</v>
      </c>
      <c r="L492" s="18">
        <v>0</v>
      </c>
      <c r="M492" s="18">
        <f t="shared" si="24"/>
        <v>0</v>
      </c>
    </row>
    <row r="493" spans="1:13" x14ac:dyDescent="0.3">
      <c r="A493" s="5">
        <v>101110</v>
      </c>
      <c r="B493" s="19">
        <v>47700</v>
      </c>
      <c r="C493" s="19" t="s">
        <v>138</v>
      </c>
      <c r="D493" s="19" t="s">
        <v>73</v>
      </c>
      <c r="E493" s="19" t="s">
        <v>62</v>
      </c>
      <c r="F493" s="19">
        <v>7</v>
      </c>
      <c r="G493" s="20">
        <v>43882</v>
      </c>
      <c r="H493" s="20">
        <f t="shared" si="25"/>
        <v>43889</v>
      </c>
      <c r="I493" s="20">
        <v>43894</v>
      </c>
      <c r="J493" s="24">
        <v>21</v>
      </c>
      <c r="K493" s="25">
        <v>21</v>
      </c>
      <c r="L493" s="18">
        <v>0</v>
      </c>
      <c r="M493" s="18">
        <f t="shared" si="24"/>
        <v>5</v>
      </c>
    </row>
    <row r="494" spans="1:13" x14ac:dyDescent="0.3">
      <c r="A494" s="5">
        <v>101121</v>
      </c>
      <c r="B494" s="19">
        <v>42061</v>
      </c>
      <c r="C494" s="19" t="s">
        <v>139</v>
      </c>
      <c r="D494" s="19" t="s">
        <v>30</v>
      </c>
      <c r="E494" s="19" t="s">
        <v>90</v>
      </c>
      <c r="F494" s="19">
        <v>8</v>
      </c>
      <c r="G494" s="20">
        <v>43887</v>
      </c>
      <c r="H494" s="20">
        <f t="shared" si="25"/>
        <v>43895</v>
      </c>
      <c r="I494" s="20">
        <v>43895</v>
      </c>
      <c r="J494" s="24">
        <v>14</v>
      </c>
      <c r="K494" s="25">
        <v>14</v>
      </c>
      <c r="L494" s="18">
        <v>0</v>
      </c>
      <c r="M494" s="18">
        <f t="shared" si="24"/>
        <v>0</v>
      </c>
    </row>
    <row r="495" spans="1:13" x14ac:dyDescent="0.3">
      <c r="A495" s="5">
        <v>100067</v>
      </c>
      <c r="B495" s="19">
        <v>40982</v>
      </c>
      <c r="C495" s="19" t="s">
        <v>140</v>
      </c>
      <c r="D495" s="19" t="s">
        <v>30</v>
      </c>
      <c r="E495" s="19" t="s">
        <v>90</v>
      </c>
      <c r="F495" s="19">
        <v>8</v>
      </c>
      <c r="G495" s="20">
        <v>43868</v>
      </c>
      <c r="H495" s="20">
        <f t="shared" si="25"/>
        <v>43876</v>
      </c>
      <c r="I495" s="20">
        <v>43876</v>
      </c>
      <c r="J495" s="24">
        <v>4</v>
      </c>
      <c r="K495" s="25">
        <v>4</v>
      </c>
      <c r="L495" s="18">
        <v>0</v>
      </c>
      <c r="M495" s="18">
        <f t="shared" si="24"/>
        <v>0</v>
      </c>
    </row>
    <row r="496" spans="1:13" x14ac:dyDescent="0.3">
      <c r="A496" s="5">
        <v>100067</v>
      </c>
      <c r="B496" s="19">
        <v>42030</v>
      </c>
      <c r="C496" s="19" t="s">
        <v>141</v>
      </c>
      <c r="D496" s="19" t="s">
        <v>30</v>
      </c>
      <c r="E496" s="19" t="s">
        <v>90</v>
      </c>
      <c r="F496" s="19">
        <v>8</v>
      </c>
      <c r="G496" s="20">
        <v>43868</v>
      </c>
      <c r="H496" s="20">
        <f t="shared" si="25"/>
        <v>43876</v>
      </c>
      <c r="I496" s="20">
        <v>43876</v>
      </c>
      <c r="J496" s="24">
        <v>9</v>
      </c>
      <c r="K496" s="25">
        <v>9</v>
      </c>
      <c r="L496" s="18">
        <v>0</v>
      </c>
      <c r="M496" s="18">
        <f t="shared" si="24"/>
        <v>0</v>
      </c>
    </row>
    <row r="497" spans="1:13" x14ac:dyDescent="0.3">
      <c r="A497" s="5">
        <v>100070</v>
      </c>
      <c r="B497" s="19">
        <v>43720</v>
      </c>
      <c r="C497" s="19" t="s">
        <v>142</v>
      </c>
      <c r="D497" s="19" t="s">
        <v>34</v>
      </c>
      <c r="E497" s="19" t="s">
        <v>35</v>
      </c>
      <c r="F497" s="19">
        <v>10</v>
      </c>
      <c r="G497" s="20">
        <v>43868</v>
      </c>
      <c r="H497" s="20">
        <f t="shared" si="25"/>
        <v>43878</v>
      </c>
      <c r="I497" s="20">
        <v>43878</v>
      </c>
      <c r="J497" s="24">
        <v>21</v>
      </c>
      <c r="K497" s="25">
        <v>21</v>
      </c>
      <c r="L497" s="18">
        <v>0</v>
      </c>
      <c r="M497" s="18">
        <f t="shared" si="24"/>
        <v>0</v>
      </c>
    </row>
    <row r="498" spans="1:13" x14ac:dyDescent="0.3">
      <c r="A498" s="5">
        <v>100070</v>
      </c>
      <c r="B498" s="23">
        <v>40013</v>
      </c>
      <c r="C498" s="23" t="s">
        <v>41</v>
      </c>
      <c r="D498" s="19" t="s">
        <v>34</v>
      </c>
      <c r="E498" s="19" t="s">
        <v>35</v>
      </c>
      <c r="F498" s="19">
        <v>10</v>
      </c>
      <c r="G498" s="20">
        <v>43868</v>
      </c>
      <c r="H498" s="20">
        <f t="shared" si="25"/>
        <v>43878</v>
      </c>
      <c r="I498" s="20">
        <v>43878</v>
      </c>
      <c r="J498" s="24">
        <v>3</v>
      </c>
      <c r="K498" s="25">
        <v>3</v>
      </c>
      <c r="L498" s="18">
        <v>0</v>
      </c>
      <c r="M498" s="18">
        <f t="shared" si="24"/>
        <v>0</v>
      </c>
    </row>
    <row r="499" spans="1:13" x14ac:dyDescent="0.3">
      <c r="A499" s="5">
        <v>100070</v>
      </c>
      <c r="B499" s="19">
        <v>43710</v>
      </c>
      <c r="C499" s="19" t="s">
        <v>143</v>
      </c>
      <c r="D499" s="19" t="s">
        <v>34</v>
      </c>
      <c r="E499" s="19" t="s">
        <v>35</v>
      </c>
      <c r="F499" s="19">
        <v>10</v>
      </c>
      <c r="G499" s="20">
        <v>43868</v>
      </c>
      <c r="H499" s="20">
        <f t="shared" si="25"/>
        <v>43878</v>
      </c>
      <c r="I499" s="20">
        <v>43878</v>
      </c>
      <c r="J499" s="24">
        <v>2</v>
      </c>
      <c r="K499" s="25">
        <v>2</v>
      </c>
      <c r="L499" s="18">
        <v>0</v>
      </c>
      <c r="M499" s="18">
        <f t="shared" si="24"/>
        <v>0</v>
      </c>
    </row>
    <row r="500" spans="1:13" x14ac:dyDescent="0.3">
      <c r="A500" s="5">
        <v>100067</v>
      </c>
      <c r="B500" s="19">
        <v>40523</v>
      </c>
      <c r="C500" s="19" t="s">
        <v>144</v>
      </c>
      <c r="D500" s="19" t="s">
        <v>30</v>
      </c>
      <c r="E500" s="19" t="s">
        <v>90</v>
      </c>
      <c r="F500" s="19">
        <v>8</v>
      </c>
      <c r="G500" s="20">
        <v>43868</v>
      </c>
      <c r="H500" s="20">
        <f t="shared" si="25"/>
        <v>43876</v>
      </c>
      <c r="I500" s="20">
        <v>43876</v>
      </c>
      <c r="J500" s="24">
        <v>8</v>
      </c>
      <c r="K500" s="25">
        <v>8</v>
      </c>
      <c r="L500" s="18">
        <v>0</v>
      </c>
      <c r="M500" s="18">
        <f t="shared" si="24"/>
        <v>0</v>
      </c>
    </row>
    <row r="501" spans="1:13" x14ac:dyDescent="0.3">
      <c r="A501" s="5">
        <v>100067</v>
      </c>
      <c r="B501" s="19">
        <v>40520</v>
      </c>
      <c r="C501" s="19" t="s">
        <v>145</v>
      </c>
      <c r="D501" s="19" t="s">
        <v>30</v>
      </c>
      <c r="E501" s="19" t="s">
        <v>90</v>
      </c>
      <c r="F501" s="19">
        <v>8</v>
      </c>
      <c r="G501" s="20">
        <v>43868</v>
      </c>
      <c r="H501" s="20">
        <f t="shared" si="25"/>
        <v>43876</v>
      </c>
      <c r="I501" s="20">
        <v>43876</v>
      </c>
      <c r="J501" s="24">
        <v>5426</v>
      </c>
      <c r="K501" s="25">
        <v>5425</v>
      </c>
      <c r="L501" s="18">
        <v>5</v>
      </c>
      <c r="M501" s="18">
        <f t="shared" si="24"/>
        <v>0</v>
      </c>
    </row>
    <row r="502" spans="1:13" x14ac:dyDescent="0.3">
      <c r="A502" s="5">
        <v>100067</v>
      </c>
      <c r="B502" s="19">
        <v>41320</v>
      </c>
      <c r="C502" s="19" t="s">
        <v>146</v>
      </c>
      <c r="D502" s="19" t="s">
        <v>30</v>
      </c>
      <c r="E502" s="19" t="s">
        <v>90</v>
      </c>
      <c r="F502" s="19">
        <v>8</v>
      </c>
      <c r="G502" s="20">
        <v>43868</v>
      </c>
      <c r="H502" s="20">
        <f t="shared" si="25"/>
        <v>43876</v>
      </c>
      <c r="I502" s="20">
        <v>43876</v>
      </c>
      <c r="J502" s="24">
        <v>8887</v>
      </c>
      <c r="K502" s="25">
        <v>8882</v>
      </c>
      <c r="L502" s="18">
        <v>0</v>
      </c>
      <c r="M502" s="18">
        <f t="shared" si="24"/>
        <v>0</v>
      </c>
    </row>
    <row r="503" spans="1:13" x14ac:dyDescent="0.3">
      <c r="A503" s="5">
        <v>100065</v>
      </c>
      <c r="B503" s="19">
        <v>46370</v>
      </c>
      <c r="C503" s="19" t="s">
        <v>147</v>
      </c>
      <c r="D503" s="19" t="s">
        <v>73</v>
      </c>
      <c r="E503" s="19" t="s">
        <v>62</v>
      </c>
      <c r="F503" s="19">
        <v>7</v>
      </c>
      <c r="G503" s="20">
        <v>43868</v>
      </c>
      <c r="H503" s="20">
        <f t="shared" si="25"/>
        <v>43875</v>
      </c>
      <c r="I503" s="20">
        <v>43875</v>
      </c>
      <c r="J503" s="24">
        <v>7258</v>
      </c>
      <c r="K503" s="25">
        <v>7249</v>
      </c>
      <c r="L503" s="18">
        <v>0</v>
      </c>
      <c r="M503" s="18">
        <f t="shared" si="24"/>
        <v>0</v>
      </c>
    </row>
    <row r="504" spans="1:13" x14ac:dyDescent="0.3">
      <c r="A504" s="5">
        <v>100067</v>
      </c>
      <c r="B504" s="19">
        <v>40017</v>
      </c>
      <c r="C504" s="19" t="s">
        <v>148</v>
      </c>
      <c r="D504" s="19" t="s">
        <v>30</v>
      </c>
      <c r="E504" s="19" t="s">
        <v>90</v>
      </c>
      <c r="F504" s="19">
        <v>8</v>
      </c>
      <c r="G504" s="20">
        <v>43868</v>
      </c>
      <c r="H504" s="20">
        <f t="shared" si="25"/>
        <v>43876</v>
      </c>
      <c r="I504" s="20">
        <v>43876</v>
      </c>
      <c r="J504" s="24">
        <v>8054</v>
      </c>
      <c r="K504" s="25">
        <v>8051</v>
      </c>
      <c r="L504" s="18">
        <v>5</v>
      </c>
      <c r="M504" s="18">
        <f t="shared" si="24"/>
        <v>0</v>
      </c>
    </row>
    <row r="505" spans="1:13" x14ac:dyDescent="0.3">
      <c r="A505" s="5">
        <v>100067</v>
      </c>
      <c r="B505" s="19">
        <v>40503</v>
      </c>
      <c r="C505" s="19" t="s">
        <v>149</v>
      </c>
      <c r="D505" s="19" t="s">
        <v>30</v>
      </c>
      <c r="E505" s="19" t="s">
        <v>90</v>
      </c>
      <c r="F505" s="19">
        <v>8</v>
      </c>
      <c r="G505" s="20">
        <v>43868</v>
      </c>
      <c r="H505" s="20">
        <f t="shared" si="25"/>
        <v>43876</v>
      </c>
      <c r="I505" s="20">
        <v>43876</v>
      </c>
      <c r="J505" s="24">
        <v>3</v>
      </c>
      <c r="K505" s="25">
        <v>3</v>
      </c>
      <c r="L505" s="18">
        <v>0</v>
      </c>
      <c r="M505" s="18">
        <f t="shared" si="24"/>
        <v>0</v>
      </c>
    </row>
    <row r="506" spans="1:13" x14ac:dyDescent="0.3">
      <c r="A506" s="5">
        <v>100067</v>
      </c>
      <c r="B506" s="19">
        <v>45750</v>
      </c>
      <c r="C506" s="19" t="s">
        <v>150</v>
      </c>
      <c r="D506" s="19" t="s">
        <v>30</v>
      </c>
      <c r="E506" s="19" t="s">
        <v>90</v>
      </c>
      <c r="F506" s="19">
        <v>8</v>
      </c>
      <c r="G506" s="20">
        <v>43868</v>
      </c>
      <c r="H506" s="20">
        <f t="shared" si="25"/>
        <v>43876</v>
      </c>
      <c r="I506" s="20">
        <v>43876</v>
      </c>
      <c r="J506" s="24">
        <v>5</v>
      </c>
      <c r="K506" s="25">
        <v>5</v>
      </c>
      <c r="L506" s="18">
        <v>0</v>
      </c>
      <c r="M506" s="18">
        <f t="shared" si="24"/>
        <v>0</v>
      </c>
    </row>
    <row r="507" spans="1:13" x14ac:dyDescent="0.3">
      <c r="A507" s="5">
        <v>100066</v>
      </c>
      <c r="B507" s="19">
        <v>44013</v>
      </c>
      <c r="C507" s="19" t="s">
        <v>151</v>
      </c>
      <c r="D507" s="19" t="s">
        <v>64</v>
      </c>
      <c r="E507" s="19" t="s">
        <v>65</v>
      </c>
      <c r="F507" s="19">
        <v>5</v>
      </c>
      <c r="G507" s="20">
        <v>43868</v>
      </c>
      <c r="H507" s="20">
        <f t="shared" si="25"/>
        <v>43873</v>
      </c>
      <c r="I507" s="20">
        <v>43873</v>
      </c>
      <c r="J507" s="24">
        <v>1</v>
      </c>
      <c r="K507" s="25">
        <v>1</v>
      </c>
      <c r="L507" s="18">
        <v>0</v>
      </c>
      <c r="M507" s="18">
        <f t="shared" si="24"/>
        <v>0</v>
      </c>
    </row>
    <row r="508" spans="1:13" x14ac:dyDescent="0.3">
      <c r="A508" s="5">
        <v>100066</v>
      </c>
      <c r="B508" s="19">
        <v>44010</v>
      </c>
      <c r="C508" s="19" t="s">
        <v>152</v>
      </c>
      <c r="D508" s="19" t="s">
        <v>64</v>
      </c>
      <c r="E508" s="19" t="s">
        <v>65</v>
      </c>
      <c r="F508" s="19">
        <v>5</v>
      </c>
      <c r="G508" s="20">
        <v>43868</v>
      </c>
      <c r="H508" s="20">
        <f t="shared" si="25"/>
        <v>43873</v>
      </c>
      <c r="I508" s="20">
        <v>43873</v>
      </c>
      <c r="J508" s="24">
        <v>3</v>
      </c>
      <c r="K508" s="25">
        <v>3</v>
      </c>
      <c r="L508" s="18">
        <v>0</v>
      </c>
      <c r="M508" s="18">
        <f t="shared" si="24"/>
        <v>0</v>
      </c>
    </row>
    <row r="509" spans="1:13" x14ac:dyDescent="0.3">
      <c r="A509" s="5">
        <v>100070</v>
      </c>
      <c r="B509" s="19">
        <v>40522</v>
      </c>
      <c r="C509" s="19" t="s">
        <v>153</v>
      </c>
      <c r="D509" s="19" t="s">
        <v>34</v>
      </c>
      <c r="E509" s="19" t="s">
        <v>35</v>
      </c>
      <c r="F509" s="19">
        <v>10</v>
      </c>
      <c r="G509" s="20">
        <v>43868</v>
      </c>
      <c r="H509" s="20">
        <f t="shared" si="25"/>
        <v>43878</v>
      </c>
      <c r="I509" s="20">
        <v>43879</v>
      </c>
      <c r="J509" s="24">
        <v>2</v>
      </c>
      <c r="K509" s="25">
        <v>2</v>
      </c>
      <c r="L509" s="18">
        <v>0</v>
      </c>
      <c r="M509" s="18">
        <f t="shared" si="24"/>
        <v>1</v>
      </c>
    </row>
    <row r="510" spans="1:13" x14ac:dyDescent="0.3">
      <c r="A510" s="5">
        <v>100065</v>
      </c>
      <c r="B510" s="19">
        <v>47320</v>
      </c>
      <c r="C510" s="19" t="s">
        <v>154</v>
      </c>
      <c r="D510" s="19" t="s">
        <v>73</v>
      </c>
      <c r="E510" s="19" t="s">
        <v>62</v>
      </c>
      <c r="F510" s="19">
        <v>7</v>
      </c>
      <c r="G510" s="20">
        <v>43868</v>
      </c>
      <c r="H510" s="20">
        <f t="shared" si="25"/>
        <v>43875</v>
      </c>
      <c r="I510" s="20">
        <v>43875</v>
      </c>
      <c r="J510" s="24">
        <v>69</v>
      </c>
      <c r="K510" s="25">
        <v>69</v>
      </c>
      <c r="L510" s="18">
        <v>0</v>
      </c>
      <c r="M510" s="18">
        <f t="shared" si="24"/>
        <v>0</v>
      </c>
    </row>
    <row r="511" spans="1:13" x14ac:dyDescent="0.3">
      <c r="A511" s="5">
        <v>100067</v>
      </c>
      <c r="B511" s="19">
        <v>41212</v>
      </c>
      <c r="C511" s="19" t="s">
        <v>155</v>
      </c>
      <c r="D511" s="19" t="s">
        <v>30</v>
      </c>
      <c r="E511" s="19" t="s">
        <v>90</v>
      </c>
      <c r="F511" s="19">
        <v>8</v>
      </c>
      <c r="G511" s="20">
        <v>43868</v>
      </c>
      <c r="H511" s="20">
        <f t="shared" si="25"/>
        <v>43876</v>
      </c>
      <c r="I511" s="20">
        <v>43876</v>
      </c>
      <c r="J511" s="24">
        <v>107</v>
      </c>
      <c r="K511" s="25">
        <v>107</v>
      </c>
      <c r="L511" s="18">
        <v>0</v>
      </c>
      <c r="M511" s="18">
        <f t="shared" si="24"/>
        <v>0</v>
      </c>
    </row>
    <row r="512" spans="1:13" x14ac:dyDescent="0.3">
      <c r="A512" s="5">
        <v>100067</v>
      </c>
      <c r="B512" s="19">
        <v>41220</v>
      </c>
      <c r="C512" s="19" t="s">
        <v>156</v>
      </c>
      <c r="D512" s="19" t="s">
        <v>30</v>
      </c>
      <c r="E512" s="19" t="s">
        <v>90</v>
      </c>
      <c r="F512" s="19">
        <v>8</v>
      </c>
      <c r="G512" s="20">
        <v>43868</v>
      </c>
      <c r="H512" s="20">
        <f t="shared" si="25"/>
        <v>43876</v>
      </c>
      <c r="I512" s="20">
        <v>43876</v>
      </c>
      <c r="J512" s="24">
        <v>79</v>
      </c>
      <c r="K512" s="25">
        <v>79</v>
      </c>
      <c r="L512" s="18">
        <v>0</v>
      </c>
      <c r="M512" s="18">
        <f t="shared" si="24"/>
        <v>0</v>
      </c>
    </row>
    <row r="513" spans="1:13" x14ac:dyDescent="0.3">
      <c r="A513" s="5">
        <v>100067</v>
      </c>
      <c r="B513" s="19">
        <v>41420</v>
      </c>
      <c r="C513" s="19" t="s">
        <v>157</v>
      </c>
      <c r="D513" s="19" t="s">
        <v>30</v>
      </c>
      <c r="E513" s="19" t="s">
        <v>90</v>
      </c>
      <c r="F513" s="19">
        <v>8</v>
      </c>
      <c r="G513" s="20">
        <v>43868</v>
      </c>
      <c r="H513" s="20">
        <f t="shared" si="25"/>
        <v>43876</v>
      </c>
      <c r="I513" s="20">
        <v>43876</v>
      </c>
      <c r="J513" s="24">
        <v>79</v>
      </c>
      <c r="K513" s="25">
        <v>79</v>
      </c>
      <c r="L513" s="18">
        <v>0</v>
      </c>
      <c r="M513" s="18">
        <f t="shared" si="24"/>
        <v>0</v>
      </c>
    </row>
    <row r="514" spans="1:13" x14ac:dyDescent="0.3">
      <c r="A514" s="5">
        <v>100067</v>
      </c>
      <c r="B514" s="19">
        <v>45070</v>
      </c>
      <c r="C514" s="19" t="s">
        <v>158</v>
      </c>
      <c r="D514" s="19" t="s">
        <v>30</v>
      </c>
      <c r="E514" s="19" t="s">
        <v>90</v>
      </c>
      <c r="F514" s="19">
        <v>8</v>
      </c>
      <c r="G514" s="20">
        <v>43868</v>
      </c>
      <c r="H514" s="20">
        <f t="shared" si="25"/>
        <v>43876</v>
      </c>
      <c r="I514" s="20">
        <v>43876</v>
      </c>
      <c r="J514" s="24">
        <v>72</v>
      </c>
      <c r="K514" s="25">
        <v>72</v>
      </c>
      <c r="L514" s="18">
        <v>0</v>
      </c>
      <c r="M514" s="18">
        <f t="shared" si="24"/>
        <v>0</v>
      </c>
    </row>
    <row r="515" spans="1:13" x14ac:dyDescent="0.3">
      <c r="A515" s="5">
        <v>100077</v>
      </c>
      <c r="B515" s="19">
        <v>40465</v>
      </c>
      <c r="C515" s="19" t="s">
        <v>159</v>
      </c>
      <c r="D515" s="19" t="s">
        <v>30</v>
      </c>
      <c r="E515" s="19" t="s">
        <v>160</v>
      </c>
      <c r="F515" s="19">
        <v>10</v>
      </c>
      <c r="G515" s="20">
        <v>43868</v>
      </c>
      <c r="H515" s="20">
        <f t="shared" si="25"/>
        <v>43878</v>
      </c>
      <c r="I515" s="20">
        <v>43878</v>
      </c>
      <c r="J515" s="24">
        <v>6472</v>
      </c>
      <c r="K515" s="25">
        <v>6470</v>
      </c>
      <c r="L515" s="18">
        <v>4</v>
      </c>
      <c r="M515" s="18">
        <f t="shared" ref="M515:M578" si="26">ABS(I515-H515)</f>
        <v>0</v>
      </c>
    </row>
    <row r="516" spans="1:13" x14ac:dyDescent="0.3">
      <c r="A516" s="5">
        <v>101122</v>
      </c>
      <c r="B516" s="19">
        <v>40462</v>
      </c>
      <c r="C516" s="19" t="s">
        <v>161</v>
      </c>
      <c r="D516" s="19" t="s">
        <v>30</v>
      </c>
      <c r="E516" s="19" t="s">
        <v>160</v>
      </c>
      <c r="F516" s="19">
        <v>10</v>
      </c>
      <c r="G516" s="20">
        <v>43882</v>
      </c>
      <c r="H516" s="20">
        <f t="shared" si="25"/>
        <v>43892</v>
      </c>
      <c r="I516" s="20">
        <v>43892</v>
      </c>
      <c r="J516" s="24">
        <v>6222</v>
      </c>
      <c r="K516" s="25">
        <v>6221</v>
      </c>
      <c r="L516" s="18">
        <v>1</v>
      </c>
      <c r="M516" s="18">
        <f t="shared" si="26"/>
        <v>0</v>
      </c>
    </row>
    <row r="517" spans="1:13" x14ac:dyDescent="0.3">
      <c r="A517" s="5">
        <v>101109</v>
      </c>
      <c r="B517" s="19">
        <v>44080</v>
      </c>
      <c r="C517" s="19" t="s">
        <v>162</v>
      </c>
      <c r="D517" s="19" t="s">
        <v>34</v>
      </c>
      <c r="E517" s="19" t="s">
        <v>35</v>
      </c>
      <c r="F517" s="19">
        <v>10</v>
      </c>
      <c r="G517" s="20">
        <v>43882</v>
      </c>
      <c r="H517" s="20">
        <f t="shared" si="25"/>
        <v>43892</v>
      </c>
      <c r="I517" s="20">
        <v>43892</v>
      </c>
      <c r="J517" s="24">
        <v>3629</v>
      </c>
      <c r="K517" s="25">
        <v>3629</v>
      </c>
      <c r="L517" s="18">
        <v>1</v>
      </c>
      <c r="M517" s="18">
        <f t="shared" si="26"/>
        <v>0</v>
      </c>
    </row>
    <row r="518" spans="1:13" x14ac:dyDescent="0.3">
      <c r="A518" s="5">
        <v>101122</v>
      </c>
      <c r="B518" s="19">
        <v>40370</v>
      </c>
      <c r="C518" s="19" t="s">
        <v>163</v>
      </c>
      <c r="D518" s="19" t="s">
        <v>30</v>
      </c>
      <c r="E518" s="19" t="s">
        <v>160</v>
      </c>
      <c r="F518" s="19">
        <v>10</v>
      </c>
      <c r="G518" s="20">
        <v>43882</v>
      </c>
      <c r="H518" s="20">
        <f t="shared" si="25"/>
        <v>43892</v>
      </c>
      <c r="I518" s="20">
        <v>43892</v>
      </c>
      <c r="J518" s="24">
        <v>3117</v>
      </c>
      <c r="K518" s="25">
        <v>3117</v>
      </c>
      <c r="L518" s="18">
        <v>2</v>
      </c>
      <c r="M518" s="18">
        <f t="shared" si="26"/>
        <v>0</v>
      </c>
    </row>
    <row r="519" spans="1:13" x14ac:dyDescent="0.3">
      <c r="A519" s="5">
        <v>101120</v>
      </c>
      <c r="B519" s="19">
        <v>13300</v>
      </c>
      <c r="C519" s="19" t="s">
        <v>164</v>
      </c>
      <c r="D519" s="19" t="s">
        <v>165</v>
      </c>
      <c r="E519" s="19" t="s">
        <v>166</v>
      </c>
      <c r="F519" s="19">
        <v>10</v>
      </c>
      <c r="G519" s="20">
        <v>43882</v>
      </c>
      <c r="H519" s="20">
        <f t="shared" si="25"/>
        <v>43892</v>
      </c>
      <c r="I519" s="20">
        <v>43892</v>
      </c>
      <c r="J519" s="24">
        <v>16937</v>
      </c>
      <c r="K519" s="25">
        <v>16931</v>
      </c>
      <c r="L519" s="18">
        <v>1</v>
      </c>
      <c r="M519" s="18">
        <f t="shared" si="26"/>
        <v>0</v>
      </c>
    </row>
    <row r="520" spans="1:13" x14ac:dyDescent="0.3">
      <c r="A520" s="5">
        <v>101114</v>
      </c>
      <c r="B520" s="19">
        <v>15240</v>
      </c>
      <c r="C520" s="19" t="s">
        <v>167</v>
      </c>
      <c r="D520" s="19" t="s">
        <v>165</v>
      </c>
      <c r="E520" s="19" t="s">
        <v>168</v>
      </c>
      <c r="F520" s="19">
        <v>20</v>
      </c>
      <c r="G520" s="20">
        <v>43882</v>
      </c>
      <c r="H520" s="20">
        <f t="shared" si="25"/>
        <v>43902</v>
      </c>
      <c r="I520" s="20">
        <v>43902</v>
      </c>
      <c r="J520" s="24">
        <v>7590</v>
      </c>
      <c r="K520" s="25">
        <v>7590</v>
      </c>
      <c r="L520" s="18">
        <v>2</v>
      </c>
      <c r="M520" s="18">
        <f t="shared" si="26"/>
        <v>0</v>
      </c>
    </row>
    <row r="521" spans="1:13" x14ac:dyDescent="0.3">
      <c r="A521" s="5">
        <v>101114</v>
      </c>
      <c r="B521" s="19">
        <v>15490</v>
      </c>
      <c r="C521" s="19" t="s">
        <v>169</v>
      </c>
      <c r="D521" s="19" t="s">
        <v>165</v>
      </c>
      <c r="E521" s="19" t="s">
        <v>168</v>
      </c>
      <c r="F521" s="19">
        <v>20</v>
      </c>
      <c r="G521" s="20">
        <v>43882</v>
      </c>
      <c r="H521" s="20">
        <f t="shared" ref="H521:H584" si="27">G521+F130</f>
        <v>43902</v>
      </c>
      <c r="I521" s="20">
        <v>43902</v>
      </c>
      <c r="J521" s="24">
        <v>6191</v>
      </c>
      <c r="K521" s="25">
        <v>6191</v>
      </c>
      <c r="L521" s="18">
        <v>5</v>
      </c>
      <c r="M521" s="18">
        <f t="shared" si="26"/>
        <v>0</v>
      </c>
    </row>
    <row r="522" spans="1:13" x14ac:dyDescent="0.3">
      <c r="A522" s="5">
        <v>101114</v>
      </c>
      <c r="B522" s="19">
        <v>15340</v>
      </c>
      <c r="C522" s="19" t="s">
        <v>170</v>
      </c>
      <c r="D522" s="19" t="s">
        <v>165</v>
      </c>
      <c r="E522" s="19" t="s">
        <v>168</v>
      </c>
      <c r="F522" s="19">
        <v>20</v>
      </c>
      <c r="G522" s="20">
        <v>43882</v>
      </c>
      <c r="H522" s="20">
        <f t="shared" si="27"/>
        <v>43902</v>
      </c>
      <c r="I522" s="20">
        <v>43902</v>
      </c>
      <c r="J522" s="24">
        <v>6946</v>
      </c>
      <c r="K522" s="25">
        <v>6946</v>
      </c>
      <c r="L522" s="18">
        <v>3</v>
      </c>
      <c r="M522" s="18">
        <f t="shared" si="26"/>
        <v>0</v>
      </c>
    </row>
    <row r="523" spans="1:13" x14ac:dyDescent="0.3">
      <c r="A523" s="5">
        <v>100095</v>
      </c>
      <c r="B523" s="19">
        <v>15160</v>
      </c>
      <c r="C523" s="19" t="s">
        <v>171</v>
      </c>
      <c r="D523" s="19" t="s">
        <v>165</v>
      </c>
      <c r="E523" s="19" t="s">
        <v>168</v>
      </c>
      <c r="F523" s="19">
        <v>20</v>
      </c>
      <c r="G523" s="20">
        <v>43875</v>
      </c>
      <c r="H523" s="20">
        <f t="shared" si="27"/>
        <v>43895</v>
      </c>
      <c r="I523" s="20">
        <v>43896</v>
      </c>
      <c r="J523" s="24">
        <v>6013</v>
      </c>
      <c r="K523" s="25">
        <v>6013</v>
      </c>
      <c r="L523" s="18">
        <v>2</v>
      </c>
      <c r="M523" s="18">
        <f t="shared" si="26"/>
        <v>1</v>
      </c>
    </row>
    <row r="524" spans="1:13" x14ac:dyDescent="0.3">
      <c r="A524" s="5">
        <v>100095</v>
      </c>
      <c r="B524" s="19">
        <v>15110</v>
      </c>
      <c r="C524" s="19" t="s">
        <v>172</v>
      </c>
      <c r="D524" s="19" t="s">
        <v>165</v>
      </c>
      <c r="E524" s="19" t="s">
        <v>168</v>
      </c>
      <c r="F524" s="19">
        <v>20</v>
      </c>
      <c r="G524" s="20">
        <v>43875</v>
      </c>
      <c r="H524" s="20">
        <f t="shared" si="27"/>
        <v>43895</v>
      </c>
      <c r="I524" s="20">
        <v>43896</v>
      </c>
      <c r="J524" s="24">
        <v>5333</v>
      </c>
      <c r="K524" s="25">
        <v>5333</v>
      </c>
      <c r="L524" s="18">
        <v>1</v>
      </c>
      <c r="M524" s="18">
        <f t="shared" si="26"/>
        <v>1</v>
      </c>
    </row>
    <row r="525" spans="1:13" x14ac:dyDescent="0.3">
      <c r="A525" s="5">
        <v>100095</v>
      </c>
      <c r="B525" s="19">
        <v>13310</v>
      </c>
      <c r="C525" s="19" t="s">
        <v>173</v>
      </c>
      <c r="D525" s="19" t="s">
        <v>165</v>
      </c>
      <c r="E525" s="19" t="s">
        <v>168</v>
      </c>
      <c r="F525" s="19">
        <v>20</v>
      </c>
      <c r="G525" s="20">
        <v>43875</v>
      </c>
      <c r="H525" s="20">
        <f t="shared" si="27"/>
        <v>43895</v>
      </c>
      <c r="I525" s="20">
        <v>43896</v>
      </c>
      <c r="J525" s="24">
        <v>8556</v>
      </c>
      <c r="K525" s="25">
        <v>8556</v>
      </c>
      <c r="L525" s="18">
        <v>6</v>
      </c>
      <c r="M525" s="18">
        <f t="shared" si="26"/>
        <v>1</v>
      </c>
    </row>
    <row r="526" spans="1:13" x14ac:dyDescent="0.3">
      <c r="A526" s="5">
        <v>100095</v>
      </c>
      <c r="B526" s="19">
        <v>15360</v>
      </c>
      <c r="C526" s="19" t="s">
        <v>174</v>
      </c>
      <c r="D526" s="19" t="s">
        <v>165</v>
      </c>
      <c r="E526" s="19" t="s">
        <v>168</v>
      </c>
      <c r="F526" s="19">
        <v>20</v>
      </c>
      <c r="G526" s="20">
        <v>43875</v>
      </c>
      <c r="H526" s="20">
        <f t="shared" si="27"/>
        <v>43895</v>
      </c>
      <c r="I526" s="20">
        <v>43896</v>
      </c>
      <c r="J526" s="24">
        <v>8541</v>
      </c>
      <c r="K526" s="25">
        <v>8541</v>
      </c>
      <c r="L526" s="18">
        <v>0</v>
      </c>
      <c r="M526" s="18">
        <f t="shared" si="26"/>
        <v>1</v>
      </c>
    </row>
    <row r="527" spans="1:13" x14ac:dyDescent="0.3">
      <c r="A527" s="5">
        <v>100095</v>
      </c>
      <c r="B527" s="19">
        <v>15350</v>
      </c>
      <c r="C527" s="19" t="s">
        <v>175</v>
      </c>
      <c r="D527" s="19" t="s">
        <v>165</v>
      </c>
      <c r="E527" s="19" t="s">
        <v>168</v>
      </c>
      <c r="F527" s="19">
        <v>20</v>
      </c>
      <c r="G527" s="20">
        <v>43875</v>
      </c>
      <c r="H527" s="20">
        <f t="shared" si="27"/>
        <v>43895</v>
      </c>
      <c r="I527" s="20">
        <v>43896</v>
      </c>
      <c r="J527" s="24">
        <v>3558</v>
      </c>
      <c r="K527" s="25">
        <v>3558</v>
      </c>
      <c r="L527" s="18">
        <v>0</v>
      </c>
      <c r="M527" s="18">
        <f t="shared" si="26"/>
        <v>1</v>
      </c>
    </row>
    <row r="528" spans="1:13" x14ac:dyDescent="0.3">
      <c r="A528" s="5">
        <v>100099</v>
      </c>
      <c r="B528" s="19">
        <v>20250</v>
      </c>
      <c r="C528" s="19" t="s">
        <v>176</v>
      </c>
      <c r="D528" s="19" t="s">
        <v>177</v>
      </c>
      <c r="E528" s="19" t="s">
        <v>178</v>
      </c>
      <c r="F528" s="19">
        <v>20</v>
      </c>
      <c r="G528" s="20">
        <v>43875</v>
      </c>
      <c r="H528" s="20">
        <f t="shared" si="27"/>
        <v>43895</v>
      </c>
      <c r="I528" s="20">
        <v>43895</v>
      </c>
      <c r="J528" s="24">
        <v>6405</v>
      </c>
      <c r="K528" s="25">
        <v>6405</v>
      </c>
      <c r="L528" s="18">
        <v>3</v>
      </c>
      <c r="M528" s="18">
        <f t="shared" si="26"/>
        <v>0</v>
      </c>
    </row>
    <row r="529" spans="1:13" x14ac:dyDescent="0.3">
      <c r="A529" s="5">
        <v>100068</v>
      </c>
      <c r="B529" s="19">
        <v>15230</v>
      </c>
      <c r="C529" s="19" t="s">
        <v>179</v>
      </c>
      <c r="D529" s="19" t="s">
        <v>165</v>
      </c>
      <c r="E529" s="19" t="s">
        <v>168</v>
      </c>
      <c r="F529" s="19">
        <v>20</v>
      </c>
      <c r="G529" s="20">
        <v>43868</v>
      </c>
      <c r="H529" s="20">
        <f t="shared" si="27"/>
        <v>43888</v>
      </c>
      <c r="I529" s="20">
        <v>43888</v>
      </c>
      <c r="J529" s="24">
        <v>9103</v>
      </c>
      <c r="K529" s="25">
        <v>9103</v>
      </c>
      <c r="L529" s="18">
        <v>0</v>
      </c>
      <c r="M529" s="18">
        <f t="shared" si="26"/>
        <v>0</v>
      </c>
    </row>
    <row r="530" spans="1:13" x14ac:dyDescent="0.3">
      <c r="A530" s="5">
        <v>100075</v>
      </c>
      <c r="B530" s="19">
        <v>20210</v>
      </c>
      <c r="C530" s="19" t="s">
        <v>180</v>
      </c>
      <c r="D530" s="19" t="s">
        <v>177</v>
      </c>
      <c r="E530" s="19" t="s">
        <v>178</v>
      </c>
      <c r="F530" s="19">
        <v>20</v>
      </c>
      <c r="G530" s="20">
        <v>43868</v>
      </c>
      <c r="H530" s="20">
        <f t="shared" si="27"/>
        <v>43888</v>
      </c>
      <c r="I530" s="20">
        <v>43888</v>
      </c>
      <c r="J530" s="24">
        <v>9723</v>
      </c>
      <c r="K530" s="25">
        <v>9723</v>
      </c>
      <c r="L530" s="18">
        <v>6</v>
      </c>
      <c r="M530" s="18">
        <f t="shared" si="26"/>
        <v>0</v>
      </c>
    </row>
    <row r="531" spans="1:13" x14ac:dyDescent="0.3">
      <c r="A531" s="5">
        <v>100068</v>
      </c>
      <c r="B531" s="19">
        <v>15120</v>
      </c>
      <c r="C531" s="19" t="s">
        <v>181</v>
      </c>
      <c r="D531" s="19" t="s">
        <v>165</v>
      </c>
      <c r="E531" s="19" t="s">
        <v>168</v>
      </c>
      <c r="F531" s="19">
        <v>20</v>
      </c>
      <c r="G531" s="20">
        <v>43868</v>
      </c>
      <c r="H531" s="20">
        <f t="shared" si="27"/>
        <v>43888</v>
      </c>
      <c r="I531" s="20">
        <v>43888</v>
      </c>
      <c r="J531" s="24">
        <v>20443</v>
      </c>
      <c r="K531" s="25">
        <v>20435</v>
      </c>
      <c r="L531" s="18">
        <v>19</v>
      </c>
      <c r="M531" s="18">
        <f t="shared" si="26"/>
        <v>0</v>
      </c>
    </row>
    <row r="532" spans="1:13" x14ac:dyDescent="0.3">
      <c r="A532" s="5">
        <v>100071</v>
      </c>
      <c r="B532" s="19">
        <v>31180</v>
      </c>
      <c r="C532" s="19" t="s">
        <v>182</v>
      </c>
      <c r="D532" s="19" t="s">
        <v>183</v>
      </c>
      <c r="E532" s="19" t="s">
        <v>184</v>
      </c>
      <c r="F532" s="19">
        <v>25</v>
      </c>
      <c r="G532" s="20">
        <v>43868</v>
      </c>
      <c r="H532" s="20">
        <f t="shared" si="27"/>
        <v>43893</v>
      </c>
      <c r="I532" s="20">
        <v>43893</v>
      </c>
      <c r="J532" s="24">
        <v>4641</v>
      </c>
      <c r="K532" s="25">
        <v>4630</v>
      </c>
      <c r="L532" s="18">
        <v>2</v>
      </c>
      <c r="M532" s="18">
        <f t="shared" si="26"/>
        <v>0</v>
      </c>
    </row>
    <row r="533" spans="1:13" x14ac:dyDescent="0.3">
      <c r="A533" s="5">
        <v>100086</v>
      </c>
      <c r="B533" s="19">
        <v>73110</v>
      </c>
      <c r="C533" s="19" t="s">
        <v>185</v>
      </c>
      <c r="D533" s="19" t="s">
        <v>455</v>
      </c>
      <c r="E533" s="19" t="s">
        <v>160</v>
      </c>
      <c r="F533" s="19">
        <v>10</v>
      </c>
      <c r="G533" s="20">
        <v>43869</v>
      </c>
      <c r="H533" s="20">
        <f t="shared" si="27"/>
        <v>43879</v>
      </c>
      <c r="I533" s="20">
        <v>43879</v>
      </c>
      <c r="J533" s="24">
        <v>4507</v>
      </c>
      <c r="K533" s="25">
        <v>4507</v>
      </c>
      <c r="L533" s="18">
        <v>2</v>
      </c>
      <c r="M533" s="18">
        <f t="shared" si="26"/>
        <v>0</v>
      </c>
    </row>
    <row r="534" spans="1:13" x14ac:dyDescent="0.3">
      <c r="A534" s="5">
        <v>100086</v>
      </c>
      <c r="B534" s="19">
        <v>73600</v>
      </c>
      <c r="C534" s="19" t="s">
        <v>187</v>
      </c>
      <c r="D534" s="19" t="s">
        <v>455</v>
      </c>
      <c r="E534" s="19" t="s">
        <v>160</v>
      </c>
      <c r="F534" s="19">
        <v>10</v>
      </c>
      <c r="G534" s="20">
        <v>43869</v>
      </c>
      <c r="H534" s="20">
        <f t="shared" si="27"/>
        <v>43879</v>
      </c>
      <c r="I534" s="20">
        <v>43879</v>
      </c>
      <c r="J534" s="24">
        <v>7927</v>
      </c>
      <c r="K534" s="25">
        <v>7927</v>
      </c>
      <c r="L534" s="18">
        <v>7</v>
      </c>
      <c r="M534" s="18">
        <f t="shared" si="26"/>
        <v>0</v>
      </c>
    </row>
    <row r="535" spans="1:13" x14ac:dyDescent="0.3">
      <c r="A535" s="5">
        <v>100084</v>
      </c>
      <c r="B535" s="19">
        <v>72050</v>
      </c>
      <c r="C535" s="19" t="s">
        <v>188</v>
      </c>
      <c r="D535" s="19" t="s">
        <v>189</v>
      </c>
      <c r="E535" s="19" t="s">
        <v>178</v>
      </c>
      <c r="F535" s="19">
        <v>20</v>
      </c>
      <c r="G535" s="20">
        <v>43869</v>
      </c>
      <c r="H535" s="20">
        <f t="shared" si="27"/>
        <v>43889</v>
      </c>
      <c r="I535" s="20">
        <v>43889</v>
      </c>
      <c r="J535" s="24">
        <v>10228</v>
      </c>
      <c r="K535" s="25">
        <v>10228</v>
      </c>
      <c r="L535" s="18">
        <v>7</v>
      </c>
      <c r="M535" s="18">
        <f t="shared" si="26"/>
        <v>0</v>
      </c>
    </row>
    <row r="536" spans="1:13" x14ac:dyDescent="0.3">
      <c r="A536" s="5">
        <v>100081</v>
      </c>
      <c r="B536" s="19">
        <v>13320</v>
      </c>
      <c r="C536" s="19" t="s">
        <v>190</v>
      </c>
      <c r="D536" s="19" t="s">
        <v>165</v>
      </c>
      <c r="E536" s="19" t="s">
        <v>191</v>
      </c>
      <c r="F536" s="19">
        <v>20</v>
      </c>
      <c r="G536" s="20">
        <v>43869</v>
      </c>
      <c r="H536" s="20">
        <f t="shared" si="27"/>
        <v>43889</v>
      </c>
      <c r="I536" s="20">
        <v>43889</v>
      </c>
      <c r="J536" s="24">
        <v>15611</v>
      </c>
      <c r="K536" s="25">
        <v>15611</v>
      </c>
      <c r="L536" s="18">
        <v>2</v>
      </c>
      <c r="M536" s="18">
        <f t="shared" si="26"/>
        <v>0</v>
      </c>
    </row>
    <row r="537" spans="1:13" x14ac:dyDescent="0.3">
      <c r="A537" s="5">
        <v>100084</v>
      </c>
      <c r="B537" s="19">
        <v>20160</v>
      </c>
      <c r="C537" s="19" t="s">
        <v>192</v>
      </c>
      <c r="D537" s="19" t="s">
        <v>177</v>
      </c>
      <c r="E537" s="19" t="s">
        <v>178</v>
      </c>
      <c r="F537" s="19">
        <v>20</v>
      </c>
      <c r="G537" s="20">
        <v>43869</v>
      </c>
      <c r="H537" s="20">
        <f t="shared" si="27"/>
        <v>43889</v>
      </c>
      <c r="I537" s="20">
        <v>43889</v>
      </c>
      <c r="J537" s="24">
        <v>9144</v>
      </c>
      <c r="K537" s="25">
        <v>9144</v>
      </c>
      <c r="L537" s="18">
        <v>2</v>
      </c>
      <c r="M537" s="18">
        <f t="shared" si="26"/>
        <v>0</v>
      </c>
    </row>
    <row r="538" spans="1:13" x14ac:dyDescent="0.3">
      <c r="A538" s="5">
        <v>100084</v>
      </c>
      <c r="B538" s="19">
        <v>20150</v>
      </c>
      <c r="C538" s="19" t="s">
        <v>193</v>
      </c>
      <c r="D538" s="19" t="s">
        <v>177</v>
      </c>
      <c r="E538" s="19" t="s">
        <v>178</v>
      </c>
      <c r="F538" s="19">
        <v>20</v>
      </c>
      <c r="G538" s="20">
        <v>43869</v>
      </c>
      <c r="H538" s="20">
        <f t="shared" si="27"/>
        <v>43889</v>
      </c>
      <c r="I538" s="20">
        <v>43889</v>
      </c>
      <c r="J538" s="24">
        <v>5614</v>
      </c>
      <c r="K538" s="25">
        <v>5614</v>
      </c>
      <c r="L538" s="18">
        <v>1</v>
      </c>
      <c r="M538" s="18">
        <f t="shared" si="26"/>
        <v>0</v>
      </c>
    </row>
    <row r="539" spans="1:13" x14ac:dyDescent="0.3">
      <c r="A539" s="5">
        <v>100084</v>
      </c>
      <c r="B539" s="19">
        <v>20180</v>
      </c>
      <c r="C539" s="19" t="s">
        <v>194</v>
      </c>
      <c r="D539" s="19" t="s">
        <v>177</v>
      </c>
      <c r="E539" s="19" t="s">
        <v>178</v>
      </c>
      <c r="F539" s="19">
        <v>20</v>
      </c>
      <c r="G539" s="20">
        <v>43869</v>
      </c>
      <c r="H539" s="20">
        <f t="shared" si="27"/>
        <v>43889</v>
      </c>
      <c r="I539" s="20">
        <v>43889</v>
      </c>
      <c r="J539" s="24">
        <v>4921</v>
      </c>
      <c r="K539" s="25">
        <v>4921</v>
      </c>
      <c r="L539" s="18">
        <v>3</v>
      </c>
      <c r="M539" s="18">
        <f t="shared" si="26"/>
        <v>0</v>
      </c>
    </row>
    <row r="540" spans="1:13" x14ac:dyDescent="0.3">
      <c r="A540" s="5">
        <v>100081</v>
      </c>
      <c r="B540" s="19">
        <v>15460</v>
      </c>
      <c r="C540" s="19" t="s">
        <v>195</v>
      </c>
      <c r="D540" s="19" t="s">
        <v>165</v>
      </c>
      <c r="E540" s="19" t="s">
        <v>191</v>
      </c>
      <c r="F540" s="19">
        <v>20</v>
      </c>
      <c r="G540" s="20">
        <v>43869</v>
      </c>
      <c r="H540" s="20">
        <f t="shared" si="27"/>
        <v>43889</v>
      </c>
      <c r="I540" s="20">
        <v>43889</v>
      </c>
      <c r="J540" s="24">
        <v>9965</v>
      </c>
      <c r="K540" s="25">
        <v>9965</v>
      </c>
      <c r="L540" s="18">
        <v>1</v>
      </c>
      <c r="M540" s="18">
        <f t="shared" si="26"/>
        <v>0</v>
      </c>
    </row>
    <row r="541" spans="1:13" x14ac:dyDescent="0.3">
      <c r="A541" s="5">
        <v>100081</v>
      </c>
      <c r="B541" s="19">
        <v>15100</v>
      </c>
      <c r="C541" s="19" t="s">
        <v>196</v>
      </c>
      <c r="D541" s="19" t="s">
        <v>165</v>
      </c>
      <c r="E541" s="19" t="s">
        <v>191</v>
      </c>
      <c r="F541" s="19">
        <v>20</v>
      </c>
      <c r="G541" s="20">
        <v>43869</v>
      </c>
      <c r="H541" s="20">
        <f t="shared" si="27"/>
        <v>43889</v>
      </c>
      <c r="I541" s="20">
        <v>43889</v>
      </c>
      <c r="J541" s="24">
        <v>11111</v>
      </c>
      <c r="K541" s="25">
        <v>11111</v>
      </c>
      <c r="L541" s="18">
        <v>8</v>
      </c>
      <c r="M541" s="18">
        <f t="shared" si="26"/>
        <v>0</v>
      </c>
    </row>
    <row r="542" spans="1:13" x14ac:dyDescent="0.3">
      <c r="A542" s="5">
        <v>100081</v>
      </c>
      <c r="B542" s="19">
        <v>71300</v>
      </c>
      <c r="C542" s="19" t="s">
        <v>197</v>
      </c>
      <c r="D542" s="19" t="s">
        <v>198</v>
      </c>
      <c r="E542" s="19" t="s">
        <v>191</v>
      </c>
      <c r="F542" s="19">
        <v>20</v>
      </c>
      <c r="G542" s="20">
        <v>43869</v>
      </c>
      <c r="H542" s="20">
        <f t="shared" si="27"/>
        <v>43889</v>
      </c>
      <c r="I542" s="20">
        <v>43889</v>
      </c>
      <c r="J542" s="24">
        <v>7764</v>
      </c>
      <c r="K542" s="25">
        <v>7764</v>
      </c>
      <c r="L542" s="18">
        <v>2</v>
      </c>
      <c r="M542" s="18">
        <f t="shared" si="26"/>
        <v>0</v>
      </c>
    </row>
    <row r="543" spans="1:13" x14ac:dyDescent="0.3">
      <c r="A543" s="5">
        <v>100081</v>
      </c>
      <c r="B543" s="19">
        <v>13290</v>
      </c>
      <c r="C543" s="19" t="s">
        <v>199</v>
      </c>
      <c r="D543" s="19" t="s">
        <v>165</v>
      </c>
      <c r="E543" s="19" t="s">
        <v>191</v>
      </c>
      <c r="F543" s="19">
        <v>20</v>
      </c>
      <c r="G543" s="20">
        <v>43869</v>
      </c>
      <c r="H543" s="20">
        <f t="shared" si="27"/>
        <v>43889</v>
      </c>
      <c r="I543" s="20">
        <v>43890</v>
      </c>
      <c r="J543" s="24">
        <v>4595</v>
      </c>
      <c r="K543" s="25">
        <v>4595</v>
      </c>
      <c r="L543" s="18">
        <v>2</v>
      </c>
      <c r="M543" s="18">
        <f t="shared" si="26"/>
        <v>1</v>
      </c>
    </row>
    <row r="544" spans="1:13" x14ac:dyDescent="0.3">
      <c r="A544" s="5">
        <v>100081</v>
      </c>
      <c r="B544" s="19">
        <v>71350</v>
      </c>
      <c r="C544" s="19" t="s">
        <v>200</v>
      </c>
      <c r="D544" s="19" t="s">
        <v>198</v>
      </c>
      <c r="E544" s="19" t="s">
        <v>191</v>
      </c>
      <c r="F544" s="19">
        <v>20</v>
      </c>
      <c r="G544" s="20">
        <v>43869</v>
      </c>
      <c r="H544" s="20">
        <f t="shared" si="27"/>
        <v>43889</v>
      </c>
      <c r="I544" s="20">
        <v>43890</v>
      </c>
      <c r="J544" s="24">
        <v>10414</v>
      </c>
      <c r="K544" s="25">
        <v>10411</v>
      </c>
      <c r="L544" s="18">
        <v>4</v>
      </c>
      <c r="M544" s="18">
        <f t="shared" si="26"/>
        <v>1</v>
      </c>
    </row>
    <row r="545" spans="1:13" x14ac:dyDescent="0.3">
      <c r="A545" s="5">
        <v>100081</v>
      </c>
      <c r="B545" s="19">
        <v>70250</v>
      </c>
      <c r="C545" s="19" t="s">
        <v>201</v>
      </c>
      <c r="D545" s="19" t="s">
        <v>202</v>
      </c>
      <c r="E545" s="19" t="s">
        <v>191</v>
      </c>
      <c r="F545" s="19">
        <v>20</v>
      </c>
      <c r="G545" s="20">
        <v>43869</v>
      </c>
      <c r="H545" s="20">
        <f t="shared" si="27"/>
        <v>43889</v>
      </c>
      <c r="I545" s="20">
        <v>43890</v>
      </c>
      <c r="J545" s="24">
        <v>5428</v>
      </c>
      <c r="K545" s="25">
        <v>5428</v>
      </c>
      <c r="L545" s="18">
        <v>2</v>
      </c>
      <c r="M545" s="18">
        <f t="shared" si="26"/>
        <v>1</v>
      </c>
    </row>
    <row r="546" spans="1:13" x14ac:dyDescent="0.3">
      <c r="A546" s="5">
        <v>100084</v>
      </c>
      <c r="B546" s="19">
        <v>72250</v>
      </c>
      <c r="C546" s="19" t="s">
        <v>203</v>
      </c>
      <c r="D546" s="19" t="s">
        <v>189</v>
      </c>
      <c r="E546" s="19" t="s">
        <v>178</v>
      </c>
      <c r="F546" s="19">
        <v>20</v>
      </c>
      <c r="G546" s="20">
        <v>43869</v>
      </c>
      <c r="H546" s="20">
        <f t="shared" si="27"/>
        <v>43889</v>
      </c>
      <c r="I546" s="20">
        <v>43889</v>
      </c>
      <c r="J546" s="24">
        <v>5661</v>
      </c>
      <c r="K546" s="25">
        <v>5661</v>
      </c>
      <c r="L546" s="18">
        <v>3</v>
      </c>
      <c r="M546" s="18">
        <f t="shared" si="26"/>
        <v>0</v>
      </c>
    </row>
    <row r="547" spans="1:13" x14ac:dyDescent="0.3">
      <c r="A547" s="5">
        <v>100081</v>
      </c>
      <c r="B547" s="19">
        <v>13400</v>
      </c>
      <c r="C547" s="19" t="s">
        <v>204</v>
      </c>
      <c r="D547" s="19" t="s">
        <v>165</v>
      </c>
      <c r="E547" s="19" t="s">
        <v>191</v>
      </c>
      <c r="F547" s="19">
        <v>20</v>
      </c>
      <c r="G547" s="20">
        <v>43869</v>
      </c>
      <c r="H547" s="20">
        <f t="shared" si="27"/>
        <v>43889</v>
      </c>
      <c r="I547" s="20">
        <v>43890</v>
      </c>
      <c r="J547" s="24">
        <v>18341</v>
      </c>
      <c r="K547" s="25">
        <v>18341</v>
      </c>
      <c r="L547" s="18">
        <v>8</v>
      </c>
      <c r="M547" s="18">
        <f t="shared" si="26"/>
        <v>1</v>
      </c>
    </row>
    <row r="548" spans="1:13" x14ac:dyDescent="0.3">
      <c r="A548" s="5">
        <v>100082</v>
      </c>
      <c r="B548" s="19">
        <v>31190</v>
      </c>
      <c r="C548" s="19" t="s">
        <v>205</v>
      </c>
      <c r="D548" s="19" t="s">
        <v>183</v>
      </c>
      <c r="E548" s="19" t="s">
        <v>184</v>
      </c>
      <c r="F548" s="19">
        <v>25</v>
      </c>
      <c r="G548" s="20">
        <v>43869</v>
      </c>
      <c r="H548" s="20">
        <f t="shared" si="27"/>
        <v>43894</v>
      </c>
      <c r="I548" s="20">
        <v>43894</v>
      </c>
      <c r="J548" s="24">
        <v>2476</v>
      </c>
      <c r="K548" s="25">
        <v>2476</v>
      </c>
      <c r="L548" s="18">
        <v>0</v>
      </c>
      <c r="M548" s="18">
        <f t="shared" si="26"/>
        <v>0</v>
      </c>
    </row>
    <row r="549" spans="1:13" x14ac:dyDescent="0.3">
      <c r="A549" s="5">
        <v>100081</v>
      </c>
      <c r="B549" s="19">
        <v>13330</v>
      </c>
      <c r="C549" s="19" t="s">
        <v>206</v>
      </c>
      <c r="D549" s="19" t="s">
        <v>165</v>
      </c>
      <c r="E549" s="19" t="s">
        <v>191</v>
      </c>
      <c r="F549" s="19">
        <v>20</v>
      </c>
      <c r="G549" s="20">
        <v>43869</v>
      </c>
      <c r="H549" s="20">
        <f t="shared" si="27"/>
        <v>43889</v>
      </c>
      <c r="I549" s="20">
        <v>43890</v>
      </c>
      <c r="J549" s="24">
        <v>9464</v>
      </c>
      <c r="K549" s="25">
        <v>9464</v>
      </c>
      <c r="L549" s="18">
        <v>6</v>
      </c>
      <c r="M549" s="18">
        <f t="shared" si="26"/>
        <v>1</v>
      </c>
    </row>
    <row r="550" spans="1:13" x14ac:dyDescent="0.3">
      <c r="A550" s="5">
        <v>100081</v>
      </c>
      <c r="B550" s="19">
        <v>71100</v>
      </c>
      <c r="C550" s="19" t="s">
        <v>207</v>
      </c>
      <c r="D550" s="19" t="s">
        <v>198</v>
      </c>
      <c r="E550" s="19" t="s">
        <v>191</v>
      </c>
      <c r="F550" s="19">
        <v>20</v>
      </c>
      <c r="G550" s="20">
        <v>43869</v>
      </c>
      <c r="H550" s="20">
        <f t="shared" si="27"/>
        <v>43889</v>
      </c>
      <c r="I550" s="20">
        <v>43890</v>
      </c>
      <c r="J550" s="24">
        <v>16832</v>
      </c>
      <c r="K550" s="25">
        <v>16832</v>
      </c>
      <c r="L550" s="18">
        <v>9</v>
      </c>
      <c r="M550" s="18">
        <f t="shared" si="26"/>
        <v>1</v>
      </c>
    </row>
    <row r="551" spans="1:13" x14ac:dyDescent="0.3">
      <c r="A551" s="5">
        <v>100094</v>
      </c>
      <c r="B551" s="19">
        <v>15590</v>
      </c>
      <c r="C551" s="19" t="s">
        <v>208</v>
      </c>
      <c r="D551" s="19" t="s">
        <v>165</v>
      </c>
      <c r="E551" s="19" t="s">
        <v>191</v>
      </c>
      <c r="F551" s="19">
        <v>20</v>
      </c>
      <c r="G551" s="20">
        <v>43875</v>
      </c>
      <c r="H551" s="20">
        <f t="shared" si="27"/>
        <v>43895</v>
      </c>
      <c r="I551" s="20">
        <v>43895</v>
      </c>
      <c r="J551" s="24">
        <v>5205</v>
      </c>
      <c r="K551" s="25">
        <v>5205</v>
      </c>
      <c r="L551" s="18">
        <v>4</v>
      </c>
      <c r="M551" s="18">
        <f t="shared" si="26"/>
        <v>0</v>
      </c>
    </row>
    <row r="552" spans="1:13" x14ac:dyDescent="0.3">
      <c r="A552" s="5">
        <v>100096</v>
      </c>
      <c r="B552" s="19">
        <v>31010</v>
      </c>
      <c r="C552" s="19" t="s">
        <v>209</v>
      </c>
      <c r="D552" s="19" t="s">
        <v>183</v>
      </c>
      <c r="E552" s="19" t="s">
        <v>184</v>
      </c>
      <c r="F552" s="19">
        <v>25</v>
      </c>
      <c r="G552" s="20">
        <v>43875</v>
      </c>
      <c r="H552" s="20">
        <f t="shared" si="27"/>
        <v>43900</v>
      </c>
      <c r="I552" s="20">
        <v>43900</v>
      </c>
      <c r="J552" s="24">
        <v>1491</v>
      </c>
      <c r="K552" s="25">
        <v>1491</v>
      </c>
      <c r="L552" s="18">
        <v>0</v>
      </c>
      <c r="M552" s="18">
        <f t="shared" si="26"/>
        <v>0</v>
      </c>
    </row>
    <row r="553" spans="1:13" x14ac:dyDescent="0.3">
      <c r="A553" s="5">
        <v>100099</v>
      </c>
      <c r="B553" s="19">
        <v>20170</v>
      </c>
      <c r="C553" s="19" t="s">
        <v>210</v>
      </c>
      <c r="D553" s="19" t="s">
        <v>177</v>
      </c>
      <c r="E553" s="19" t="s">
        <v>178</v>
      </c>
      <c r="F553" s="19">
        <v>20</v>
      </c>
      <c r="G553" s="20">
        <v>43875</v>
      </c>
      <c r="H553" s="20">
        <f t="shared" si="27"/>
        <v>43895</v>
      </c>
      <c r="I553" s="20">
        <v>43895</v>
      </c>
      <c r="J553" s="24">
        <v>3056</v>
      </c>
      <c r="K553" s="25">
        <v>3056</v>
      </c>
      <c r="L553" s="18">
        <v>3</v>
      </c>
      <c r="M553" s="18">
        <f t="shared" si="26"/>
        <v>0</v>
      </c>
    </row>
    <row r="554" spans="1:13" x14ac:dyDescent="0.3">
      <c r="A554" s="5">
        <v>101101</v>
      </c>
      <c r="B554" s="19">
        <v>73010</v>
      </c>
      <c r="C554" s="19" t="s">
        <v>211</v>
      </c>
      <c r="D554" s="19" t="s">
        <v>455</v>
      </c>
      <c r="E554" s="19" t="s">
        <v>160</v>
      </c>
      <c r="F554" s="19">
        <v>10</v>
      </c>
      <c r="G554" s="20">
        <v>43875</v>
      </c>
      <c r="H554" s="20">
        <f t="shared" si="27"/>
        <v>43885</v>
      </c>
      <c r="I554" s="20">
        <v>43885</v>
      </c>
      <c r="J554" s="24">
        <v>3156</v>
      </c>
      <c r="K554" s="25">
        <v>3156</v>
      </c>
      <c r="L554" s="18">
        <v>1</v>
      </c>
      <c r="M554" s="18">
        <f t="shared" si="26"/>
        <v>0</v>
      </c>
    </row>
    <row r="555" spans="1:13" x14ac:dyDescent="0.3">
      <c r="A555" s="5">
        <v>100094</v>
      </c>
      <c r="B555" s="19">
        <v>15250</v>
      </c>
      <c r="C555" s="19" t="s">
        <v>212</v>
      </c>
      <c r="D555" s="19" t="s">
        <v>165</v>
      </c>
      <c r="E555" s="19" t="s">
        <v>191</v>
      </c>
      <c r="F555" s="19">
        <v>20</v>
      </c>
      <c r="G555" s="20">
        <v>43875</v>
      </c>
      <c r="H555" s="20">
        <f t="shared" si="27"/>
        <v>43895</v>
      </c>
      <c r="I555" s="20">
        <v>43895</v>
      </c>
      <c r="J555" s="24">
        <v>6829</v>
      </c>
      <c r="K555" s="25">
        <v>6829</v>
      </c>
      <c r="L555" s="18">
        <v>5</v>
      </c>
      <c r="M555" s="18">
        <f t="shared" si="26"/>
        <v>0</v>
      </c>
    </row>
    <row r="556" spans="1:13" x14ac:dyDescent="0.3">
      <c r="A556" s="5">
        <v>101101</v>
      </c>
      <c r="B556" s="19">
        <v>60100</v>
      </c>
      <c r="C556" s="19" t="s">
        <v>213</v>
      </c>
      <c r="D556" s="19" t="s">
        <v>214</v>
      </c>
      <c r="E556" s="19" t="s">
        <v>160</v>
      </c>
      <c r="F556" s="19">
        <v>10</v>
      </c>
      <c r="G556" s="20">
        <v>43875</v>
      </c>
      <c r="H556" s="20">
        <f t="shared" si="27"/>
        <v>43885</v>
      </c>
      <c r="I556" s="20">
        <v>43885</v>
      </c>
      <c r="J556" s="24">
        <v>4337</v>
      </c>
      <c r="K556" s="25">
        <v>4337</v>
      </c>
      <c r="L556" s="18">
        <v>0</v>
      </c>
      <c r="M556" s="18">
        <f t="shared" si="26"/>
        <v>0</v>
      </c>
    </row>
    <row r="557" spans="1:13" x14ac:dyDescent="0.3">
      <c r="A557" s="5">
        <v>100094</v>
      </c>
      <c r="B557" s="19">
        <v>13340</v>
      </c>
      <c r="C557" s="19" t="s">
        <v>215</v>
      </c>
      <c r="D557" s="19" t="s">
        <v>165</v>
      </c>
      <c r="E557" s="19" t="s">
        <v>191</v>
      </c>
      <c r="F557" s="19">
        <v>20</v>
      </c>
      <c r="G557" s="20">
        <v>43875</v>
      </c>
      <c r="H557" s="20">
        <f t="shared" si="27"/>
        <v>43895</v>
      </c>
      <c r="I557" s="20">
        <v>43895</v>
      </c>
      <c r="J557" s="24">
        <v>3340</v>
      </c>
      <c r="K557" s="25">
        <v>3340</v>
      </c>
      <c r="L557" s="18">
        <v>1</v>
      </c>
      <c r="M557" s="18">
        <f t="shared" si="26"/>
        <v>0</v>
      </c>
    </row>
    <row r="558" spans="1:13" x14ac:dyDescent="0.3">
      <c r="A558" s="5">
        <v>100099</v>
      </c>
      <c r="B558" s="19">
        <v>20070</v>
      </c>
      <c r="C558" s="19" t="s">
        <v>216</v>
      </c>
      <c r="D558" s="19" t="s">
        <v>177</v>
      </c>
      <c r="E558" s="19" t="s">
        <v>178</v>
      </c>
      <c r="F558" s="19">
        <v>20</v>
      </c>
      <c r="G558" s="20">
        <v>43875</v>
      </c>
      <c r="H558" s="20">
        <f t="shared" si="27"/>
        <v>43895</v>
      </c>
      <c r="I558" s="20">
        <v>43895</v>
      </c>
      <c r="J558" s="24">
        <v>3754</v>
      </c>
      <c r="K558" s="25">
        <v>3754</v>
      </c>
      <c r="L558" s="18">
        <v>1</v>
      </c>
      <c r="M558" s="18">
        <f t="shared" si="26"/>
        <v>0</v>
      </c>
    </row>
    <row r="559" spans="1:13" x14ac:dyDescent="0.3">
      <c r="A559" s="5">
        <v>100099</v>
      </c>
      <c r="B559" s="19">
        <v>24030</v>
      </c>
      <c r="C559" s="19" t="s">
        <v>217</v>
      </c>
      <c r="D559" s="19" t="s">
        <v>177</v>
      </c>
      <c r="E559" s="19" t="s">
        <v>178</v>
      </c>
      <c r="F559" s="19">
        <v>20</v>
      </c>
      <c r="G559" s="20">
        <v>43875</v>
      </c>
      <c r="H559" s="20">
        <f t="shared" si="27"/>
        <v>43895</v>
      </c>
      <c r="I559" s="20">
        <v>43895</v>
      </c>
      <c r="J559" s="24">
        <v>5518</v>
      </c>
      <c r="K559" s="25">
        <v>5518</v>
      </c>
      <c r="L559" s="18">
        <v>0</v>
      </c>
      <c r="M559" s="18">
        <f t="shared" si="26"/>
        <v>0</v>
      </c>
    </row>
    <row r="560" spans="1:13" x14ac:dyDescent="0.3">
      <c r="A560" s="5">
        <v>101101</v>
      </c>
      <c r="B560" s="19">
        <v>60240</v>
      </c>
      <c r="C560" s="19" t="s">
        <v>218</v>
      </c>
      <c r="D560" s="19" t="s">
        <v>214</v>
      </c>
      <c r="E560" s="19" t="s">
        <v>160</v>
      </c>
      <c r="F560" s="19">
        <v>10</v>
      </c>
      <c r="G560" s="20">
        <v>43875</v>
      </c>
      <c r="H560" s="20">
        <f t="shared" si="27"/>
        <v>43885</v>
      </c>
      <c r="I560" s="20">
        <v>43885</v>
      </c>
      <c r="J560" s="24">
        <v>6501</v>
      </c>
      <c r="K560" s="25">
        <v>6501</v>
      </c>
      <c r="L560" s="18">
        <v>6</v>
      </c>
      <c r="M560" s="18">
        <f t="shared" si="26"/>
        <v>0</v>
      </c>
    </row>
    <row r="561" spans="1:13" x14ac:dyDescent="0.3">
      <c r="A561" s="5">
        <v>100099</v>
      </c>
      <c r="B561" s="19">
        <v>72590</v>
      </c>
      <c r="C561" s="19" t="s">
        <v>219</v>
      </c>
      <c r="D561" s="19" t="s">
        <v>189</v>
      </c>
      <c r="E561" s="19" t="s">
        <v>178</v>
      </c>
      <c r="F561" s="19">
        <v>20</v>
      </c>
      <c r="G561" s="20">
        <v>43875</v>
      </c>
      <c r="H561" s="20">
        <f t="shared" si="27"/>
        <v>43895</v>
      </c>
      <c r="I561" s="20">
        <v>43895</v>
      </c>
      <c r="J561" s="24">
        <v>6739</v>
      </c>
      <c r="K561" s="25">
        <v>6739</v>
      </c>
      <c r="L561" s="18">
        <v>4</v>
      </c>
      <c r="M561" s="18">
        <f t="shared" si="26"/>
        <v>0</v>
      </c>
    </row>
    <row r="562" spans="1:13" x14ac:dyDescent="0.3">
      <c r="A562" s="5">
        <v>100094</v>
      </c>
      <c r="B562" s="19">
        <v>71150</v>
      </c>
      <c r="C562" s="19" t="s">
        <v>220</v>
      </c>
      <c r="D562" s="19" t="s">
        <v>198</v>
      </c>
      <c r="E562" s="19" t="s">
        <v>191</v>
      </c>
      <c r="F562" s="19">
        <v>20</v>
      </c>
      <c r="G562" s="20">
        <v>43875</v>
      </c>
      <c r="H562" s="20">
        <f t="shared" si="27"/>
        <v>43895</v>
      </c>
      <c r="I562" s="20">
        <v>43895</v>
      </c>
      <c r="J562" s="24">
        <v>11421</v>
      </c>
      <c r="K562" s="25">
        <v>11421</v>
      </c>
      <c r="L562" s="18">
        <v>8</v>
      </c>
      <c r="M562" s="18">
        <f t="shared" si="26"/>
        <v>0</v>
      </c>
    </row>
    <row r="563" spans="1:13" x14ac:dyDescent="0.3">
      <c r="A563" s="5">
        <v>101101</v>
      </c>
      <c r="B563" s="19">
        <v>60230</v>
      </c>
      <c r="C563" s="19" t="s">
        <v>221</v>
      </c>
      <c r="D563" s="19" t="s">
        <v>214</v>
      </c>
      <c r="E563" s="19" t="s">
        <v>160</v>
      </c>
      <c r="F563" s="19">
        <v>10</v>
      </c>
      <c r="G563" s="20">
        <v>43875</v>
      </c>
      <c r="H563" s="20">
        <f t="shared" si="27"/>
        <v>43885</v>
      </c>
      <c r="I563" s="20">
        <v>43885</v>
      </c>
      <c r="J563" s="24">
        <v>8893</v>
      </c>
      <c r="K563" s="25">
        <v>8893</v>
      </c>
      <c r="L563" s="18">
        <v>3</v>
      </c>
      <c r="M563" s="18">
        <f t="shared" si="26"/>
        <v>0</v>
      </c>
    </row>
    <row r="564" spans="1:13" x14ac:dyDescent="0.3">
      <c r="A564" s="5">
        <v>100094</v>
      </c>
      <c r="B564" s="19">
        <v>15600</v>
      </c>
      <c r="C564" s="19" t="s">
        <v>222</v>
      </c>
      <c r="D564" s="19" t="s">
        <v>165</v>
      </c>
      <c r="E564" s="19" t="s">
        <v>191</v>
      </c>
      <c r="F564" s="19">
        <v>20</v>
      </c>
      <c r="G564" s="20">
        <v>43875</v>
      </c>
      <c r="H564" s="20">
        <f t="shared" si="27"/>
        <v>43895</v>
      </c>
      <c r="I564" s="20">
        <v>43895</v>
      </c>
      <c r="J564" s="24">
        <v>13028</v>
      </c>
      <c r="K564" s="25">
        <v>13028</v>
      </c>
      <c r="L564" s="18">
        <v>3</v>
      </c>
      <c r="M564" s="18">
        <f t="shared" si="26"/>
        <v>0</v>
      </c>
    </row>
    <row r="565" spans="1:13" x14ac:dyDescent="0.3">
      <c r="A565" s="5">
        <v>100094</v>
      </c>
      <c r="B565" s="19">
        <v>70240</v>
      </c>
      <c r="C565" s="19" t="s">
        <v>223</v>
      </c>
      <c r="D565" s="19" t="s">
        <v>202</v>
      </c>
      <c r="E565" s="19" t="s">
        <v>191</v>
      </c>
      <c r="F565" s="19">
        <v>20</v>
      </c>
      <c r="G565" s="20">
        <v>43875</v>
      </c>
      <c r="H565" s="20">
        <f t="shared" si="27"/>
        <v>43895</v>
      </c>
      <c r="I565" s="20">
        <v>43895</v>
      </c>
      <c r="J565" s="24">
        <v>4904</v>
      </c>
      <c r="K565" s="25">
        <v>4904</v>
      </c>
      <c r="L565" s="18">
        <v>0</v>
      </c>
      <c r="M565" s="18">
        <f t="shared" si="26"/>
        <v>0</v>
      </c>
    </row>
    <row r="566" spans="1:13" x14ac:dyDescent="0.3">
      <c r="A566" s="5">
        <v>101101</v>
      </c>
      <c r="B566" s="19">
        <v>60140</v>
      </c>
      <c r="C566" s="19" t="s">
        <v>224</v>
      </c>
      <c r="D566" s="19" t="s">
        <v>214</v>
      </c>
      <c r="E566" s="19" t="s">
        <v>160</v>
      </c>
      <c r="F566" s="19">
        <v>10</v>
      </c>
      <c r="G566" s="20">
        <v>43875</v>
      </c>
      <c r="H566" s="20">
        <f t="shared" si="27"/>
        <v>43885</v>
      </c>
      <c r="I566" s="20">
        <v>43885</v>
      </c>
      <c r="J566" s="24">
        <v>6582</v>
      </c>
      <c r="K566" s="25">
        <v>6582</v>
      </c>
      <c r="L566" s="18">
        <v>4</v>
      </c>
      <c r="M566" s="18">
        <f t="shared" si="26"/>
        <v>0</v>
      </c>
    </row>
    <row r="567" spans="1:13" x14ac:dyDescent="0.3">
      <c r="A567" s="5">
        <v>100094</v>
      </c>
      <c r="B567" s="19">
        <v>15370</v>
      </c>
      <c r="C567" s="19" t="s">
        <v>225</v>
      </c>
      <c r="D567" s="19" t="s">
        <v>165</v>
      </c>
      <c r="E567" s="19" t="s">
        <v>191</v>
      </c>
      <c r="F567" s="19">
        <v>20</v>
      </c>
      <c r="G567" s="20">
        <v>43875</v>
      </c>
      <c r="H567" s="20">
        <f t="shared" si="27"/>
        <v>43895</v>
      </c>
      <c r="I567" s="20">
        <v>43895</v>
      </c>
      <c r="J567" s="24">
        <v>3357</v>
      </c>
      <c r="K567" s="25">
        <v>3357</v>
      </c>
      <c r="L567" s="18">
        <v>3</v>
      </c>
      <c r="M567" s="18">
        <f t="shared" si="26"/>
        <v>0</v>
      </c>
    </row>
    <row r="568" spans="1:13" x14ac:dyDescent="0.3">
      <c r="A568" s="5">
        <v>100094</v>
      </c>
      <c r="B568" s="19">
        <v>15140</v>
      </c>
      <c r="C568" s="19" t="s">
        <v>226</v>
      </c>
      <c r="D568" s="19" t="s">
        <v>165</v>
      </c>
      <c r="E568" s="19" t="s">
        <v>191</v>
      </c>
      <c r="F568" s="19">
        <v>20</v>
      </c>
      <c r="G568" s="20">
        <v>43875</v>
      </c>
      <c r="H568" s="20">
        <f t="shared" si="27"/>
        <v>43895</v>
      </c>
      <c r="I568" s="20">
        <v>43895</v>
      </c>
      <c r="J568" s="24">
        <v>4874</v>
      </c>
      <c r="K568" s="25">
        <v>4874</v>
      </c>
      <c r="L568" s="18">
        <v>3</v>
      </c>
      <c r="M568" s="18">
        <f t="shared" si="26"/>
        <v>0</v>
      </c>
    </row>
    <row r="569" spans="1:13" x14ac:dyDescent="0.3">
      <c r="A569" s="5">
        <v>100096</v>
      </c>
      <c r="B569" s="19">
        <v>31460</v>
      </c>
      <c r="C569" s="19" t="s">
        <v>227</v>
      </c>
      <c r="D569" s="19" t="s">
        <v>183</v>
      </c>
      <c r="E569" s="19" t="s">
        <v>184</v>
      </c>
      <c r="F569" s="19">
        <v>25</v>
      </c>
      <c r="G569" s="20">
        <v>43875</v>
      </c>
      <c r="H569" s="20">
        <f t="shared" si="27"/>
        <v>43900</v>
      </c>
      <c r="I569" s="20">
        <v>43900</v>
      </c>
      <c r="J569" s="24">
        <v>1724</v>
      </c>
      <c r="K569" s="25">
        <v>1724</v>
      </c>
      <c r="L569" s="18">
        <v>0</v>
      </c>
      <c r="M569" s="18">
        <f t="shared" si="26"/>
        <v>0</v>
      </c>
    </row>
    <row r="570" spans="1:13" x14ac:dyDescent="0.3">
      <c r="A570" s="5">
        <v>100096</v>
      </c>
      <c r="B570" s="19">
        <v>31090</v>
      </c>
      <c r="C570" s="19" t="s">
        <v>228</v>
      </c>
      <c r="D570" s="19" t="s">
        <v>183</v>
      </c>
      <c r="E570" s="19" t="s">
        <v>184</v>
      </c>
      <c r="F570" s="19">
        <v>25</v>
      </c>
      <c r="G570" s="20">
        <v>43875</v>
      </c>
      <c r="H570" s="20">
        <f t="shared" si="27"/>
        <v>43900</v>
      </c>
      <c r="I570" s="20">
        <v>43900</v>
      </c>
      <c r="J570" s="24">
        <v>853</v>
      </c>
      <c r="K570" s="25">
        <v>853</v>
      </c>
      <c r="L570" s="18">
        <v>0</v>
      </c>
      <c r="M570" s="18">
        <f t="shared" si="26"/>
        <v>0</v>
      </c>
    </row>
    <row r="571" spans="1:13" x14ac:dyDescent="0.3">
      <c r="A571" s="5">
        <v>100096</v>
      </c>
      <c r="B571" s="19">
        <v>31210</v>
      </c>
      <c r="C571" s="19" t="s">
        <v>229</v>
      </c>
      <c r="D571" s="19" t="s">
        <v>183</v>
      </c>
      <c r="E571" s="19" t="s">
        <v>184</v>
      </c>
      <c r="F571" s="19">
        <v>25</v>
      </c>
      <c r="G571" s="20">
        <v>43875</v>
      </c>
      <c r="H571" s="20">
        <f t="shared" si="27"/>
        <v>43900</v>
      </c>
      <c r="I571" s="20">
        <v>43900</v>
      </c>
      <c r="J571" s="24">
        <v>761</v>
      </c>
      <c r="K571" s="25">
        <v>761</v>
      </c>
      <c r="L571" s="18">
        <v>0</v>
      </c>
      <c r="M571" s="18">
        <f t="shared" si="26"/>
        <v>0</v>
      </c>
    </row>
    <row r="572" spans="1:13" x14ac:dyDescent="0.3">
      <c r="A572" s="5">
        <v>101101</v>
      </c>
      <c r="B572" s="19">
        <v>60180</v>
      </c>
      <c r="C572" s="19" t="s">
        <v>230</v>
      </c>
      <c r="D572" s="19" t="s">
        <v>214</v>
      </c>
      <c r="E572" s="19" t="s">
        <v>160</v>
      </c>
      <c r="F572" s="19">
        <v>10</v>
      </c>
      <c r="G572" s="20">
        <v>43875</v>
      </c>
      <c r="H572" s="20">
        <f t="shared" si="27"/>
        <v>43885</v>
      </c>
      <c r="I572" s="20">
        <v>43885</v>
      </c>
      <c r="J572" s="24">
        <v>3815</v>
      </c>
      <c r="K572" s="25">
        <v>3815</v>
      </c>
      <c r="L572" s="18">
        <v>0</v>
      </c>
      <c r="M572" s="18">
        <f t="shared" si="26"/>
        <v>0</v>
      </c>
    </row>
    <row r="573" spans="1:13" x14ac:dyDescent="0.3">
      <c r="A573" s="5">
        <v>100094</v>
      </c>
      <c r="B573" s="19">
        <v>71200</v>
      </c>
      <c r="C573" s="19" t="s">
        <v>231</v>
      </c>
      <c r="D573" s="19" t="s">
        <v>232</v>
      </c>
      <c r="E573" s="19" t="s">
        <v>191</v>
      </c>
      <c r="F573" s="19">
        <v>20</v>
      </c>
      <c r="G573" s="20">
        <v>43875</v>
      </c>
      <c r="H573" s="20">
        <f t="shared" si="27"/>
        <v>43895</v>
      </c>
      <c r="I573" s="20">
        <v>43895</v>
      </c>
      <c r="J573" s="24">
        <v>6463</v>
      </c>
      <c r="K573" s="25">
        <v>6463</v>
      </c>
      <c r="L573" s="18">
        <v>0</v>
      </c>
      <c r="M573" s="18">
        <f t="shared" si="26"/>
        <v>0</v>
      </c>
    </row>
    <row r="574" spans="1:13" x14ac:dyDescent="0.3">
      <c r="A574" s="5">
        <v>100090</v>
      </c>
      <c r="B574" s="19">
        <v>80080</v>
      </c>
      <c r="C574" s="19" t="s">
        <v>233</v>
      </c>
      <c r="D574" s="19" t="s">
        <v>234</v>
      </c>
      <c r="E574" s="19" t="s">
        <v>235</v>
      </c>
      <c r="F574" s="19">
        <v>10</v>
      </c>
      <c r="G574" s="20">
        <v>43875</v>
      </c>
      <c r="H574" s="20">
        <f t="shared" si="27"/>
        <v>43885</v>
      </c>
      <c r="I574" s="20">
        <v>43885</v>
      </c>
      <c r="J574" s="24">
        <v>7364</v>
      </c>
      <c r="K574" s="25">
        <v>7364</v>
      </c>
      <c r="L574" s="18">
        <v>1</v>
      </c>
      <c r="M574" s="18">
        <f t="shared" si="26"/>
        <v>0</v>
      </c>
    </row>
    <row r="575" spans="1:13" x14ac:dyDescent="0.3">
      <c r="A575" s="5">
        <v>101113</v>
      </c>
      <c r="B575" s="19">
        <v>13480</v>
      </c>
      <c r="C575" s="19" t="s">
        <v>236</v>
      </c>
      <c r="D575" s="19" t="s">
        <v>165</v>
      </c>
      <c r="E575" s="19" t="s">
        <v>191</v>
      </c>
      <c r="F575" s="19">
        <v>20</v>
      </c>
      <c r="G575" s="20">
        <v>43882</v>
      </c>
      <c r="H575" s="20">
        <f t="shared" si="27"/>
        <v>43902</v>
      </c>
      <c r="I575" s="20">
        <v>43908</v>
      </c>
      <c r="J575" s="24">
        <v>1499</v>
      </c>
      <c r="K575" s="25">
        <v>1499</v>
      </c>
      <c r="L575" s="18">
        <v>1</v>
      </c>
      <c r="M575" s="18">
        <f t="shared" si="26"/>
        <v>6</v>
      </c>
    </row>
    <row r="576" spans="1:13" x14ac:dyDescent="0.3">
      <c r="A576" s="5">
        <v>101116</v>
      </c>
      <c r="B576" s="19">
        <v>72950</v>
      </c>
      <c r="C576" s="19" t="s">
        <v>237</v>
      </c>
      <c r="D576" s="19" t="s">
        <v>189</v>
      </c>
      <c r="E576" s="19" t="s">
        <v>238</v>
      </c>
      <c r="F576" s="19">
        <v>20</v>
      </c>
      <c r="G576" s="20">
        <v>43882</v>
      </c>
      <c r="H576" s="20">
        <f t="shared" si="27"/>
        <v>43902</v>
      </c>
      <c r="I576" s="20">
        <v>43907</v>
      </c>
      <c r="J576" s="24">
        <v>2317</v>
      </c>
      <c r="K576" s="25">
        <v>2317</v>
      </c>
      <c r="L576" s="18">
        <v>0</v>
      </c>
      <c r="M576" s="18">
        <f t="shared" si="26"/>
        <v>5</v>
      </c>
    </row>
    <row r="577" spans="1:13" x14ac:dyDescent="0.3">
      <c r="A577" s="5">
        <v>101115</v>
      </c>
      <c r="B577" s="19">
        <v>32030</v>
      </c>
      <c r="C577" s="19" t="s">
        <v>239</v>
      </c>
      <c r="D577" s="19" t="s">
        <v>240</v>
      </c>
      <c r="E577" s="19" t="s">
        <v>184</v>
      </c>
      <c r="F577" s="19">
        <v>25</v>
      </c>
      <c r="G577" s="20">
        <v>43882</v>
      </c>
      <c r="H577" s="20">
        <f t="shared" si="27"/>
        <v>43907</v>
      </c>
      <c r="I577" s="20">
        <v>43912</v>
      </c>
      <c r="J577" s="24">
        <v>1671</v>
      </c>
      <c r="K577" s="25">
        <v>1671</v>
      </c>
      <c r="L577" s="18">
        <v>1</v>
      </c>
      <c r="M577" s="18">
        <f t="shared" si="26"/>
        <v>5</v>
      </c>
    </row>
    <row r="578" spans="1:13" x14ac:dyDescent="0.3">
      <c r="A578" s="5">
        <v>101113</v>
      </c>
      <c r="B578" s="19">
        <v>70700</v>
      </c>
      <c r="C578" s="19" t="s">
        <v>241</v>
      </c>
      <c r="D578" s="19" t="s">
        <v>202</v>
      </c>
      <c r="E578" s="19" t="s">
        <v>191</v>
      </c>
      <c r="F578" s="19">
        <v>20</v>
      </c>
      <c r="G578" s="20">
        <v>43882</v>
      </c>
      <c r="H578" s="20">
        <f t="shared" si="27"/>
        <v>43902</v>
      </c>
      <c r="I578" s="20">
        <v>43908</v>
      </c>
      <c r="J578" s="24">
        <v>2830</v>
      </c>
      <c r="K578" s="25">
        <v>2830</v>
      </c>
      <c r="L578" s="18">
        <v>2</v>
      </c>
      <c r="M578" s="18">
        <f t="shared" si="26"/>
        <v>6</v>
      </c>
    </row>
    <row r="579" spans="1:13" x14ac:dyDescent="0.3">
      <c r="A579" s="5">
        <v>101113</v>
      </c>
      <c r="B579" s="19">
        <v>70750</v>
      </c>
      <c r="C579" s="19" t="s">
        <v>242</v>
      </c>
      <c r="D579" s="19" t="s">
        <v>202</v>
      </c>
      <c r="E579" s="19" t="s">
        <v>191</v>
      </c>
      <c r="F579" s="19">
        <v>20</v>
      </c>
      <c r="G579" s="20">
        <v>43882</v>
      </c>
      <c r="H579" s="20">
        <f t="shared" si="27"/>
        <v>43902</v>
      </c>
      <c r="I579" s="20">
        <v>43908</v>
      </c>
      <c r="J579" s="24">
        <v>2082</v>
      </c>
      <c r="K579" s="25">
        <v>2082</v>
      </c>
      <c r="L579" s="18">
        <v>2</v>
      </c>
      <c r="M579" s="18">
        <f t="shared" ref="M579:M642" si="28">ABS(I579-H579)</f>
        <v>6</v>
      </c>
    </row>
    <row r="580" spans="1:13" x14ac:dyDescent="0.3">
      <c r="A580" s="5">
        <v>101115</v>
      </c>
      <c r="B580" s="19">
        <v>31630</v>
      </c>
      <c r="C580" s="19" t="s">
        <v>243</v>
      </c>
      <c r="D580" s="19" t="s">
        <v>183</v>
      </c>
      <c r="E580" s="19" t="s">
        <v>184</v>
      </c>
      <c r="F580" s="19">
        <v>25</v>
      </c>
      <c r="G580" s="20">
        <v>43882</v>
      </c>
      <c r="H580" s="20">
        <f t="shared" si="27"/>
        <v>43907</v>
      </c>
      <c r="I580" s="20">
        <v>43912</v>
      </c>
      <c r="J580" s="24">
        <v>1399</v>
      </c>
      <c r="K580" s="25">
        <v>1399</v>
      </c>
      <c r="L580" s="18">
        <v>0</v>
      </c>
      <c r="M580" s="18">
        <f t="shared" si="28"/>
        <v>5</v>
      </c>
    </row>
    <row r="581" spans="1:13" x14ac:dyDescent="0.3">
      <c r="A581" s="5">
        <v>101113</v>
      </c>
      <c r="B581" s="19">
        <v>70400</v>
      </c>
      <c r="C581" s="19" t="s">
        <v>244</v>
      </c>
      <c r="D581" s="19" t="s">
        <v>202</v>
      </c>
      <c r="E581" s="19" t="s">
        <v>191</v>
      </c>
      <c r="F581" s="19">
        <v>20</v>
      </c>
      <c r="G581" s="20">
        <v>43882</v>
      </c>
      <c r="H581" s="20">
        <f t="shared" si="27"/>
        <v>43902</v>
      </c>
      <c r="I581" s="20">
        <v>43908</v>
      </c>
      <c r="J581" s="24">
        <v>2883</v>
      </c>
      <c r="K581" s="25">
        <v>2881</v>
      </c>
      <c r="L581" s="18">
        <v>2</v>
      </c>
      <c r="M581" s="18">
        <f t="shared" si="28"/>
        <v>6</v>
      </c>
    </row>
    <row r="582" spans="1:13" x14ac:dyDescent="0.3">
      <c r="A582" s="5">
        <v>101113</v>
      </c>
      <c r="B582" s="19">
        <v>15270</v>
      </c>
      <c r="C582" s="19" t="s">
        <v>245</v>
      </c>
      <c r="D582" s="19" t="s">
        <v>165</v>
      </c>
      <c r="E582" s="19" t="s">
        <v>191</v>
      </c>
      <c r="F582" s="19">
        <v>20</v>
      </c>
      <c r="G582" s="20">
        <v>43882</v>
      </c>
      <c r="H582" s="20">
        <f t="shared" si="27"/>
        <v>43902</v>
      </c>
      <c r="I582" s="20">
        <v>43908</v>
      </c>
      <c r="J582" s="24">
        <v>3262</v>
      </c>
      <c r="K582" s="25">
        <v>3260</v>
      </c>
      <c r="L582" s="18">
        <v>1</v>
      </c>
      <c r="M582" s="18">
        <f t="shared" si="28"/>
        <v>6</v>
      </c>
    </row>
    <row r="583" spans="1:13" x14ac:dyDescent="0.3">
      <c r="A583" s="5">
        <v>101115</v>
      </c>
      <c r="B583" s="19">
        <v>32600</v>
      </c>
      <c r="C583" s="19" t="s">
        <v>246</v>
      </c>
      <c r="D583" s="19" t="s">
        <v>240</v>
      </c>
      <c r="E583" s="19" t="s">
        <v>184</v>
      </c>
      <c r="F583" s="19">
        <v>25</v>
      </c>
      <c r="G583" s="20">
        <v>43882</v>
      </c>
      <c r="H583" s="20">
        <f t="shared" si="27"/>
        <v>43907</v>
      </c>
      <c r="I583" s="20">
        <v>43912</v>
      </c>
      <c r="J583" s="24">
        <v>1619</v>
      </c>
      <c r="K583" s="25">
        <v>1610</v>
      </c>
      <c r="L583" s="18">
        <v>0</v>
      </c>
      <c r="M583" s="18">
        <f t="shared" si="28"/>
        <v>5</v>
      </c>
    </row>
    <row r="584" spans="1:13" x14ac:dyDescent="0.3">
      <c r="A584" s="5">
        <v>101116</v>
      </c>
      <c r="B584" s="19">
        <v>72150</v>
      </c>
      <c r="C584" s="19" t="s">
        <v>247</v>
      </c>
      <c r="D584" s="19" t="s">
        <v>189</v>
      </c>
      <c r="E584" s="19" t="s">
        <v>238</v>
      </c>
      <c r="F584" s="19">
        <v>20</v>
      </c>
      <c r="G584" s="20">
        <v>43882</v>
      </c>
      <c r="H584" s="20">
        <f t="shared" si="27"/>
        <v>43902</v>
      </c>
      <c r="I584" s="20">
        <v>43907</v>
      </c>
      <c r="J584" s="24">
        <v>1894</v>
      </c>
      <c r="K584" s="25">
        <v>1894</v>
      </c>
      <c r="L584" s="18">
        <v>1</v>
      </c>
      <c r="M584" s="18">
        <f t="shared" si="28"/>
        <v>5</v>
      </c>
    </row>
    <row r="585" spans="1:13" x14ac:dyDescent="0.3">
      <c r="A585" s="5">
        <v>101113</v>
      </c>
      <c r="B585" s="19">
        <v>71450</v>
      </c>
      <c r="C585" s="19" t="s">
        <v>248</v>
      </c>
      <c r="D585" s="19" t="s">
        <v>198</v>
      </c>
      <c r="E585" s="19" t="s">
        <v>191</v>
      </c>
      <c r="F585" s="19">
        <v>20</v>
      </c>
      <c r="G585" s="20">
        <v>43882</v>
      </c>
      <c r="H585" s="20">
        <f t="shared" ref="H585:H648" si="29">G585+F194</f>
        <v>43902</v>
      </c>
      <c r="I585" s="20">
        <v>43908</v>
      </c>
      <c r="J585" s="24">
        <v>3616</v>
      </c>
      <c r="K585" s="25">
        <v>3616</v>
      </c>
      <c r="L585" s="18">
        <v>0</v>
      </c>
      <c r="M585" s="18">
        <f t="shared" si="28"/>
        <v>6</v>
      </c>
    </row>
    <row r="586" spans="1:13" x14ac:dyDescent="0.3">
      <c r="A586" s="5">
        <v>101113</v>
      </c>
      <c r="B586" s="19">
        <v>71000</v>
      </c>
      <c r="C586" s="19" t="s">
        <v>249</v>
      </c>
      <c r="D586" s="19" t="s">
        <v>232</v>
      </c>
      <c r="E586" s="19" t="s">
        <v>191</v>
      </c>
      <c r="F586" s="19">
        <v>20</v>
      </c>
      <c r="G586" s="20">
        <v>43882</v>
      </c>
      <c r="H586" s="20">
        <f t="shared" si="29"/>
        <v>43902</v>
      </c>
      <c r="I586" s="20">
        <v>43908</v>
      </c>
      <c r="J586" s="24">
        <v>12266</v>
      </c>
      <c r="K586" s="25">
        <v>12266</v>
      </c>
      <c r="L586" s="18">
        <v>12</v>
      </c>
      <c r="M586" s="18">
        <f t="shared" si="28"/>
        <v>6</v>
      </c>
    </row>
    <row r="587" spans="1:13" x14ac:dyDescent="0.3">
      <c r="A587" s="5">
        <v>101113</v>
      </c>
      <c r="B587" s="19">
        <v>13460</v>
      </c>
      <c r="C587" s="19" t="s">
        <v>250</v>
      </c>
      <c r="D587" s="19" t="s">
        <v>165</v>
      </c>
      <c r="E587" s="19" t="s">
        <v>191</v>
      </c>
      <c r="F587" s="19">
        <v>20</v>
      </c>
      <c r="G587" s="20">
        <v>43882</v>
      </c>
      <c r="H587" s="20">
        <f t="shared" si="29"/>
        <v>43902</v>
      </c>
      <c r="I587" s="20">
        <v>43908</v>
      </c>
      <c r="J587" s="24">
        <v>1879</v>
      </c>
      <c r="K587" s="25">
        <v>1879</v>
      </c>
      <c r="L587" s="18">
        <v>1</v>
      </c>
      <c r="M587" s="18">
        <f t="shared" si="28"/>
        <v>6</v>
      </c>
    </row>
    <row r="588" spans="1:13" x14ac:dyDescent="0.3">
      <c r="A588" s="5">
        <v>101122</v>
      </c>
      <c r="B588" s="19">
        <v>60370</v>
      </c>
      <c r="C588" s="19" t="s">
        <v>251</v>
      </c>
      <c r="D588" s="19" t="s">
        <v>214</v>
      </c>
      <c r="E588" s="19" t="s">
        <v>160</v>
      </c>
      <c r="F588" s="19">
        <v>10</v>
      </c>
      <c r="G588" s="20">
        <v>43882</v>
      </c>
      <c r="H588" s="20">
        <f t="shared" si="29"/>
        <v>43892</v>
      </c>
      <c r="I588" s="20">
        <v>43897</v>
      </c>
      <c r="J588" s="24">
        <v>2391</v>
      </c>
      <c r="K588" s="25">
        <v>2391</v>
      </c>
      <c r="L588" s="18">
        <v>1</v>
      </c>
      <c r="M588" s="18">
        <f t="shared" si="28"/>
        <v>5</v>
      </c>
    </row>
    <row r="589" spans="1:13" x14ac:dyDescent="0.3">
      <c r="A589" s="5">
        <v>101122</v>
      </c>
      <c r="B589" s="19">
        <v>71020</v>
      </c>
      <c r="C589" s="19" t="s">
        <v>252</v>
      </c>
      <c r="D589" s="19" t="s">
        <v>455</v>
      </c>
      <c r="E589" s="19" t="s">
        <v>160</v>
      </c>
      <c r="F589" s="19">
        <v>10</v>
      </c>
      <c r="G589" s="20">
        <v>43882</v>
      </c>
      <c r="H589" s="20">
        <f t="shared" si="29"/>
        <v>43892</v>
      </c>
      <c r="I589" s="20">
        <v>43897</v>
      </c>
      <c r="J589" s="24">
        <v>960</v>
      </c>
      <c r="K589" s="25">
        <v>960</v>
      </c>
      <c r="L589" s="18">
        <v>0</v>
      </c>
      <c r="M589" s="18">
        <f t="shared" si="28"/>
        <v>5</v>
      </c>
    </row>
    <row r="590" spans="1:13" x14ac:dyDescent="0.3">
      <c r="A590" s="5">
        <v>101115</v>
      </c>
      <c r="B590" s="19">
        <v>32270</v>
      </c>
      <c r="C590" s="19" t="s">
        <v>253</v>
      </c>
      <c r="D590" s="19" t="s">
        <v>240</v>
      </c>
      <c r="E590" s="19" t="s">
        <v>184</v>
      </c>
      <c r="F590" s="19">
        <v>25</v>
      </c>
      <c r="G590" s="20">
        <v>43882</v>
      </c>
      <c r="H590" s="20">
        <f t="shared" si="29"/>
        <v>43907</v>
      </c>
      <c r="I590" s="20">
        <v>43912</v>
      </c>
      <c r="J590" s="24">
        <v>2245</v>
      </c>
      <c r="K590" s="25">
        <v>2245</v>
      </c>
      <c r="L590" s="18">
        <v>0</v>
      </c>
      <c r="M590" s="18">
        <f t="shared" si="28"/>
        <v>5</v>
      </c>
    </row>
    <row r="591" spans="1:13" x14ac:dyDescent="0.3">
      <c r="A591" s="5">
        <v>101115</v>
      </c>
      <c r="B591" s="19">
        <v>32340</v>
      </c>
      <c r="C591" s="19" t="s">
        <v>254</v>
      </c>
      <c r="D591" s="19" t="s">
        <v>240</v>
      </c>
      <c r="E591" s="19" t="s">
        <v>184</v>
      </c>
      <c r="F591" s="19">
        <v>25</v>
      </c>
      <c r="G591" s="20">
        <v>43882</v>
      </c>
      <c r="H591" s="20">
        <f t="shared" si="29"/>
        <v>43907</v>
      </c>
      <c r="I591" s="20">
        <v>43912</v>
      </c>
      <c r="J591" s="24">
        <v>897</v>
      </c>
      <c r="K591" s="25">
        <v>897</v>
      </c>
      <c r="L591" s="18">
        <v>0</v>
      </c>
      <c r="M591" s="18">
        <f t="shared" si="28"/>
        <v>5</v>
      </c>
    </row>
    <row r="592" spans="1:13" x14ac:dyDescent="0.3">
      <c r="A592" s="5">
        <v>101111</v>
      </c>
      <c r="B592" s="19">
        <v>73450</v>
      </c>
      <c r="C592" s="19" t="s">
        <v>255</v>
      </c>
      <c r="D592" s="19" t="s">
        <v>256</v>
      </c>
      <c r="E592" s="19" t="s">
        <v>65</v>
      </c>
      <c r="F592" s="19">
        <v>5</v>
      </c>
      <c r="G592" s="20">
        <v>43882</v>
      </c>
      <c r="H592" s="20">
        <f t="shared" si="29"/>
        <v>43887</v>
      </c>
      <c r="I592" s="20">
        <v>43892</v>
      </c>
      <c r="J592" s="24">
        <v>1921</v>
      </c>
      <c r="K592" s="25">
        <v>1921</v>
      </c>
      <c r="L592" s="18">
        <v>0</v>
      </c>
      <c r="M592" s="18">
        <f t="shared" si="28"/>
        <v>5</v>
      </c>
    </row>
    <row r="593" spans="1:13" x14ac:dyDescent="0.3">
      <c r="A593" s="5">
        <v>101119</v>
      </c>
      <c r="B593" s="19">
        <v>81070</v>
      </c>
      <c r="C593" s="19" t="s">
        <v>257</v>
      </c>
      <c r="D593" s="19" t="s">
        <v>258</v>
      </c>
      <c r="E593" s="19" t="s">
        <v>259</v>
      </c>
      <c r="F593" s="19">
        <v>45</v>
      </c>
      <c r="G593" s="20">
        <v>43882</v>
      </c>
      <c r="H593" s="20">
        <f t="shared" si="29"/>
        <v>43927</v>
      </c>
      <c r="I593" s="20">
        <v>43932</v>
      </c>
      <c r="J593" s="24">
        <v>1479</v>
      </c>
      <c r="K593" s="25">
        <v>1479</v>
      </c>
      <c r="L593" s="18">
        <v>1</v>
      </c>
      <c r="M593" s="18">
        <f t="shared" si="28"/>
        <v>5</v>
      </c>
    </row>
    <row r="594" spans="1:13" x14ac:dyDescent="0.3">
      <c r="A594" s="5">
        <v>101113</v>
      </c>
      <c r="B594" s="19">
        <v>70000</v>
      </c>
      <c r="C594" s="19" t="s">
        <v>260</v>
      </c>
      <c r="D594" s="19" t="s">
        <v>202</v>
      </c>
      <c r="E594" s="19" t="s">
        <v>191</v>
      </c>
      <c r="F594" s="19">
        <v>20</v>
      </c>
      <c r="G594" s="20">
        <v>43882</v>
      </c>
      <c r="H594" s="20">
        <f t="shared" si="29"/>
        <v>43902</v>
      </c>
      <c r="I594" s="20">
        <v>43908</v>
      </c>
      <c r="J594" s="24">
        <v>2163</v>
      </c>
      <c r="K594" s="25">
        <v>2163</v>
      </c>
      <c r="L594" s="18">
        <v>0</v>
      </c>
      <c r="M594" s="18">
        <f t="shared" si="28"/>
        <v>6</v>
      </c>
    </row>
    <row r="595" spans="1:13" x14ac:dyDescent="0.3">
      <c r="A595" s="5">
        <v>101113</v>
      </c>
      <c r="B595" s="19">
        <v>15150</v>
      </c>
      <c r="C595" s="19" t="s">
        <v>261</v>
      </c>
      <c r="D595" s="19" t="s">
        <v>165</v>
      </c>
      <c r="E595" s="19" t="s">
        <v>191</v>
      </c>
      <c r="F595" s="19">
        <v>20</v>
      </c>
      <c r="G595" s="20">
        <v>43882</v>
      </c>
      <c r="H595" s="20">
        <f t="shared" si="29"/>
        <v>43902</v>
      </c>
      <c r="I595" s="20">
        <v>43908</v>
      </c>
      <c r="J595" s="24">
        <v>2839</v>
      </c>
      <c r="K595" s="25">
        <v>2839</v>
      </c>
      <c r="L595" s="18">
        <v>2</v>
      </c>
      <c r="M595" s="18">
        <f t="shared" si="28"/>
        <v>6</v>
      </c>
    </row>
    <row r="596" spans="1:13" x14ac:dyDescent="0.3">
      <c r="A596" s="5">
        <v>101122</v>
      </c>
      <c r="B596" s="19">
        <v>60210</v>
      </c>
      <c r="C596" s="19" t="s">
        <v>262</v>
      </c>
      <c r="D596" s="19" t="s">
        <v>214</v>
      </c>
      <c r="E596" s="19" t="s">
        <v>160</v>
      </c>
      <c r="F596" s="19">
        <v>10</v>
      </c>
      <c r="G596" s="20">
        <v>43882</v>
      </c>
      <c r="H596" s="20">
        <f t="shared" si="29"/>
        <v>43892</v>
      </c>
      <c r="I596" s="20">
        <v>43897</v>
      </c>
      <c r="J596" s="24">
        <v>1830</v>
      </c>
      <c r="K596" s="25">
        <v>1830</v>
      </c>
      <c r="L596" s="18">
        <v>1</v>
      </c>
      <c r="M596" s="18">
        <f t="shared" si="28"/>
        <v>5</v>
      </c>
    </row>
    <row r="597" spans="1:13" x14ac:dyDescent="0.3">
      <c r="A597" s="5">
        <v>101113</v>
      </c>
      <c r="B597" s="19">
        <v>15540</v>
      </c>
      <c r="C597" s="19" t="s">
        <v>263</v>
      </c>
      <c r="D597" s="19" t="s">
        <v>165</v>
      </c>
      <c r="E597" s="19" t="s">
        <v>191</v>
      </c>
      <c r="F597" s="19">
        <v>20</v>
      </c>
      <c r="G597" s="20">
        <v>43882</v>
      </c>
      <c r="H597" s="20">
        <f t="shared" si="29"/>
        <v>43902</v>
      </c>
      <c r="I597" s="20">
        <v>43908</v>
      </c>
      <c r="J597" s="24">
        <v>2366</v>
      </c>
      <c r="K597" s="25">
        <v>2366</v>
      </c>
      <c r="L597" s="18">
        <v>1</v>
      </c>
      <c r="M597" s="18">
        <f t="shared" si="28"/>
        <v>6</v>
      </c>
    </row>
    <row r="598" spans="1:13" x14ac:dyDescent="0.3">
      <c r="A598" s="5">
        <v>101122</v>
      </c>
      <c r="B598" s="19">
        <v>73610</v>
      </c>
      <c r="C598" s="19" t="s">
        <v>264</v>
      </c>
      <c r="D598" s="19" t="s">
        <v>455</v>
      </c>
      <c r="E598" s="19" t="s">
        <v>160</v>
      </c>
      <c r="F598" s="19">
        <v>10</v>
      </c>
      <c r="G598" s="20">
        <v>43882</v>
      </c>
      <c r="H598" s="20">
        <f t="shared" si="29"/>
        <v>43892</v>
      </c>
      <c r="I598" s="20">
        <v>43892</v>
      </c>
      <c r="J598" s="24">
        <v>3860</v>
      </c>
      <c r="K598" s="25">
        <v>3860</v>
      </c>
      <c r="L598" s="18">
        <v>2</v>
      </c>
      <c r="M598" s="18">
        <f t="shared" si="28"/>
        <v>0</v>
      </c>
    </row>
    <row r="599" spans="1:13" x14ac:dyDescent="0.3">
      <c r="A599" s="5">
        <v>101116</v>
      </c>
      <c r="B599" s="19">
        <v>20420</v>
      </c>
      <c r="C599" s="19" t="s">
        <v>265</v>
      </c>
      <c r="D599" s="19" t="s">
        <v>177</v>
      </c>
      <c r="E599" s="19" t="s">
        <v>238</v>
      </c>
      <c r="F599" s="19">
        <v>20</v>
      </c>
      <c r="G599" s="20">
        <v>43882</v>
      </c>
      <c r="H599" s="20">
        <f t="shared" si="29"/>
        <v>43902</v>
      </c>
      <c r="I599" s="20">
        <v>43902</v>
      </c>
      <c r="J599" s="24">
        <v>1062</v>
      </c>
      <c r="K599" s="25">
        <v>1062</v>
      </c>
      <c r="L599" s="18">
        <v>0</v>
      </c>
      <c r="M599" s="18">
        <f t="shared" si="28"/>
        <v>0</v>
      </c>
    </row>
    <row r="600" spans="1:13" x14ac:dyDescent="0.3">
      <c r="A600" s="5">
        <v>101115</v>
      </c>
      <c r="B600" s="19">
        <v>31650</v>
      </c>
      <c r="C600" s="19" t="s">
        <v>266</v>
      </c>
      <c r="D600" s="19" t="s">
        <v>183</v>
      </c>
      <c r="E600" s="19" t="s">
        <v>184</v>
      </c>
      <c r="F600" s="19">
        <v>25</v>
      </c>
      <c r="G600" s="20">
        <v>43882</v>
      </c>
      <c r="H600" s="20">
        <f t="shared" si="29"/>
        <v>43907</v>
      </c>
      <c r="I600" s="20">
        <v>43907</v>
      </c>
      <c r="J600" s="24">
        <v>346</v>
      </c>
      <c r="K600" s="25">
        <v>346</v>
      </c>
      <c r="L600" s="18">
        <v>0</v>
      </c>
      <c r="M600" s="18">
        <f t="shared" si="28"/>
        <v>0</v>
      </c>
    </row>
    <row r="601" spans="1:13" x14ac:dyDescent="0.3">
      <c r="A601" s="5">
        <v>101113</v>
      </c>
      <c r="B601" s="19">
        <v>71250</v>
      </c>
      <c r="C601" s="19" t="s">
        <v>267</v>
      </c>
      <c r="D601" s="19" t="s">
        <v>232</v>
      </c>
      <c r="E601" s="19" t="s">
        <v>191</v>
      </c>
      <c r="F601" s="19">
        <v>20</v>
      </c>
      <c r="G601" s="20">
        <v>43882</v>
      </c>
      <c r="H601" s="20">
        <f t="shared" si="29"/>
        <v>43902</v>
      </c>
      <c r="I601" s="20">
        <v>43902</v>
      </c>
      <c r="J601" s="24">
        <v>6897</v>
      </c>
      <c r="K601" s="25">
        <v>6897</v>
      </c>
      <c r="L601" s="18">
        <v>4</v>
      </c>
      <c r="M601" s="18">
        <f t="shared" si="28"/>
        <v>0</v>
      </c>
    </row>
    <row r="602" spans="1:13" x14ac:dyDescent="0.3">
      <c r="A602" s="5">
        <v>101113</v>
      </c>
      <c r="B602" s="19">
        <v>15260</v>
      </c>
      <c r="C602" s="19" t="s">
        <v>268</v>
      </c>
      <c r="D602" s="19" t="s">
        <v>165</v>
      </c>
      <c r="E602" s="19" t="s">
        <v>191</v>
      </c>
      <c r="F602" s="19">
        <v>20</v>
      </c>
      <c r="G602" s="20">
        <v>43882</v>
      </c>
      <c r="H602" s="20">
        <f t="shared" si="29"/>
        <v>43902</v>
      </c>
      <c r="I602" s="20">
        <v>43902</v>
      </c>
      <c r="J602" s="24">
        <v>2070</v>
      </c>
      <c r="K602" s="25">
        <v>2070</v>
      </c>
      <c r="L602" s="18">
        <v>1</v>
      </c>
      <c r="M602" s="18">
        <f t="shared" si="28"/>
        <v>0</v>
      </c>
    </row>
    <row r="603" spans="1:13" x14ac:dyDescent="0.3">
      <c r="A603" s="5">
        <v>101113</v>
      </c>
      <c r="B603" s="19">
        <v>13420</v>
      </c>
      <c r="C603" s="19" t="s">
        <v>269</v>
      </c>
      <c r="D603" s="19" t="s">
        <v>165</v>
      </c>
      <c r="E603" s="19" t="s">
        <v>191</v>
      </c>
      <c r="F603" s="19">
        <v>20</v>
      </c>
      <c r="G603" s="20">
        <v>43882</v>
      </c>
      <c r="H603" s="20">
        <f t="shared" si="29"/>
        <v>43902</v>
      </c>
      <c r="I603" s="20">
        <v>43902</v>
      </c>
      <c r="J603" s="24">
        <v>1638</v>
      </c>
      <c r="K603" s="25">
        <v>1638</v>
      </c>
      <c r="L603" s="18">
        <v>0</v>
      </c>
      <c r="M603" s="18">
        <f t="shared" si="28"/>
        <v>0</v>
      </c>
    </row>
    <row r="604" spans="1:13" x14ac:dyDescent="0.3">
      <c r="A604" s="5">
        <v>101115</v>
      </c>
      <c r="B604" s="19">
        <v>31690</v>
      </c>
      <c r="C604" s="19" t="s">
        <v>270</v>
      </c>
      <c r="D604" s="19" t="s">
        <v>183</v>
      </c>
      <c r="E604" s="19" t="s">
        <v>184</v>
      </c>
      <c r="F604" s="19">
        <v>25</v>
      </c>
      <c r="G604" s="20">
        <v>43882</v>
      </c>
      <c r="H604" s="20">
        <f t="shared" si="29"/>
        <v>43907</v>
      </c>
      <c r="I604" s="20">
        <v>43907</v>
      </c>
      <c r="J604" s="24">
        <v>525</v>
      </c>
      <c r="K604" s="25">
        <v>525</v>
      </c>
      <c r="L604" s="18">
        <v>0</v>
      </c>
      <c r="M604" s="18">
        <f t="shared" si="28"/>
        <v>0</v>
      </c>
    </row>
    <row r="605" spans="1:13" x14ac:dyDescent="0.3">
      <c r="A605" s="5">
        <v>101115</v>
      </c>
      <c r="B605" s="19">
        <v>31640</v>
      </c>
      <c r="C605" s="19" t="s">
        <v>271</v>
      </c>
      <c r="D605" s="19" t="s">
        <v>183</v>
      </c>
      <c r="E605" s="19" t="s">
        <v>184</v>
      </c>
      <c r="F605" s="19">
        <v>25</v>
      </c>
      <c r="G605" s="20">
        <v>43882</v>
      </c>
      <c r="H605" s="20">
        <f t="shared" si="29"/>
        <v>43907</v>
      </c>
      <c r="I605" s="20">
        <v>43907</v>
      </c>
      <c r="J605" s="24">
        <v>540</v>
      </c>
      <c r="K605" s="25">
        <v>540</v>
      </c>
      <c r="L605" s="18">
        <v>0</v>
      </c>
      <c r="M605" s="18">
        <f t="shared" si="28"/>
        <v>0</v>
      </c>
    </row>
    <row r="606" spans="1:13" x14ac:dyDescent="0.3">
      <c r="A606" s="5">
        <v>101122</v>
      </c>
      <c r="B606" s="19">
        <v>73200</v>
      </c>
      <c r="C606" s="19" t="s">
        <v>272</v>
      </c>
      <c r="D606" s="19" t="s">
        <v>455</v>
      </c>
      <c r="E606" s="19" t="s">
        <v>160</v>
      </c>
      <c r="F606" s="19">
        <v>10</v>
      </c>
      <c r="G606" s="20">
        <v>43882</v>
      </c>
      <c r="H606" s="20">
        <f t="shared" si="29"/>
        <v>43892</v>
      </c>
      <c r="I606" s="20">
        <v>43892</v>
      </c>
      <c r="J606" s="24">
        <v>565</v>
      </c>
      <c r="K606" s="25">
        <v>565</v>
      </c>
      <c r="L606" s="18">
        <v>0</v>
      </c>
      <c r="M606" s="18">
        <f t="shared" si="28"/>
        <v>0</v>
      </c>
    </row>
    <row r="607" spans="1:13" x14ac:dyDescent="0.3">
      <c r="A607" s="5">
        <v>101111</v>
      </c>
      <c r="B607" s="19">
        <v>74000</v>
      </c>
      <c r="C607" s="19" t="s">
        <v>273</v>
      </c>
      <c r="D607" s="19" t="s">
        <v>183</v>
      </c>
      <c r="E607" s="19" t="s">
        <v>65</v>
      </c>
      <c r="F607" s="19">
        <v>5</v>
      </c>
      <c r="G607" s="20">
        <v>43882</v>
      </c>
      <c r="H607" s="20">
        <f t="shared" si="29"/>
        <v>43887</v>
      </c>
      <c r="I607" s="20">
        <v>43887</v>
      </c>
      <c r="J607" s="24">
        <v>1871</v>
      </c>
      <c r="K607" s="25">
        <v>1871</v>
      </c>
      <c r="L607" s="18">
        <v>1</v>
      </c>
      <c r="M607" s="18">
        <f t="shared" si="28"/>
        <v>0</v>
      </c>
    </row>
    <row r="608" spans="1:13" x14ac:dyDescent="0.3">
      <c r="A608" s="5">
        <v>101113</v>
      </c>
      <c r="B608" s="19">
        <v>15500</v>
      </c>
      <c r="C608" s="19" t="s">
        <v>274</v>
      </c>
      <c r="D608" s="19" t="s">
        <v>165</v>
      </c>
      <c r="E608" s="19" t="s">
        <v>191</v>
      </c>
      <c r="F608" s="19">
        <v>20</v>
      </c>
      <c r="G608" s="20">
        <v>43882</v>
      </c>
      <c r="H608" s="20">
        <f t="shared" si="29"/>
        <v>43902</v>
      </c>
      <c r="I608" s="20">
        <v>43902</v>
      </c>
      <c r="J608" s="24">
        <v>1263</v>
      </c>
      <c r="K608" s="25">
        <v>1260</v>
      </c>
      <c r="L608" s="18">
        <v>0</v>
      </c>
      <c r="M608" s="18">
        <f t="shared" si="28"/>
        <v>0</v>
      </c>
    </row>
    <row r="609" spans="1:13" x14ac:dyDescent="0.3">
      <c r="A609" s="5">
        <v>101116</v>
      </c>
      <c r="B609" s="19">
        <v>24160</v>
      </c>
      <c r="C609" s="19" t="s">
        <v>275</v>
      </c>
      <c r="D609" s="19" t="s">
        <v>177</v>
      </c>
      <c r="E609" s="19" t="s">
        <v>238</v>
      </c>
      <c r="F609" s="19">
        <v>20</v>
      </c>
      <c r="G609" s="20">
        <v>43882</v>
      </c>
      <c r="H609" s="20">
        <f t="shared" si="29"/>
        <v>43902</v>
      </c>
      <c r="I609" s="20">
        <v>43902</v>
      </c>
      <c r="J609" s="24">
        <v>953</v>
      </c>
      <c r="K609" s="25">
        <v>959</v>
      </c>
      <c r="L609" s="18">
        <v>0</v>
      </c>
      <c r="M609" s="18">
        <f t="shared" si="28"/>
        <v>0</v>
      </c>
    </row>
    <row r="610" spans="1:13" x14ac:dyDescent="0.3">
      <c r="A610" s="5">
        <v>101113</v>
      </c>
      <c r="B610" s="19">
        <v>15410</v>
      </c>
      <c r="C610" s="19" t="s">
        <v>276</v>
      </c>
      <c r="D610" s="19" t="s">
        <v>165</v>
      </c>
      <c r="E610" s="19" t="s">
        <v>191</v>
      </c>
      <c r="F610" s="19">
        <v>20</v>
      </c>
      <c r="G610" s="20">
        <v>43882</v>
      </c>
      <c r="H610" s="20">
        <f t="shared" si="29"/>
        <v>43902</v>
      </c>
      <c r="I610" s="20">
        <v>43902</v>
      </c>
      <c r="J610" s="24">
        <v>2679</v>
      </c>
      <c r="K610" s="25">
        <v>2681</v>
      </c>
      <c r="L610" s="18">
        <v>1</v>
      </c>
      <c r="M610" s="18">
        <f t="shared" si="28"/>
        <v>0</v>
      </c>
    </row>
    <row r="611" spans="1:13" x14ac:dyDescent="0.3">
      <c r="A611" s="5">
        <v>100094</v>
      </c>
      <c r="B611" s="19">
        <v>15530</v>
      </c>
      <c r="C611" s="19" t="s">
        <v>277</v>
      </c>
      <c r="D611" s="19" t="s">
        <v>165</v>
      </c>
      <c r="E611" s="19" t="s">
        <v>191</v>
      </c>
      <c r="F611" s="19">
        <v>20</v>
      </c>
      <c r="G611" s="20">
        <v>43875</v>
      </c>
      <c r="H611" s="20">
        <f t="shared" si="29"/>
        <v>43895</v>
      </c>
      <c r="I611" s="20">
        <v>43895</v>
      </c>
      <c r="J611" s="24">
        <v>2038</v>
      </c>
      <c r="K611" s="25">
        <v>2038</v>
      </c>
      <c r="L611" s="18">
        <v>2</v>
      </c>
      <c r="M611" s="18">
        <f t="shared" si="28"/>
        <v>0</v>
      </c>
    </row>
    <row r="612" spans="1:13" x14ac:dyDescent="0.3">
      <c r="A612" s="5">
        <v>100094</v>
      </c>
      <c r="B612" s="19">
        <v>70600</v>
      </c>
      <c r="C612" s="19" t="s">
        <v>278</v>
      </c>
      <c r="D612" s="19" t="s">
        <v>202</v>
      </c>
      <c r="E612" s="19" t="s">
        <v>191</v>
      </c>
      <c r="F612" s="19">
        <v>20</v>
      </c>
      <c r="G612" s="20">
        <v>43875</v>
      </c>
      <c r="H612" s="20">
        <f t="shared" si="29"/>
        <v>43895</v>
      </c>
      <c r="I612" s="20">
        <v>43895</v>
      </c>
      <c r="J612" s="24">
        <v>885</v>
      </c>
      <c r="K612" s="25">
        <v>885</v>
      </c>
      <c r="L612" s="18">
        <v>0</v>
      </c>
      <c r="M612" s="18">
        <f t="shared" si="28"/>
        <v>0</v>
      </c>
    </row>
    <row r="613" spans="1:13" x14ac:dyDescent="0.3">
      <c r="A613" s="5">
        <v>100094</v>
      </c>
      <c r="B613" s="19">
        <v>71050</v>
      </c>
      <c r="C613" s="19" t="s">
        <v>279</v>
      </c>
      <c r="D613" s="19" t="s">
        <v>232</v>
      </c>
      <c r="E613" s="19" t="s">
        <v>191</v>
      </c>
      <c r="F613" s="19">
        <v>20</v>
      </c>
      <c r="G613" s="20">
        <v>43875</v>
      </c>
      <c r="H613" s="20">
        <f t="shared" si="29"/>
        <v>43895</v>
      </c>
      <c r="I613" s="20">
        <v>43895</v>
      </c>
      <c r="J613" s="24">
        <v>4498</v>
      </c>
      <c r="K613" s="25">
        <v>4498</v>
      </c>
      <c r="L613" s="18">
        <v>3</v>
      </c>
      <c r="M613" s="18">
        <f t="shared" si="28"/>
        <v>0</v>
      </c>
    </row>
    <row r="614" spans="1:13" x14ac:dyDescent="0.3">
      <c r="A614" s="5">
        <v>101100</v>
      </c>
      <c r="B614" s="19">
        <v>70300</v>
      </c>
      <c r="C614" s="19" t="s">
        <v>280</v>
      </c>
      <c r="D614" s="19" t="s">
        <v>202</v>
      </c>
      <c r="E614" s="19" t="s">
        <v>166</v>
      </c>
      <c r="F614" s="19">
        <v>10</v>
      </c>
      <c r="G614" s="20">
        <v>43875</v>
      </c>
      <c r="H614" s="20">
        <f t="shared" si="29"/>
        <v>43885</v>
      </c>
      <c r="I614" s="20">
        <v>43885</v>
      </c>
      <c r="J614" s="24">
        <v>670</v>
      </c>
      <c r="K614" s="25">
        <v>670</v>
      </c>
      <c r="L614" s="18">
        <v>0</v>
      </c>
      <c r="M614" s="18">
        <f t="shared" si="28"/>
        <v>0</v>
      </c>
    </row>
    <row r="615" spans="1:13" x14ac:dyDescent="0.3">
      <c r="A615" s="5">
        <v>101101</v>
      </c>
      <c r="B615" s="19">
        <v>60170</v>
      </c>
      <c r="C615" s="19" t="s">
        <v>281</v>
      </c>
      <c r="D615" s="19" t="s">
        <v>214</v>
      </c>
      <c r="E615" s="19" t="s">
        <v>160</v>
      </c>
      <c r="F615" s="19">
        <v>10</v>
      </c>
      <c r="G615" s="20">
        <v>43875</v>
      </c>
      <c r="H615" s="20">
        <f t="shared" si="29"/>
        <v>43885</v>
      </c>
      <c r="I615" s="20">
        <v>43885</v>
      </c>
      <c r="J615" s="24">
        <v>854</v>
      </c>
      <c r="K615" s="25">
        <v>854</v>
      </c>
      <c r="L615" s="18">
        <v>0</v>
      </c>
      <c r="M615" s="18">
        <f t="shared" si="28"/>
        <v>0</v>
      </c>
    </row>
    <row r="616" spans="1:13" x14ac:dyDescent="0.3">
      <c r="A616" s="5">
        <v>100097</v>
      </c>
      <c r="B616" s="19">
        <v>72500</v>
      </c>
      <c r="C616" s="19" t="s">
        <v>282</v>
      </c>
      <c r="D616" s="19" t="s">
        <v>189</v>
      </c>
      <c r="E616" s="19" t="s">
        <v>238</v>
      </c>
      <c r="F616" s="19">
        <v>20</v>
      </c>
      <c r="G616" s="20">
        <v>43875</v>
      </c>
      <c r="H616" s="20">
        <f t="shared" si="29"/>
        <v>43895</v>
      </c>
      <c r="I616" s="20">
        <v>43895</v>
      </c>
      <c r="J616" s="24">
        <v>844</v>
      </c>
      <c r="K616" s="25">
        <v>844</v>
      </c>
      <c r="L616" s="18">
        <v>0</v>
      </c>
      <c r="M616" s="18">
        <f t="shared" si="28"/>
        <v>0</v>
      </c>
    </row>
    <row r="617" spans="1:13" x14ac:dyDescent="0.3">
      <c r="A617" s="5">
        <v>100097</v>
      </c>
      <c r="B617" s="19">
        <v>20450</v>
      </c>
      <c r="C617" s="19" t="s">
        <v>283</v>
      </c>
      <c r="D617" s="19" t="s">
        <v>177</v>
      </c>
      <c r="E617" s="19" t="s">
        <v>238</v>
      </c>
      <c r="F617" s="19">
        <v>20</v>
      </c>
      <c r="G617" s="20">
        <v>43875</v>
      </c>
      <c r="H617" s="20">
        <f t="shared" si="29"/>
        <v>43895</v>
      </c>
      <c r="I617" s="20">
        <v>43895</v>
      </c>
      <c r="J617" s="24">
        <v>842</v>
      </c>
      <c r="K617" s="25">
        <v>842</v>
      </c>
      <c r="L617" s="18">
        <v>0</v>
      </c>
      <c r="M617" s="18">
        <f t="shared" si="28"/>
        <v>0</v>
      </c>
    </row>
    <row r="618" spans="1:13" x14ac:dyDescent="0.3">
      <c r="A618" s="5">
        <v>100097</v>
      </c>
      <c r="B618" s="19">
        <v>72300</v>
      </c>
      <c r="C618" s="19" t="s">
        <v>284</v>
      </c>
      <c r="D618" s="19" t="s">
        <v>189</v>
      </c>
      <c r="E618" s="19" t="s">
        <v>238</v>
      </c>
      <c r="F618" s="19">
        <v>20</v>
      </c>
      <c r="G618" s="20">
        <v>43875</v>
      </c>
      <c r="H618" s="20">
        <f t="shared" si="29"/>
        <v>43895</v>
      </c>
      <c r="I618" s="20">
        <v>43895</v>
      </c>
      <c r="J618" s="24">
        <v>800</v>
      </c>
      <c r="K618" s="25">
        <v>800</v>
      </c>
      <c r="L618" s="18">
        <v>0</v>
      </c>
      <c r="M618" s="18">
        <f t="shared" si="28"/>
        <v>0</v>
      </c>
    </row>
    <row r="619" spans="1:13" x14ac:dyDescent="0.3">
      <c r="A619" s="5">
        <v>100097</v>
      </c>
      <c r="B619" s="19">
        <v>24190</v>
      </c>
      <c r="C619" s="19" t="s">
        <v>285</v>
      </c>
      <c r="D619" s="19" t="s">
        <v>177</v>
      </c>
      <c r="E619" s="19" t="s">
        <v>238</v>
      </c>
      <c r="F619" s="19">
        <v>20</v>
      </c>
      <c r="G619" s="20">
        <v>43875</v>
      </c>
      <c r="H619" s="20">
        <f t="shared" si="29"/>
        <v>43895</v>
      </c>
      <c r="I619" s="20">
        <v>43895</v>
      </c>
      <c r="J619" s="24">
        <v>491</v>
      </c>
      <c r="K619" s="25">
        <v>491</v>
      </c>
      <c r="L619" s="18">
        <v>0</v>
      </c>
      <c r="M619" s="18">
        <f t="shared" si="28"/>
        <v>0</v>
      </c>
    </row>
    <row r="620" spans="1:13" x14ac:dyDescent="0.3">
      <c r="A620" s="5">
        <v>100096</v>
      </c>
      <c r="B620" s="19">
        <v>32470</v>
      </c>
      <c r="C620" s="19" t="s">
        <v>286</v>
      </c>
      <c r="D620" s="19" t="s">
        <v>240</v>
      </c>
      <c r="E620" s="19" t="s">
        <v>184</v>
      </c>
      <c r="F620" s="19">
        <v>25</v>
      </c>
      <c r="G620" s="20">
        <v>43875</v>
      </c>
      <c r="H620" s="20">
        <f t="shared" si="29"/>
        <v>43900</v>
      </c>
      <c r="I620" s="20">
        <v>43900</v>
      </c>
      <c r="J620" s="24">
        <v>789</v>
      </c>
      <c r="K620" s="25">
        <v>789</v>
      </c>
      <c r="L620" s="18">
        <v>0</v>
      </c>
      <c r="M620" s="18">
        <f t="shared" si="28"/>
        <v>0</v>
      </c>
    </row>
    <row r="621" spans="1:13" x14ac:dyDescent="0.3">
      <c r="A621" s="5">
        <v>100096</v>
      </c>
      <c r="B621" s="19">
        <v>32310</v>
      </c>
      <c r="C621" s="19" t="s">
        <v>287</v>
      </c>
      <c r="D621" s="19" t="s">
        <v>240</v>
      </c>
      <c r="E621" s="19" t="s">
        <v>184</v>
      </c>
      <c r="F621" s="19">
        <v>25</v>
      </c>
      <c r="G621" s="20">
        <v>43875</v>
      </c>
      <c r="H621" s="20">
        <f t="shared" si="29"/>
        <v>43900</v>
      </c>
      <c r="I621" s="20">
        <v>43900</v>
      </c>
      <c r="J621" s="24">
        <v>583</v>
      </c>
      <c r="K621" s="25">
        <v>583</v>
      </c>
      <c r="L621" s="18">
        <v>0</v>
      </c>
      <c r="M621" s="18">
        <f t="shared" si="28"/>
        <v>0</v>
      </c>
    </row>
    <row r="622" spans="1:13" x14ac:dyDescent="0.3">
      <c r="A622" s="5">
        <v>100091</v>
      </c>
      <c r="B622" s="19">
        <v>75100</v>
      </c>
      <c r="C622" s="19" t="s">
        <v>288</v>
      </c>
      <c r="D622" s="19" t="s">
        <v>289</v>
      </c>
      <c r="E622" s="19" t="s">
        <v>35</v>
      </c>
      <c r="F622" s="19">
        <v>10</v>
      </c>
      <c r="G622" s="20">
        <v>43875</v>
      </c>
      <c r="H622" s="20">
        <f t="shared" si="29"/>
        <v>43885</v>
      </c>
      <c r="I622" s="20">
        <v>43885</v>
      </c>
      <c r="J622" s="24">
        <v>745</v>
      </c>
      <c r="K622" s="25">
        <v>745</v>
      </c>
      <c r="L622" s="18">
        <v>0</v>
      </c>
      <c r="M622" s="18">
        <f t="shared" si="28"/>
        <v>0</v>
      </c>
    </row>
    <row r="623" spans="1:13" x14ac:dyDescent="0.3">
      <c r="A623" s="5">
        <v>100076</v>
      </c>
      <c r="B623" s="19">
        <v>13390</v>
      </c>
      <c r="C623" s="19" t="s">
        <v>290</v>
      </c>
      <c r="D623" s="19" t="s">
        <v>165</v>
      </c>
      <c r="E623" s="19" t="s">
        <v>166</v>
      </c>
      <c r="F623" s="19">
        <v>10</v>
      </c>
      <c r="G623" s="20">
        <v>43868</v>
      </c>
      <c r="H623" s="20">
        <f t="shared" si="29"/>
        <v>43878</v>
      </c>
      <c r="I623" s="20">
        <v>43878</v>
      </c>
      <c r="J623" s="24">
        <v>1093</v>
      </c>
      <c r="K623" s="25">
        <v>1093</v>
      </c>
      <c r="L623" s="18">
        <v>0</v>
      </c>
      <c r="M623" s="18">
        <f t="shared" si="28"/>
        <v>0</v>
      </c>
    </row>
    <row r="624" spans="1:13" x14ac:dyDescent="0.3">
      <c r="A624" s="5">
        <v>100073</v>
      </c>
      <c r="B624" s="19">
        <v>72700</v>
      </c>
      <c r="C624" s="19" t="s">
        <v>291</v>
      </c>
      <c r="D624" s="19" t="s">
        <v>189</v>
      </c>
      <c r="E624" s="19" t="s">
        <v>238</v>
      </c>
      <c r="F624" s="19">
        <v>20</v>
      </c>
      <c r="G624" s="20">
        <v>43868</v>
      </c>
      <c r="H624" s="20">
        <f t="shared" si="29"/>
        <v>43888</v>
      </c>
      <c r="I624" s="20">
        <v>43888</v>
      </c>
      <c r="J624" s="24">
        <v>149</v>
      </c>
      <c r="K624" s="25">
        <v>149</v>
      </c>
      <c r="L624" s="18">
        <v>0</v>
      </c>
      <c r="M624" s="18">
        <f t="shared" si="28"/>
        <v>0</v>
      </c>
    </row>
    <row r="625" spans="1:13" x14ac:dyDescent="0.3">
      <c r="A625" s="5">
        <v>100077</v>
      </c>
      <c r="B625" s="19">
        <v>73060</v>
      </c>
      <c r="C625" s="19" t="s">
        <v>292</v>
      </c>
      <c r="D625" s="19" t="s">
        <v>455</v>
      </c>
      <c r="E625" s="19" t="s">
        <v>160</v>
      </c>
      <c r="F625" s="19">
        <v>10</v>
      </c>
      <c r="G625" s="20">
        <v>43868</v>
      </c>
      <c r="H625" s="20">
        <f t="shared" si="29"/>
        <v>43878</v>
      </c>
      <c r="I625" s="20">
        <v>43878</v>
      </c>
      <c r="J625" s="24">
        <v>601</v>
      </c>
      <c r="K625" s="25">
        <v>601</v>
      </c>
      <c r="L625" s="18">
        <v>0</v>
      </c>
      <c r="M625" s="18">
        <f t="shared" si="28"/>
        <v>0</v>
      </c>
    </row>
    <row r="626" spans="1:13" x14ac:dyDescent="0.3">
      <c r="A626" s="5">
        <v>100076</v>
      </c>
      <c r="B626" s="19">
        <v>13610</v>
      </c>
      <c r="C626" s="19" t="s">
        <v>293</v>
      </c>
      <c r="D626" s="19" t="s">
        <v>165</v>
      </c>
      <c r="E626" s="19" t="s">
        <v>166</v>
      </c>
      <c r="F626" s="19">
        <v>10</v>
      </c>
      <c r="G626" s="20">
        <v>43868</v>
      </c>
      <c r="H626" s="20">
        <f t="shared" si="29"/>
        <v>43878</v>
      </c>
      <c r="I626" s="20">
        <v>43878</v>
      </c>
      <c r="J626" s="24">
        <v>1025</v>
      </c>
      <c r="K626" s="25">
        <v>1025</v>
      </c>
      <c r="L626" s="18">
        <v>0</v>
      </c>
      <c r="M626" s="18">
        <f t="shared" si="28"/>
        <v>0</v>
      </c>
    </row>
    <row r="627" spans="1:13" x14ac:dyDescent="0.3">
      <c r="A627" s="5">
        <v>100073</v>
      </c>
      <c r="B627" s="19">
        <v>20200</v>
      </c>
      <c r="C627" s="19" t="s">
        <v>294</v>
      </c>
      <c r="D627" s="19" t="s">
        <v>177</v>
      </c>
      <c r="E627" s="19" t="s">
        <v>238</v>
      </c>
      <c r="F627" s="19">
        <v>20</v>
      </c>
      <c r="G627" s="20">
        <v>43868</v>
      </c>
      <c r="H627" s="20">
        <f t="shared" si="29"/>
        <v>43888</v>
      </c>
      <c r="I627" s="20">
        <v>43888</v>
      </c>
      <c r="J627" s="24">
        <v>404</v>
      </c>
      <c r="K627" s="25">
        <v>404</v>
      </c>
      <c r="L627" s="18">
        <v>0</v>
      </c>
      <c r="M627" s="18">
        <f t="shared" si="28"/>
        <v>0</v>
      </c>
    </row>
    <row r="628" spans="1:13" x14ac:dyDescent="0.3">
      <c r="A628" s="5">
        <v>101111</v>
      </c>
      <c r="B628" s="19">
        <v>74100</v>
      </c>
      <c r="C628" s="19" t="s">
        <v>295</v>
      </c>
      <c r="D628" s="19" t="s">
        <v>183</v>
      </c>
      <c r="E628" s="19" t="s">
        <v>65</v>
      </c>
      <c r="F628" s="19">
        <v>5</v>
      </c>
      <c r="G628" s="20">
        <v>43882</v>
      </c>
      <c r="H628" s="20">
        <f t="shared" si="29"/>
        <v>43887</v>
      </c>
      <c r="I628" s="20">
        <v>43887</v>
      </c>
      <c r="J628" s="24">
        <v>408</v>
      </c>
      <c r="K628" s="25">
        <v>408</v>
      </c>
      <c r="L628" s="18">
        <v>0</v>
      </c>
      <c r="M628" s="18">
        <f t="shared" si="28"/>
        <v>0</v>
      </c>
    </row>
    <row r="629" spans="1:13" x14ac:dyDescent="0.3">
      <c r="A629" s="5">
        <v>101120</v>
      </c>
      <c r="B629" s="19">
        <v>15241</v>
      </c>
      <c r="C629" s="19" t="s">
        <v>296</v>
      </c>
      <c r="D629" s="19" t="s">
        <v>165</v>
      </c>
      <c r="E629" s="19" t="s">
        <v>166</v>
      </c>
      <c r="F629" s="19">
        <v>10</v>
      </c>
      <c r="G629" s="20">
        <v>43882</v>
      </c>
      <c r="H629" s="20">
        <f t="shared" si="29"/>
        <v>43892</v>
      </c>
      <c r="I629" s="20">
        <v>43892</v>
      </c>
      <c r="J629" s="24">
        <v>497</v>
      </c>
      <c r="K629" s="25">
        <v>497</v>
      </c>
      <c r="L629" s="18">
        <v>0</v>
      </c>
      <c r="M629" s="18">
        <f t="shared" si="28"/>
        <v>0</v>
      </c>
    </row>
    <row r="630" spans="1:13" x14ac:dyDescent="0.3">
      <c r="A630" s="5">
        <v>101116</v>
      </c>
      <c r="B630" s="19">
        <v>72550</v>
      </c>
      <c r="C630" s="19" t="s">
        <v>297</v>
      </c>
      <c r="D630" s="19" t="s">
        <v>189</v>
      </c>
      <c r="E630" s="19" t="s">
        <v>238</v>
      </c>
      <c r="F630" s="19">
        <v>20</v>
      </c>
      <c r="G630" s="20">
        <v>43882</v>
      </c>
      <c r="H630" s="20">
        <f t="shared" si="29"/>
        <v>43902</v>
      </c>
      <c r="I630" s="20">
        <v>43902</v>
      </c>
      <c r="J630" s="24">
        <v>106</v>
      </c>
      <c r="K630" s="25">
        <v>106</v>
      </c>
      <c r="L630" s="18">
        <v>0</v>
      </c>
      <c r="M630" s="18">
        <f t="shared" si="28"/>
        <v>0</v>
      </c>
    </row>
    <row r="631" spans="1:13" x14ac:dyDescent="0.3">
      <c r="A631" s="5">
        <v>101111</v>
      </c>
      <c r="B631" s="19">
        <v>80060</v>
      </c>
      <c r="C631" s="19" t="s">
        <v>298</v>
      </c>
      <c r="D631" s="19" t="s">
        <v>299</v>
      </c>
      <c r="E631" s="19" t="s">
        <v>65</v>
      </c>
      <c r="F631" s="19">
        <v>5</v>
      </c>
      <c r="G631" s="20">
        <v>43882</v>
      </c>
      <c r="H631" s="20">
        <f t="shared" si="29"/>
        <v>43887</v>
      </c>
      <c r="I631" s="20">
        <v>43887</v>
      </c>
      <c r="J631" s="24">
        <v>397</v>
      </c>
      <c r="K631" s="25">
        <v>397</v>
      </c>
      <c r="L631" s="18">
        <v>0</v>
      </c>
      <c r="M631" s="18">
        <f t="shared" si="28"/>
        <v>0</v>
      </c>
    </row>
    <row r="632" spans="1:13" x14ac:dyDescent="0.3">
      <c r="A632" s="5">
        <v>101116</v>
      </c>
      <c r="B632" s="19">
        <v>72320</v>
      </c>
      <c r="C632" s="19" t="s">
        <v>300</v>
      </c>
      <c r="D632" s="19" t="s">
        <v>189</v>
      </c>
      <c r="E632" s="19" t="s">
        <v>238</v>
      </c>
      <c r="F632" s="19">
        <v>20</v>
      </c>
      <c r="G632" s="20">
        <v>43882</v>
      </c>
      <c r="H632" s="20">
        <f t="shared" si="29"/>
        <v>43902</v>
      </c>
      <c r="I632" s="20">
        <v>43902</v>
      </c>
      <c r="J632" s="24">
        <v>61</v>
      </c>
      <c r="K632" s="25">
        <v>61</v>
      </c>
      <c r="L632" s="18">
        <v>0</v>
      </c>
      <c r="M632" s="18">
        <f t="shared" si="28"/>
        <v>0</v>
      </c>
    </row>
    <row r="633" spans="1:13" x14ac:dyDescent="0.3">
      <c r="A633" s="5">
        <v>101116</v>
      </c>
      <c r="B633" s="19">
        <v>24100</v>
      </c>
      <c r="C633" s="19" t="s">
        <v>301</v>
      </c>
      <c r="D633" s="19" t="s">
        <v>177</v>
      </c>
      <c r="E633" s="19" t="s">
        <v>238</v>
      </c>
      <c r="F633" s="19">
        <v>20</v>
      </c>
      <c r="G633" s="20">
        <v>43882</v>
      </c>
      <c r="H633" s="20">
        <f t="shared" si="29"/>
        <v>43902</v>
      </c>
      <c r="I633" s="20">
        <v>43902</v>
      </c>
      <c r="J633" s="24">
        <v>358</v>
      </c>
      <c r="K633" s="25">
        <v>358</v>
      </c>
      <c r="L633" s="18">
        <v>0</v>
      </c>
      <c r="M633" s="18">
        <f t="shared" si="28"/>
        <v>0</v>
      </c>
    </row>
    <row r="634" spans="1:13" x14ac:dyDescent="0.3">
      <c r="A634" s="5">
        <v>101109</v>
      </c>
      <c r="B634" s="19">
        <v>75130</v>
      </c>
      <c r="C634" s="19" t="s">
        <v>302</v>
      </c>
      <c r="D634" s="19" t="s">
        <v>289</v>
      </c>
      <c r="E634" s="19" t="s">
        <v>35</v>
      </c>
      <c r="F634" s="19">
        <v>10</v>
      </c>
      <c r="G634" s="20">
        <v>43882</v>
      </c>
      <c r="H634" s="20">
        <f t="shared" si="29"/>
        <v>43892</v>
      </c>
      <c r="I634" s="20">
        <v>43892</v>
      </c>
      <c r="J634" s="24">
        <v>496</v>
      </c>
      <c r="K634" s="25">
        <v>496</v>
      </c>
      <c r="L634" s="18">
        <v>0</v>
      </c>
      <c r="M634" s="18">
        <f t="shared" si="28"/>
        <v>0</v>
      </c>
    </row>
    <row r="635" spans="1:13" x14ac:dyDescent="0.3">
      <c r="A635" s="5">
        <v>101115</v>
      </c>
      <c r="B635" s="19">
        <v>31770</v>
      </c>
      <c r="C635" s="19" t="s">
        <v>303</v>
      </c>
      <c r="D635" s="19" t="s">
        <v>183</v>
      </c>
      <c r="E635" s="19" t="s">
        <v>184</v>
      </c>
      <c r="F635" s="19">
        <v>25</v>
      </c>
      <c r="G635" s="20">
        <v>43882</v>
      </c>
      <c r="H635" s="20">
        <f t="shared" si="29"/>
        <v>43907</v>
      </c>
      <c r="I635" s="20">
        <v>43907</v>
      </c>
      <c r="J635" s="24">
        <v>174</v>
      </c>
      <c r="K635" s="25">
        <v>174</v>
      </c>
      <c r="L635" s="18">
        <v>0</v>
      </c>
      <c r="M635" s="18">
        <f t="shared" si="28"/>
        <v>0</v>
      </c>
    </row>
    <row r="636" spans="1:13" x14ac:dyDescent="0.3">
      <c r="A636" s="5">
        <v>100071</v>
      </c>
      <c r="B636" s="19">
        <v>31240</v>
      </c>
      <c r="C636" s="19" t="s">
        <v>304</v>
      </c>
      <c r="D636" s="19" t="s">
        <v>183</v>
      </c>
      <c r="E636" s="19" t="s">
        <v>184</v>
      </c>
      <c r="F636" s="19">
        <v>25</v>
      </c>
      <c r="G636" s="20">
        <v>43868</v>
      </c>
      <c r="H636" s="20">
        <f t="shared" si="29"/>
        <v>43893</v>
      </c>
      <c r="I636" s="20">
        <v>43893</v>
      </c>
      <c r="J636" s="24">
        <v>404</v>
      </c>
      <c r="K636" s="25">
        <v>404</v>
      </c>
      <c r="L636" s="18">
        <v>0</v>
      </c>
      <c r="M636" s="18">
        <f t="shared" si="28"/>
        <v>0</v>
      </c>
    </row>
    <row r="637" spans="1:13" x14ac:dyDescent="0.3">
      <c r="A637" s="5">
        <v>100071</v>
      </c>
      <c r="B637" s="19">
        <v>32120</v>
      </c>
      <c r="C637" s="19" t="s">
        <v>305</v>
      </c>
      <c r="D637" s="19" t="s">
        <v>240</v>
      </c>
      <c r="E637" s="19" t="s">
        <v>184</v>
      </c>
      <c r="F637" s="19">
        <v>25</v>
      </c>
      <c r="G637" s="20">
        <v>43868</v>
      </c>
      <c r="H637" s="20">
        <f t="shared" si="29"/>
        <v>43893</v>
      </c>
      <c r="I637" s="20">
        <v>43893</v>
      </c>
      <c r="J637" s="24">
        <v>89</v>
      </c>
      <c r="K637" s="25">
        <v>89</v>
      </c>
      <c r="L637" s="18">
        <v>0</v>
      </c>
      <c r="M637" s="18">
        <f t="shared" si="28"/>
        <v>0</v>
      </c>
    </row>
    <row r="638" spans="1:13" x14ac:dyDescent="0.3">
      <c r="A638" s="5">
        <v>100073</v>
      </c>
      <c r="B638" s="19">
        <v>24210</v>
      </c>
      <c r="C638" s="19" t="s">
        <v>306</v>
      </c>
      <c r="D638" s="19" t="s">
        <v>177</v>
      </c>
      <c r="E638" s="19" t="s">
        <v>238</v>
      </c>
      <c r="F638" s="19">
        <v>20</v>
      </c>
      <c r="G638" s="20">
        <v>43868</v>
      </c>
      <c r="H638" s="20">
        <f t="shared" si="29"/>
        <v>43888</v>
      </c>
      <c r="I638" s="20">
        <v>43888</v>
      </c>
      <c r="J638" s="24">
        <v>411</v>
      </c>
      <c r="K638" s="25">
        <v>411</v>
      </c>
      <c r="L638" s="18">
        <v>0</v>
      </c>
      <c r="M638" s="18">
        <f t="shared" si="28"/>
        <v>0</v>
      </c>
    </row>
    <row r="639" spans="1:13" x14ac:dyDescent="0.3">
      <c r="A639" s="5">
        <v>100071</v>
      </c>
      <c r="B639" s="19">
        <v>32430</v>
      </c>
      <c r="C639" s="19" t="s">
        <v>307</v>
      </c>
      <c r="D639" s="19" t="s">
        <v>240</v>
      </c>
      <c r="E639" s="19" t="s">
        <v>184</v>
      </c>
      <c r="F639" s="19">
        <v>25</v>
      </c>
      <c r="G639" s="20">
        <v>43868</v>
      </c>
      <c r="H639" s="20">
        <f t="shared" si="29"/>
        <v>43893</v>
      </c>
      <c r="I639" s="20">
        <v>43893</v>
      </c>
      <c r="J639" s="24">
        <v>538</v>
      </c>
      <c r="K639" s="25">
        <v>538</v>
      </c>
      <c r="L639" s="18">
        <v>0</v>
      </c>
      <c r="M639" s="18">
        <f t="shared" si="28"/>
        <v>0</v>
      </c>
    </row>
    <row r="640" spans="1:13" x14ac:dyDescent="0.3">
      <c r="A640" s="5">
        <v>100077</v>
      </c>
      <c r="B640" s="19">
        <v>60300</v>
      </c>
      <c r="C640" s="19" t="s">
        <v>308</v>
      </c>
      <c r="D640" s="19" t="s">
        <v>214</v>
      </c>
      <c r="E640" s="19" t="s">
        <v>160</v>
      </c>
      <c r="F640" s="19">
        <v>10</v>
      </c>
      <c r="G640" s="20">
        <v>43868</v>
      </c>
      <c r="H640" s="20">
        <f t="shared" si="29"/>
        <v>43878</v>
      </c>
      <c r="I640" s="20">
        <v>43878</v>
      </c>
      <c r="J640" s="24">
        <v>787</v>
      </c>
      <c r="K640" s="25">
        <v>787</v>
      </c>
      <c r="L640" s="18">
        <v>0</v>
      </c>
      <c r="M640" s="18">
        <f t="shared" si="28"/>
        <v>0</v>
      </c>
    </row>
    <row r="641" spans="1:13" x14ac:dyDescent="0.3">
      <c r="A641" s="5">
        <v>101120</v>
      </c>
      <c r="B641" s="19">
        <v>13360</v>
      </c>
      <c r="C641" s="19" t="s">
        <v>309</v>
      </c>
      <c r="D641" s="19" t="s">
        <v>165</v>
      </c>
      <c r="E641" s="19" t="s">
        <v>166</v>
      </c>
      <c r="F641" s="19">
        <v>10</v>
      </c>
      <c r="G641" s="20">
        <v>43882</v>
      </c>
      <c r="H641" s="20">
        <f t="shared" si="29"/>
        <v>43892</v>
      </c>
      <c r="I641" s="20">
        <v>43892</v>
      </c>
      <c r="J641" s="24">
        <v>462</v>
      </c>
      <c r="K641" s="25">
        <v>462</v>
      </c>
      <c r="L641" s="18">
        <v>0</v>
      </c>
      <c r="M641" s="18">
        <f t="shared" si="28"/>
        <v>0</v>
      </c>
    </row>
    <row r="642" spans="1:13" x14ac:dyDescent="0.3">
      <c r="A642" s="5">
        <v>101115</v>
      </c>
      <c r="B642" s="19">
        <v>32630</v>
      </c>
      <c r="C642" s="19" t="s">
        <v>310</v>
      </c>
      <c r="D642" s="19" t="s">
        <v>240</v>
      </c>
      <c r="E642" s="19" t="s">
        <v>184</v>
      </c>
      <c r="F642" s="19">
        <v>25</v>
      </c>
      <c r="G642" s="20">
        <v>43882</v>
      </c>
      <c r="H642" s="20">
        <f t="shared" si="29"/>
        <v>43907</v>
      </c>
      <c r="I642" s="20">
        <v>43907</v>
      </c>
      <c r="J642" s="24">
        <v>576</v>
      </c>
      <c r="K642" s="25">
        <v>576</v>
      </c>
      <c r="L642" s="18">
        <v>0</v>
      </c>
      <c r="M642" s="18">
        <f t="shared" si="28"/>
        <v>0</v>
      </c>
    </row>
    <row r="643" spans="1:13" x14ac:dyDescent="0.3">
      <c r="A643" s="5">
        <v>101111</v>
      </c>
      <c r="B643" s="19">
        <v>76150</v>
      </c>
      <c r="C643" s="19" t="s">
        <v>311</v>
      </c>
      <c r="D643" s="19" t="s">
        <v>202</v>
      </c>
      <c r="E643" s="19" t="s">
        <v>65</v>
      </c>
      <c r="F643" s="19">
        <v>5</v>
      </c>
      <c r="G643" s="20">
        <v>43882</v>
      </c>
      <c r="H643" s="20">
        <f t="shared" si="29"/>
        <v>43887</v>
      </c>
      <c r="I643" s="20">
        <v>43887</v>
      </c>
      <c r="J643" s="24">
        <v>264</v>
      </c>
      <c r="K643" s="25">
        <v>264</v>
      </c>
      <c r="L643" s="18">
        <v>0</v>
      </c>
      <c r="M643" s="18">
        <f t="shared" ref="M643:M706" si="30">ABS(I643-H643)</f>
        <v>0</v>
      </c>
    </row>
    <row r="644" spans="1:13" x14ac:dyDescent="0.3">
      <c r="A644" s="5">
        <v>101122</v>
      </c>
      <c r="B644" s="19">
        <v>60250</v>
      </c>
      <c r="C644" s="19" t="s">
        <v>312</v>
      </c>
      <c r="D644" s="19" t="s">
        <v>214</v>
      </c>
      <c r="E644" s="19" t="s">
        <v>160</v>
      </c>
      <c r="F644" s="19">
        <v>10</v>
      </c>
      <c r="G644" s="20">
        <v>43882</v>
      </c>
      <c r="H644" s="20">
        <f t="shared" si="29"/>
        <v>43892</v>
      </c>
      <c r="I644" s="20">
        <v>43892</v>
      </c>
      <c r="J644" s="24">
        <v>643</v>
      </c>
      <c r="K644" s="25">
        <v>643</v>
      </c>
      <c r="L644" s="18">
        <v>0</v>
      </c>
      <c r="M644" s="18">
        <f t="shared" si="30"/>
        <v>0</v>
      </c>
    </row>
    <row r="645" spans="1:13" x14ac:dyDescent="0.3">
      <c r="A645" s="5">
        <v>101122</v>
      </c>
      <c r="B645" s="19">
        <v>60310</v>
      </c>
      <c r="C645" s="19" t="s">
        <v>313</v>
      </c>
      <c r="D645" s="19" t="s">
        <v>214</v>
      </c>
      <c r="E645" s="19" t="s">
        <v>160</v>
      </c>
      <c r="F645" s="19">
        <v>10</v>
      </c>
      <c r="G645" s="20">
        <v>43882</v>
      </c>
      <c r="H645" s="20">
        <f t="shared" si="29"/>
        <v>43892</v>
      </c>
      <c r="I645" s="20">
        <v>43892</v>
      </c>
      <c r="J645" s="24">
        <v>695</v>
      </c>
      <c r="K645" s="25">
        <v>695</v>
      </c>
      <c r="L645" s="18">
        <v>0</v>
      </c>
      <c r="M645" s="18">
        <f t="shared" si="30"/>
        <v>0</v>
      </c>
    </row>
    <row r="646" spans="1:13" x14ac:dyDescent="0.3">
      <c r="A646" s="5">
        <v>101116</v>
      </c>
      <c r="B646" s="19">
        <v>72580</v>
      </c>
      <c r="C646" s="19" t="s">
        <v>314</v>
      </c>
      <c r="D646" s="19" t="s">
        <v>189</v>
      </c>
      <c r="E646" s="19" t="s">
        <v>238</v>
      </c>
      <c r="F646" s="19">
        <v>20</v>
      </c>
      <c r="G646" s="20">
        <v>43882</v>
      </c>
      <c r="H646" s="20">
        <f t="shared" si="29"/>
        <v>43902</v>
      </c>
      <c r="I646" s="20">
        <v>43902</v>
      </c>
      <c r="J646" s="24">
        <v>166</v>
      </c>
      <c r="K646" s="25">
        <v>166</v>
      </c>
      <c r="L646" s="18">
        <v>0</v>
      </c>
      <c r="M646" s="18">
        <f t="shared" si="30"/>
        <v>0</v>
      </c>
    </row>
    <row r="647" spans="1:13" x14ac:dyDescent="0.3">
      <c r="A647" s="5">
        <v>101115</v>
      </c>
      <c r="B647" s="19">
        <v>31030</v>
      </c>
      <c r="C647" s="19" t="s">
        <v>315</v>
      </c>
      <c r="D647" s="19" t="s">
        <v>183</v>
      </c>
      <c r="E647" s="19" t="s">
        <v>184</v>
      </c>
      <c r="F647" s="19">
        <v>25</v>
      </c>
      <c r="G647" s="20">
        <v>43882</v>
      </c>
      <c r="H647" s="20">
        <f t="shared" si="29"/>
        <v>43907</v>
      </c>
      <c r="I647" s="20">
        <v>43907</v>
      </c>
      <c r="J647" s="24">
        <v>220</v>
      </c>
      <c r="K647" s="25">
        <v>220</v>
      </c>
      <c r="L647" s="18">
        <v>0</v>
      </c>
      <c r="M647" s="18">
        <f t="shared" si="30"/>
        <v>0</v>
      </c>
    </row>
    <row r="648" spans="1:13" x14ac:dyDescent="0.3">
      <c r="A648" s="5">
        <v>101116</v>
      </c>
      <c r="B648" s="19">
        <v>20390</v>
      </c>
      <c r="C648" s="19" t="s">
        <v>316</v>
      </c>
      <c r="D648" s="19" t="s">
        <v>177</v>
      </c>
      <c r="E648" s="19" t="s">
        <v>238</v>
      </c>
      <c r="F648" s="19">
        <v>20</v>
      </c>
      <c r="G648" s="20">
        <v>43882</v>
      </c>
      <c r="H648" s="20">
        <f t="shared" si="29"/>
        <v>43902</v>
      </c>
      <c r="I648" s="20">
        <v>43902</v>
      </c>
      <c r="J648" s="24">
        <v>432</v>
      </c>
      <c r="K648" s="25">
        <v>432</v>
      </c>
      <c r="L648" s="18">
        <v>0</v>
      </c>
      <c r="M648" s="18">
        <f t="shared" si="30"/>
        <v>0</v>
      </c>
    </row>
    <row r="649" spans="1:13" x14ac:dyDescent="0.3">
      <c r="A649" s="5">
        <v>101117</v>
      </c>
      <c r="B649" s="19">
        <v>32390</v>
      </c>
      <c r="C649" s="19" t="s">
        <v>317</v>
      </c>
      <c r="D649" s="19" t="s">
        <v>240</v>
      </c>
      <c r="E649" s="19" t="s">
        <v>318</v>
      </c>
      <c r="F649" s="19">
        <v>3</v>
      </c>
      <c r="G649" s="20">
        <v>43882</v>
      </c>
      <c r="H649" s="20">
        <f t="shared" ref="H649:H712" si="31">G649+F258</f>
        <v>43885</v>
      </c>
      <c r="I649" s="20">
        <v>43885</v>
      </c>
      <c r="J649" s="24">
        <v>523</v>
      </c>
      <c r="K649" s="25">
        <v>523</v>
      </c>
      <c r="L649" s="18">
        <v>0</v>
      </c>
      <c r="M649" s="18">
        <f t="shared" si="30"/>
        <v>0</v>
      </c>
    </row>
    <row r="650" spans="1:13" x14ac:dyDescent="0.3">
      <c r="A650" s="5">
        <v>101116</v>
      </c>
      <c r="B650" s="19">
        <v>72480</v>
      </c>
      <c r="C650" s="19" t="s">
        <v>319</v>
      </c>
      <c r="D650" s="19" t="s">
        <v>189</v>
      </c>
      <c r="E650" s="19" t="s">
        <v>238</v>
      </c>
      <c r="F650" s="19">
        <v>20</v>
      </c>
      <c r="G650" s="20">
        <v>43882</v>
      </c>
      <c r="H650" s="20">
        <f t="shared" si="31"/>
        <v>43902</v>
      </c>
      <c r="I650" s="20">
        <v>43902</v>
      </c>
      <c r="J650" s="24">
        <v>83</v>
      </c>
      <c r="K650" s="25">
        <v>83</v>
      </c>
      <c r="L650" s="18">
        <v>0</v>
      </c>
      <c r="M650" s="18">
        <f t="shared" si="30"/>
        <v>0</v>
      </c>
    </row>
    <row r="651" spans="1:13" x14ac:dyDescent="0.3">
      <c r="A651" s="5">
        <v>101116</v>
      </c>
      <c r="B651" s="19">
        <v>20340</v>
      </c>
      <c r="C651" s="19" t="s">
        <v>320</v>
      </c>
      <c r="D651" s="19" t="s">
        <v>177</v>
      </c>
      <c r="E651" s="19" t="s">
        <v>238</v>
      </c>
      <c r="F651" s="19">
        <v>20</v>
      </c>
      <c r="G651" s="20">
        <v>43882</v>
      </c>
      <c r="H651" s="20">
        <f t="shared" si="31"/>
        <v>43902</v>
      </c>
      <c r="I651" s="20">
        <v>43902</v>
      </c>
      <c r="J651" s="24">
        <v>215</v>
      </c>
      <c r="K651" s="25">
        <v>215</v>
      </c>
      <c r="L651" s="18">
        <v>0</v>
      </c>
      <c r="M651" s="18">
        <f t="shared" si="30"/>
        <v>0</v>
      </c>
    </row>
    <row r="652" spans="1:13" x14ac:dyDescent="0.3">
      <c r="A652" s="5">
        <v>101117</v>
      </c>
      <c r="B652" s="19">
        <v>31410</v>
      </c>
      <c r="C652" s="19" t="s">
        <v>321</v>
      </c>
      <c r="D652" s="19" t="s">
        <v>183</v>
      </c>
      <c r="E652" s="19" t="s">
        <v>318</v>
      </c>
      <c r="F652" s="19">
        <v>3</v>
      </c>
      <c r="G652" s="20">
        <v>43882</v>
      </c>
      <c r="H652" s="20">
        <f t="shared" si="31"/>
        <v>43885</v>
      </c>
      <c r="I652" s="20">
        <v>43885</v>
      </c>
      <c r="J652" s="24">
        <v>192</v>
      </c>
      <c r="K652" s="25">
        <v>192</v>
      </c>
      <c r="L652" s="18">
        <v>0</v>
      </c>
      <c r="M652" s="18">
        <f t="shared" si="30"/>
        <v>0</v>
      </c>
    </row>
    <row r="653" spans="1:13" x14ac:dyDescent="0.3">
      <c r="A653" s="5">
        <v>101120</v>
      </c>
      <c r="B653" s="19">
        <v>70800</v>
      </c>
      <c r="C653" s="19" t="s">
        <v>322</v>
      </c>
      <c r="D653" s="19" t="s">
        <v>202</v>
      </c>
      <c r="E653" s="19" t="s">
        <v>166</v>
      </c>
      <c r="F653" s="19">
        <v>10</v>
      </c>
      <c r="G653" s="20">
        <v>43882</v>
      </c>
      <c r="H653" s="20">
        <f t="shared" si="31"/>
        <v>43892</v>
      </c>
      <c r="I653" s="20">
        <v>43892</v>
      </c>
      <c r="J653" s="24">
        <v>508</v>
      </c>
      <c r="K653" s="25">
        <v>508</v>
      </c>
      <c r="L653" s="18">
        <v>0</v>
      </c>
      <c r="M653" s="18">
        <f t="shared" si="30"/>
        <v>0</v>
      </c>
    </row>
    <row r="654" spans="1:13" x14ac:dyDescent="0.3">
      <c r="A654" s="5">
        <v>101120</v>
      </c>
      <c r="B654" s="19">
        <v>71400</v>
      </c>
      <c r="C654" s="19" t="s">
        <v>323</v>
      </c>
      <c r="D654" s="19" t="s">
        <v>232</v>
      </c>
      <c r="E654" s="19" t="s">
        <v>166</v>
      </c>
      <c r="F654" s="19">
        <v>10</v>
      </c>
      <c r="G654" s="20">
        <v>43882</v>
      </c>
      <c r="H654" s="20">
        <f t="shared" si="31"/>
        <v>43892</v>
      </c>
      <c r="I654" s="20">
        <v>43892</v>
      </c>
      <c r="J654" s="24">
        <v>2300</v>
      </c>
      <c r="K654" s="25">
        <v>2304</v>
      </c>
      <c r="L654" s="18">
        <v>0</v>
      </c>
      <c r="M654" s="18">
        <f t="shared" si="30"/>
        <v>0</v>
      </c>
    </row>
    <row r="655" spans="1:13" x14ac:dyDescent="0.3">
      <c r="A655" s="5">
        <v>101116</v>
      </c>
      <c r="B655" s="19">
        <v>72490</v>
      </c>
      <c r="C655" s="19" t="s">
        <v>324</v>
      </c>
      <c r="D655" s="19" t="s">
        <v>189</v>
      </c>
      <c r="E655" s="19" t="s">
        <v>238</v>
      </c>
      <c r="F655" s="19">
        <v>20</v>
      </c>
      <c r="G655" s="20">
        <v>43882</v>
      </c>
      <c r="H655" s="20">
        <f t="shared" si="31"/>
        <v>43902</v>
      </c>
      <c r="I655" s="20">
        <v>43902</v>
      </c>
      <c r="J655" s="24">
        <v>57</v>
      </c>
      <c r="K655" s="25">
        <v>57</v>
      </c>
      <c r="L655" s="18">
        <v>0</v>
      </c>
      <c r="M655" s="18">
        <f t="shared" si="30"/>
        <v>0</v>
      </c>
    </row>
    <row r="656" spans="1:13" x14ac:dyDescent="0.3">
      <c r="A656" s="5">
        <v>101120</v>
      </c>
      <c r="B656" s="19">
        <v>15400</v>
      </c>
      <c r="C656" s="19" t="s">
        <v>325</v>
      </c>
      <c r="D656" s="19" t="s">
        <v>165</v>
      </c>
      <c r="E656" s="19" t="s">
        <v>166</v>
      </c>
      <c r="F656" s="19">
        <v>10</v>
      </c>
      <c r="G656" s="20">
        <v>43882</v>
      </c>
      <c r="H656" s="20">
        <f t="shared" si="31"/>
        <v>43892</v>
      </c>
      <c r="I656" s="20">
        <v>43892</v>
      </c>
      <c r="J656" s="24">
        <v>1983</v>
      </c>
      <c r="K656" s="25">
        <v>1981</v>
      </c>
      <c r="L656" s="18">
        <v>1</v>
      </c>
      <c r="M656" s="18">
        <f t="shared" si="30"/>
        <v>0</v>
      </c>
    </row>
    <row r="657" spans="1:13" x14ac:dyDescent="0.3">
      <c r="A657" s="5">
        <v>101122</v>
      </c>
      <c r="B657" s="19">
        <v>60220</v>
      </c>
      <c r="C657" s="19" t="s">
        <v>326</v>
      </c>
      <c r="D657" s="19" t="s">
        <v>214</v>
      </c>
      <c r="E657" s="19" t="s">
        <v>160</v>
      </c>
      <c r="F657" s="19">
        <v>10</v>
      </c>
      <c r="G657" s="20">
        <v>43882</v>
      </c>
      <c r="H657" s="20">
        <f t="shared" si="31"/>
        <v>43892</v>
      </c>
      <c r="I657" s="20">
        <v>43892</v>
      </c>
      <c r="J657" s="24">
        <v>561</v>
      </c>
      <c r="K657" s="25">
        <v>561</v>
      </c>
      <c r="L657" s="18">
        <v>0</v>
      </c>
      <c r="M657" s="18">
        <f t="shared" si="30"/>
        <v>0</v>
      </c>
    </row>
    <row r="658" spans="1:13" x14ac:dyDescent="0.3">
      <c r="A658" s="5">
        <v>101122</v>
      </c>
      <c r="B658" s="19">
        <v>60350</v>
      </c>
      <c r="C658" s="19" t="s">
        <v>327</v>
      </c>
      <c r="D658" s="19" t="s">
        <v>214</v>
      </c>
      <c r="E658" s="19" t="s">
        <v>160</v>
      </c>
      <c r="F658" s="19">
        <v>10</v>
      </c>
      <c r="G658" s="20">
        <v>43882</v>
      </c>
      <c r="H658" s="20">
        <f t="shared" si="31"/>
        <v>43892</v>
      </c>
      <c r="I658" s="20">
        <v>43892</v>
      </c>
      <c r="J658" s="24">
        <v>363</v>
      </c>
      <c r="K658" s="25">
        <v>363</v>
      </c>
      <c r="L658" s="18">
        <v>0</v>
      </c>
      <c r="M658" s="18">
        <f t="shared" si="30"/>
        <v>0</v>
      </c>
    </row>
    <row r="659" spans="1:13" x14ac:dyDescent="0.3">
      <c r="A659" s="5">
        <v>101111</v>
      </c>
      <c r="B659" s="19">
        <v>80140</v>
      </c>
      <c r="C659" s="19" t="s">
        <v>328</v>
      </c>
      <c r="D659" s="19" t="s">
        <v>299</v>
      </c>
      <c r="E659" s="19" t="s">
        <v>65</v>
      </c>
      <c r="F659" s="19">
        <v>5</v>
      </c>
      <c r="G659" s="20">
        <v>43882</v>
      </c>
      <c r="H659" s="20">
        <f t="shared" si="31"/>
        <v>43887</v>
      </c>
      <c r="I659" s="20">
        <v>43887</v>
      </c>
      <c r="J659" s="24">
        <v>673</v>
      </c>
      <c r="K659" s="25">
        <v>673</v>
      </c>
      <c r="L659" s="18">
        <v>0</v>
      </c>
      <c r="M659" s="18">
        <f t="shared" si="30"/>
        <v>0</v>
      </c>
    </row>
    <row r="660" spans="1:13" x14ac:dyDescent="0.3">
      <c r="A660" s="5">
        <v>101120</v>
      </c>
      <c r="B660" s="26">
        <v>15640</v>
      </c>
      <c r="C660" s="19" t="s">
        <v>329</v>
      </c>
      <c r="D660" s="19" t="s">
        <v>165</v>
      </c>
      <c r="E660" s="19" t="s">
        <v>166</v>
      </c>
      <c r="F660" s="19">
        <v>10</v>
      </c>
      <c r="G660" s="20">
        <v>43882</v>
      </c>
      <c r="H660" s="20">
        <f t="shared" si="31"/>
        <v>43892</v>
      </c>
      <c r="I660" s="20">
        <v>43892</v>
      </c>
      <c r="J660" s="24">
        <v>660</v>
      </c>
      <c r="K660" s="25">
        <v>660</v>
      </c>
      <c r="L660" s="18">
        <v>0</v>
      </c>
      <c r="M660" s="18">
        <f t="shared" si="30"/>
        <v>0</v>
      </c>
    </row>
    <row r="661" spans="1:13" x14ac:dyDescent="0.3">
      <c r="A661" s="5">
        <v>101116</v>
      </c>
      <c r="B661" s="19">
        <v>20400</v>
      </c>
      <c r="C661" s="19" t="s">
        <v>330</v>
      </c>
      <c r="D661" s="19" t="s">
        <v>177</v>
      </c>
      <c r="E661" s="19" t="s">
        <v>238</v>
      </c>
      <c r="F661" s="19">
        <v>20</v>
      </c>
      <c r="G661" s="20">
        <v>43882</v>
      </c>
      <c r="H661" s="20">
        <f t="shared" si="31"/>
        <v>43902</v>
      </c>
      <c r="I661" s="20">
        <v>43902</v>
      </c>
      <c r="J661" s="24">
        <v>251</v>
      </c>
      <c r="K661" s="25">
        <v>251</v>
      </c>
      <c r="L661" s="18">
        <v>0</v>
      </c>
      <c r="M661" s="18">
        <f t="shared" si="30"/>
        <v>0</v>
      </c>
    </row>
    <row r="662" spans="1:13" x14ac:dyDescent="0.3">
      <c r="A662" s="5">
        <v>101117</v>
      </c>
      <c r="B662" s="19">
        <v>31580</v>
      </c>
      <c r="C662" s="19" t="s">
        <v>331</v>
      </c>
      <c r="D662" s="19" t="s">
        <v>183</v>
      </c>
      <c r="E662" s="19" t="s">
        <v>318</v>
      </c>
      <c r="F662" s="19">
        <v>3</v>
      </c>
      <c r="G662" s="20">
        <v>43882</v>
      </c>
      <c r="H662" s="20">
        <f t="shared" si="31"/>
        <v>43885</v>
      </c>
      <c r="I662" s="20">
        <v>43885</v>
      </c>
      <c r="J662" s="24">
        <v>170</v>
      </c>
      <c r="K662" s="25">
        <v>170</v>
      </c>
      <c r="L662" s="18">
        <v>0</v>
      </c>
      <c r="M662" s="18">
        <f t="shared" si="30"/>
        <v>0</v>
      </c>
    </row>
    <row r="663" spans="1:13" x14ac:dyDescent="0.3">
      <c r="A663" s="5">
        <v>101109</v>
      </c>
      <c r="B663" s="19">
        <v>75150</v>
      </c>
      <c r="C663" s="19" t="s">
        <v>332</v>
      </c>
      <c r="D663" s="19" t="s">
        <v>289</v>
      </c>
      <c r="E663" s="19" t="s">
        <v>35</v>
      </c>
      <c r="F663" s="19">
        <v>10</v>
      </c>
      <c r="G663" s="20">
        <v>43882</v>
      </c>
      <c r="H663" s="20">
        <f t="shared" si="31"/>
        <v>43892</v>
      </c>
      <c r="I663" s="20">
        <v>43892</v>
      </c>
      <c r="J663" s="24">
        <v>294</v>
      </c>
      <c r="K663" s="25">
        <v>294</v>
      </c>
      <c r="L663" s="18">
        <v>0</v>
      </c>
      <c r="M663" s="18">
        <f t="shared" si="30"/>
        <v>0</v>
      </c>
    </row>
    <row r="664" spans="1:13" x14ac:dyDescent="0.3">
      <c r="A664" s="5">
        <v>101109</v>
      </c>
      <c r="B664" s="19">
        <v>75260</v>
      </c>
      <c r="C664" s="19" t="s">
        <v>333</v>
      </c>
      <c r="D664" s="19" t="s">
        <v>289</v>
      </c>
      <c r="E664" s="19" t="s">
        <v>35</v>
      </c>
      <c r="F664" s="19">
        <v>10</v>
      </c>
      <c r="G664" s="20">
        <v>43882</v>
      </c>
      <c r="H664" s="20">
        <f t="shared" si="31"/>
        <v>43892</v>
      </c>
      <c r="I664" s="20">
        <v>43892</v>
      </c>
      <c r="J664" s="24">
        <v>269</v>
      </c>
      <c r="K664" s="25">
        <v>269</v>
      </c>
      <c r="L664" s="18">
        <v>0</v>
      </c>
      <c r="M664" s="18">
        <f t="shared" si="30"/>
        <v>0</v>
      </c>
    </row>
    <row r="665" spans="1:13" x14ac:dyDescent="0.3">
      <c r="A665" s="5">
        <v>101119</v>
      </c>
      <c r="B665" s="19">
        <v>81090</v>
      </c>
      <c r="C665" s="19" t="s">
        <v>334</v>
      </c>
      <c r="D665" s="19" t="s">
        <v>258</v>
      </c>
      <c r="E665" s="19" t="s">
        <v>259</v>
      </c>
      <c r="F665" s="19">
        <v>45</v>
      </c>
      <c r="G665" s="20">
        <v>43882</v>
      </c>
      <c r="H665" s="20">
        <f t="shared" si="31"/>
        <v>43927</v>
      </c>
      <c r="I665" s="20">
        <v>43927</v>
      </c>
      <c r="J665" s="24">
        <v>173</v>
      </c>
      <c r="K665" s="25">
        <v>173</v>
      </c>
      <c r="L665" s="18">
        <v>0</v>
      </c>
      <c r="M665" s="18">
        <f t="shared" si="30"/>
        <v>0</v>
      </c>
    </row>
    <row r="666" spans="1:13" x14ac:dyDescent="0.3">
      <c r="A666" s="5">
        <v>101117</v>
      </c>
      <c r="B666" s="19">
        <v>32610</v>
      </c>
      <c r="C666" s="19" t="s">
        <v>335</v>
      </c>
      <c r="D666" s="19" t="s">
        <v>240</v>
      </c>
      <c r="E666" s="19" t="s">
        <v>318</v>
      </c>
      <c r="F666" s="19">
        <v>3</v>
      </c>
      <c r="G666" s="20">
        <v>43882</v>
      </c>
      <c r="H666" s="20">
        <f t="shared" si="31"/>
        <v>43885</v>
      </c>
      <c r="I666" s="20">
        <v>43885</v>
      </c>
      <c r="J666" s="24">
        <v>131</v>
      </c>
      <c r="K666" s="25">
        <v>131</v>
      </c>
      <c r="L666" s="18">
        <v>0</v>
      </c>
      <c r="M666" s="18">
        <f t="shared" si="30"/>
        <v>0</v>
      </c>
    </row>
    <row r="667" spans="1:13" x14ac:dyDescent="0.3">
      <c r="A667" s="5">
        <v>101120</v>
      </c>
      <c r="B667" s="26">
        <v>15560</v>
      </c>
      <c r="C667" s="19" t="s">
        <v>336</v>
      </c>
      <c r="D667" s="19" t="s">
        <v>165</v>
      </c>
      <c r="E667" s="19" t="s">
        <v>166</v>
      </c>
      <c r="F667" s="19">
        <v>10</v>
      </c>
      <c r="G667" s="20">
        <v>43882</v>
      </c>
      <c r="H667" s="20">
        <f t="shared" si="31"/>
        <v>43892</v>
      </c>
      <c r="I667" s="20">
        <v>43892</v>
      </c>
      <c r="J667" s="24">
        <v>199</v>
      </c>
      <c r="K667" s="25">
        <v>199</v>
      </c>
      <c r="L667" s="18">
        <v>0</v>
      </c>
      <c r="M667" s="18">
        <f t="shared" si="30"/>
        <v>0</v>
      </c>
    </row>
    <row r="668" spans="1:13" x14ac:dyDescent="0.3">
      <c r="A668" s="5">
        <v>101117</v>
      </c>
      <c r="B668" s="19">
        <v>31250</v>
      </c>
      <c r="C668" s="19" t="s">
        <v>337</v>
      </c>
      <c r="D668" s="19" t="s">
        <v>183</v>
      </c>
      <c r="E668" s="19" t="s">
        <v>318</v>
      </c>
      <c r="F668" s="19">
        <v>3</v>
      </c>
      <c r="G668" s="20">
        <v>43882</v>
      </c>
      <c r="H668" s="20">
        <f t="shared" si="31"/>
        <v>43885</v>
      </c>
      <c r="I668" s="20">
        <v>43885</v>
      </c>
      <c r="J668" s="24">
        <v>63</v>
      </c>
      <c r="K668" s="25">
        <v>63</v>
      </c>
      <c r="L668" s="18">
        <v>0</v>
      </c>
      <c r="M668" s="18">
        <f t="shared" si="30"/>
        <v>0</v>
      </c>
    </row>
    <row r="669" spans="1:13" x14ac:dyDescent="0.3">
      <c r="A669" s="5">
        <v>101116</v>
      </c>
      <c r="B669" s="19">
        <v>25010</v>
      </c>
      <c r="C669" s="19" t="s">
        <v>338</v>
      </c>
      <c r="D669" s="19" t="s">
        <v>177</v>
      </c>
      <c r="E669" s="19" t="s">
        <v>238</v>
      </c>
      <c r="F669" s="19">
        <v>20</v>
      </c>
      <c r="G669" s="20">
        <v>43882</v>
      </c>
      <c r="H669" s="20">
        <f t="shared" si="31"/>
        <v>43902</v>
      </c>
      <c r="I669" s="20">
        <v>43902</v>
      </c>
      <c r="J669" s="24">
        <v>123</v>
      </c>
      <c r="K669" s="25">
        <v>123</v>
      </c>
      <c r="L669" s="18">
        <v>0</v>
      </c>
      <c r="M669" s="18">
        <f t="shared" si="30"/>
        <v>0</v>
      </c>
    </row>
    <row r="670" spans="1:13" x14ac:dyDescent="0.3">
      <c r="A670" s="5">
        <v>101118</v>
      </c>
      <c r="B670" s="19">
        <v>72970</v>
      </c>
      <c r="C670" s="19" t="s">
        <v>339</v>
      </c>
      <c r="D670" s="19" t="s">
        <v>189</v>
      </c>
      <c r="E670" s="19" t="s">
        <v>178</v>
      </c>
      <c r="F670" s="19">
        <v>20</v>
      </c>
      <c r="G670" s="20">
        <v>43882</v>
      </c>
      <c r="H670" s="20">
        <f t="shared" si="31"/>
        <v>43902</v>
      </c>
      <c r="I670" s="20">
        <v>43902</v>
      </c>
      <c r="J670" s="24">
        <v>163</v>
      </c>
      <c r="K670" s="25">
        <v>163</v>
      </c>
      <c r="L670" s="18">
        <v>0</v>
      </c>
      <c r="M670" s="18">
        <f t="shared" si="30"/>
        <v>0</v>
      </c>
    </row>
    <row r="671" spans="1:13" x14ac:dyDescent="0.3">
      <c r="A671" s="5">
        <v>101118</v>
      </c>
      <c r="B671" s="19">
        <v>72790</v>
      </c>
      <c r="C671" s="19" t="s">
        <v>340</v>
      </c>
      <c r="D671" s="19" t="s">
        <v>189</v>
      </c>
      <c r="E671" s="19" t="s">
        <v>178</v>
      </c>
      <c r="F671" s="19">
        <v>20</v>
      </c>
      <c r="G671" s="20">
        <v>43882</v>
      </c>
      <c r="H671" s="20">
        <f t="shared" si="31"/>
        <v>43902</v>
      </c>
      <c r="I671" s="20">
        <v>43902</v>
      </c>
      <c r="J671" s="24">
        <v>54</v>
      </c>
      <c r="K671" s="25">
        <v>54</v>
      </c>
      <c r="L671" s="18">
        <v>0</v>
      </c>
      <c r="M671" s="18">
        <f t="shared" si="30"/>
        <v>0</v>
      </c>
    </row>
    <row r="672" spans="1:13" x14ac:dyDescent="0.3">
      <c r="A672" s="5">
        <v>101109</v>
      </c>
      <c r="B672" s="19">
        <v>75010</v>
      </c>
      <c r="C672" s="19" t="s">
        <v>341</v>
      </c>
      <c r="D672" s="19" t="s">
        <v>289</v>
      </c>
      <c r="E672" s="19" t="s">
        <v>35</v>
      </c>
      <c r="F672" s="19">
        <v>10</v>
      </c>
      <c r="G672" s="20">
        <v>43882</v>
      </c>
      <c r="H672" s="20">
        <f t="shared" si="31"/>
        <v>43892</v>
      </c>
      <c r="I672" s="20">
        <v>43892</v>
      </c>
      <c r="J672" s="24">
        <v>45</v>
      </c>
      <c r="K672" s="25">
        <v>45</v>
      </c>
      <c r="L672" s="18">
        <v>0</v>
      </c>
      <c r="M672" s="18">
        <f t="shared" si="30"/>
        <v>0</v>
      </c>
    </row>
    <row r="673" spans="1:13" x14ac:dyDescent="0.3">
      <c r="A673" s="5">
        <v>101117</v>
      </c>
      <c r="B673" s="19">
        <v>31680</v>
      </c>
      <c r="C673" s="19" t="s">
        <v>342</v>
      </c>
      <c r="D673" s="19" t="s">
        <v>183</v>
      </c>
      <c r="E673" s="19" t="s">
        <v>318</v>
      </c>
      <c r="F673" s="19">
        <v>3</v>
      </c>
      <c r="G673" s="20">
        <v>43882</v>
      </c>
      <c r="H673" s="20">
        <f t="shared" si="31"/>
        <v>43885</v>
      </c>
      <c r="I673" s="20">
        <v>43885</v>
      </c>
      <c r="J673" s="24">
        <v>63</v>
      </c>
      <c r="K673" s="25">
        <v>63</v>
      </c>
      <c r="L673" s="18">
        <v>0</v>
      </c>
      <c r="M673" s="18">
        <f t="shared" si="30"/>
        <v>0</v>
      </c>
    </row>
    <row r="674" spans="1:13" x14ac:dyDescent="0.3">
      <c r="A674" s="5">
        <v>101122</v>
      </c>
      <c r="B674" s="19">
        <v>60570</v>
      </c>
      <c r="C674" s="19" t="s">
        <v>343</v>
      </c>
      <c r="D674" s="19" t="s">
        <v>214</v>
      </c>
      <c r="E674" s="19" t="s">
        <v>160</v>
      </c>
      <c r="F674" s="19">
        <v>10</v>
      </c>
      <c r="G674" s="20">
        <v>43882</v>
      </c>
      <c r="H674" s="20">
        <f t="shared" si="31"/>
        <v>43892</v>
      </c>
      <c r="I674" s="20">
        <v>43892</v>
      </c>
      <c r="J674" s="24">
        <v>428</v>
      </c>
      <c r="K674" s="25">
        <v>428</v>
      </c>
      <c r="L674" s="18">
        <v>0</v>
      </c>
      <c r="M674" s="18">
        <f t="shared" si="30"/>
        <v>0</v>
      </c>
    </row>
    <row r="675" spans="1:13" x14ac:dyDescent="0.3">
      <c r="A675" s="5">
        <v>101111</v>
      </c>
      <c r="B675" s="19">
        <v>80120</v>
      </c>
      <c r="C675" s="19" t="s">
        <v>344</v>
      </c>
      <c r="D675" s="19" t="s">
        <v>299</v>
      </c>
      <c r="E675" s="19" t="s">
        <v>65</v>
      </c>
      <c r="F675" s="19">
        <v>5</v>
      </c>
      <c r="G675" s="20">
        <v>43882</v>
      </c>
      <c r="H675" s="20">
        <f t="shared" si="31"/>
        <v>43887</v>
      </c>
      <c r="I675" s="20">
        <v>43887</v>
      </c>
      <c r="J675" s="24">
        <v>79</v>
      </c>
      <c r="K675" s="25">
        <v>79</v>
      </c>
      <c r="L675" s="18">
        <v>0</v>
      </c>
      <c r="M675" s="18">
        <f t="shared" si="30"/>
        <v>0</v>
      </c>
    </row>
    <row r="676" spans="1:13" x14ac:dyDescent="0.3">
      <c r="A676" s="5">
        <v>101120</v>
      </c>
      <c r="B676" s="19">
        <v>15420</v>
      </c>
      <c r="C676" s="19" t="s">
        <v>345</v>
      </c>
      <c r="D676" s="19" t="s">
        <v>165</v>
      </c>
      <c r="E676" s="19" t="s">
        <v>166</v>
      </c>
      <c r="F676" s="19">
        <v>10</v>
      </c>
      <c r="G676" s="20">
        <v>43882</v>
      </c>
      <c r="H676" s="20">
        <f t="shared" si="31"/>
        <v>43892</v>
      </c>
      <c r="I676" s="20">
        <v>43892</v>
      </c>
      <c r="J676" s="24">
        <v>509</v>
      </c>
      <c r="K676" s="25">
        <v>509</v>
      </c>
      <c r="L676" s="18">
        <v>0</v>
      </c>
      <c r="M676" s="18">
        <f t="shared" si="30"/>
        <v>0</v>
      </c>
    </row>
    <row r="677" spans="1:13" x14ac:dyDescent="0.3">
      <c r="A677" s="5">
        <v>101117</v>
      </c>
      <c r="B677" s="19">
        <v>32640</v>
      </c>
      <c r="C677" s="19" t="s">
        <v>346</v>
      </c>
      <c r="D677" s="19" t="s">
        <v>240</v>
      </c>
      <c r="E677" s="19" t="s">
        <v>318</v>
      </c>
      <c r="F677" s="19">
        <v>3</v>
      </c>
      <c r="G677" s="20">
        <v>43882</v>
      </c>
      <c r="H677" s="20">
        <f t="shared" si="31"/>
        <v>43885</v>
      </c>
      <c r="I677" s="20">
        <v>43885</v>
      </c>
      <c r="J677" s="24">
        <v>155</v>
      </c>
      <c r="K677" s="25">
        <v>155</v>
      </c>
      <c r="L677" s="18">
        <v>0</v>
      </c>
      <c r="M677" s="18">
        <f t="shared" si="30"/>
        <v>0</v>
      </c>
    </row>
    <row r="678" spans="1:13" x14ac:dyDescent="0.3">
      <c r="A678" s="5">
        <v>101117</v>
      </c>
      <c r="B678" s="19">
        <v>32170</v>
      </c>
      <c r="C678" s="19" t="s">
        <v>347</v>
      </c>
      <c r="D678" s="19" t="s">
        <v>240</v>
      </c>
      <c r="E678" s="19" t="s">
        <v>318</v>
      </c>
      <c r="F678" s="19">
        <v>3</v>
      </c>
      <c r="G678" s="20">
        <v>43882</v>
      </c>
      <c r="H678" s="20">
        <f t="shared" si="31"/>
        <v>43885</v>
      </c>
      <c r="I678" s="20">
        <v>43885</v>
      </c>
      <c r="J678" s="24">
        <v>119</v>
      </c>
      <c r="K678" s="25">
        <v>119</v>
      </c>
      <c r="L678" s="18">
        <v>0</v>
      </c>
      <c r="M678" s="18">
        <f t="shared" si="30"/>
        <v>0</v>
      </c>
    </row>
    <row r="679" spans="1:13" x14ac:dyDescent="0.3">
      <c r="A679" s="5">
        <v>101118</v>
      </c>
      <c r="B679" s="19">
        <v>25020</v>
      </c>
      <c r="C679" s="19" t="s">
        <v>348</v>
      </c>
      <c r="D679" s="19" t="s">
        <v>177</v>
      </c>
      <c r="E679" s="19" t="s">
        <v>178</v>
      </c>
      <c r="F679" s="19">
        <v>20</v>
      </c>
      <c r="G679" s="20">
        <v>43882</v>
      </c>
      <c r="H679" s="20">
        <f t="shared" si="31"/>
        <v>43902</v>
      </c>
      <c r="I679" s="20">
        <v>43902</v>
      </c>
      <c r="J679" s="24">
        <v>85</v>
      </c>
      <c r="K679" s="25">
        <v>85</v>
      </c>
      <c r="L679" s="18">
        <v>0</v>
      </c>
      <c r="M679" s="18">
        <f t="shared" si="30"/>
        <v>0</v>
      </c>
    </row>
    <row r="680" spans="1:13" x14ac:dyDescent="0.3">
      <c r="A680" s="5">
        <v>101118</v>
      </c>
      <c r="B680" s="19">
        <v>20260</v>
      </c>
      <c r="C680" s="19" t="s">
        <v>349</v>
      </c>
      <c r="D680" s="19" t="s">
        <v>177</v>
      </c>
      <c r="E680" s="19" t="s">
        <v>178</v>
      </c>
      <c r="F680" s="19">
        <v>20</v>
      </c>
      <c r="G680" s="20">
        <v>43882</v>
      </c>
      <c r="H680" s="20">
        <f t="shared" si="31"/>
        <v>43902</v>
      </c>
      <c r="I680" s="20">
        <v>43902</v>
      </c>
      <c r="J680" s="24">
        <v>226</v>
      </c>
      <c r="K680" s="25">
        <v>226</v>
      </c>
      <c r="L680" s="18">
        <v>0</v>
      </c>
      <c r="M680" s="18">
        <f t="shared" si="30"/>
        <v>0</v>
      </c>
    </row>
    <row r="681" spans="1:13" x14ac:dyDescent="0.3">
      <c r="A681" s="5">
        <v>101118</v>
      </c>
      <c r="B681" s="19">
        <v>20470</v>
      </c>
      <c r="C681" s="19" t="s">
        <v>350</v>
      </c>
      <c r="D681" s="19" t="s">
        <v>177</v>
      </c>
      <c r="E681" s="19" t="s">
        <v>178</v>
      </c>
      <c r="F681" s="19">
        <v>20</v>
      </c>
      <c r="G681" s="20">
        <v>43882</v>
      </c>
      <c r="H681" s="20">
        <f t="shared" si="31"/>
        <v>43902</v>
      </c>
      <c r="I681" s="20">
        <v>43902</v>
      </c>
      <c r="J681" s="24">
        <v>81</v>
      </c>
      <c r="K681" s="25">
        <v>81</v>
      </c>
      <c r="L681" s="18">
        <v>0</v>
      </c>
      <c r="M681" s="18">
        <f t="shared" si="30"/>
        <v>0</v>
      </c>
    </row>
    <row r="682" spans="1:13" x14ac:dyDescent="0.3">
      <c r="A682" s="5">
        <v>101122</v>
      </c>
      <c r="B682" s="19">
        <v>60340</v>
      </c>
      <c r="C682" s="19" t="s">
        <v>351</v>
      </c>
      <c r="D682" s="19" t="s">
        <v>214</v>
      </c>
      <c r="E682" s="19" t="s">
        <v>160</v>
      </c>
      <c r="F682" s="19">
        <v>10</v>
      </c>
      <c r="G682" s="20">
        <v>43882</v>
      </c>
      <c r="H682" s="20">
        <f t="shared" si="31"/>
        <v>43892</v>
      </c>
      <c r="I682" s="20">
        <v>43892</v>
      </c>
      <c r="J682" s="24">
        <v>249</v>
      </c>
      <c r="K682" s="25">
        <v>249</v>
      </c>
      <c r="L682" s="18">
        <v>0</v>
      </c>
      <c r="M682" s="18">
        <f t="shared" si="30"/>
        <v>0</v>
      </c>
    </row>
    <row r="683" spans="1:13" x14ac:dyDescent="0.3">
      <c r="A683" s="5">
        <v>101117</v>
      </c>
      <c r="B683" s="19">
        <v>31930</v>
      </c>
      <c r="C683" s="19" t="s">
        <v>352</v>
      </c>
      <c r="D683" s="19" t="s">
        <v>183</v>
      </c>
      <c r="E683" s="19" t="s">
        <v>318</v>
      </c>
      <c r="F683" s="19">
        <v>3</v>
      </c>
      <c r="G683" s="20">
        <v>43882</v>
      </c>
      <c r="H683" s="20">
        <f t="shared" si="31"/>
        <v>43885</v>
      </c>
      <c r="I683" s="20">
        <v>43885</v>
      </c>
      <c r="J683" s="24">
        <v>37</v>
      </c>
      <c r="K683" s="25">
        <v>37</v>
      </c>
      <c r="L683" s="18">
        <v>0</v>
      </c>
      <c r="M683" s="18">
        <f t="shared" si="30"/>
        <v>0</v>
      </c>
    </row>
    <row r="684" spans="1:13" x14ac:dyDescent="0.3">
      <c r="A684" s="5">
        <v>101120</v>
      </c>
      <c r="B684" s="19">
        <v>13380</v>
      </c>
      <c r="C684" s="19" t="s">
        <v>353</v>
      </c>
      <c r="D684" s="19" t="s">
        <v>165</v>
      </c>
      <c r="E684" s="19" t="s">
        <v>166</v>
      </c>
      <c r="F684" s="19">
        <v>10</v>
      </c>
      <c r="G684" s="20">
        <v>43882</v>
      </c>
      <c r="H684" s="20">
        <f t="shared" si="31"/>
        <v>43892</v>
      </c>
      <c r="I684" s="20">
        <v>43892</v>
      </c>
      <c r="J684" s="24">
        <v>687</v>
      </c>
      <c r="K684" s="25">
        <v>687</v>
      </c>
      <c r="L684" s="18">
        <v>0</v>
      </c>
      <c r="M684" s="18">
        <f t="shared" si="30"/>
        <v>0</v>
      </c>
    </row>
    <row r="685" spans="1:13" x14ac:dyDescent="0.3">
      <c r="A685" s="5">
        <v>101117</v>
      </c>
      <c r="B685" s="19">
        <v>32370</v>
      </c>
      <c r="C685" s="19" t="s">
        <v>354</v>
      </c>
      <c r="D685" s="19" t="s">
        <v>240</v>
      </c>
      <c r="E685" s="19" t="s">
        <v>318</v>
      </c>
      <c r="F685" s="19">
        <v>3</v>
      </c>
      <c r="G685" s="20">
        <v>43882</v>
      </c>
      <c r="H685" s="20">
        <f t="shared" si="31"/>
        <v>43885</v>
      </c>
      <c r="I685" s="20">
        <v>43885</v>
      </c>
      <c r="J685" s="24">
        <v>144</v>
      </c>
      <c r="K685" s="25">
        <v>144</v>
      </c>
      <c r="L685" s="18">
        <v>0</v>
      </c>
      <c r="M685" s="18">
        <f t="shared" si="30"/>
        <v>0</v>
      </c>
    </row>
    <row r="686" spans="1:13" x14ac:dyDescent="0.3">
      <c r="A686" s="5">
        <v>101120</v>
      </c>
      <c r="B686" s="19">
        <v>13490</v>
      </c>
      <c r="C686" s="19" t="s">
        <v>355</v>
      </c>
      <c r="D686" s="19" t="s">
        <v>165</v>
      </c>
      <c r="E686" s="19" t="s">
        <v>166</v>
      </c>
      <c r="F686" s="19">
        <v>10</v>
      </c>
      <c r="G686" s="20">
        <v>43882</v>
      </c>
      <c r="H686" s="20">
        <f t="shared" si="31"/>
        <v>43892</v>
      </c>
      <c r="I686" s="20">
        <v>43892</v>
      </c>
      <c r="J686" s="24">
        <v>84</v>
      </c>
      <c r="K686" s="25">
        <v>84</v>
      </c>
      <c r="L686" s="18">
        <v>0</v>
      </c>
      <c r="M686" s="18">
        <f t="shared" si="30"/>
        <v>0</v>
      </c>
    </row>
    <row r="687" spans="1:13" x14ac:dyDescent="0.3">
      <c r="A687" s="5">
        <v>101117</v>
      </c>
      <c r="B687" s="19">
        <v>32540</v>
      </c>
      <c r="C687" s="19" t="s">
        <v>356</v>
      </c>
      <c r="D687" s="19" t="s">
        <v>240</v>
      </c>
      <c r="E687" s="19" t="s">
        <v>318</v>
      </c>
      <c r="F687" s="19">
        <v>3</v>
      </c>
      <c r="G687" s="20">
        <v>43882</v>
      </c>
      <c r="H687" s="20">
        <f t="shared" si="31"/>
        <v>43885</v>
      </c>
      <c r="I687" s="20">
        <v>43890</v>
      </c>
      <c r="J687" s="24">
        <v>75</v>
      </c>
      <c r="K687" s="25">
        <v>75</v>
      </c>
      <c r="L687" s="18">
        <v>0</v>
      </c>
      <c r="M687" s="18">
        <f t="shared" si="30"/>
        <v>5</v>
      </c>
    </row>
    <row r="688" spans="1:13" x14ac:dyDescent="0.3">
      <c r="A688" s="5">
        <v>101118</v>
      </c>
      <c r="B688" s="19">
        <v>72930</v>
      </c>
      <c r="C688" s="19" t="s">
        <v>357</v>
      </c>
      <c r="D688" s="19" t="s">
        <v>189</v>
      </c>
      <c r="E688" s="19" t="s">
        <v>178</v>
      </c>
      <c r="F688" s="19">
        <v>20</v>
      </c>
      <c r="G688" s="20">
        <v>43882</v>
      </c>
      <c r="H688" s="20">
        <f t="shared" si="31"/>
        <v>43902</v>
      </c>
      <c r="I688" s="20">
        <v>43907</v>
      </c>
      <c r="J688" s="24">
        <v>101</v>
      </c>
      <c r="K688" s="25">
        <v>101</v>
      </c>
      <c r="L688" s="18">
        <v>0</v>
      </c>
      <c r="M688" s="18">
        <f t="shared" si="30"/>
        <v>5</v>
      </c>
    </row>
    <row r="689" spans="1:13" x14ac:dyDescent="0.3">
      <c r="A689" s="5">
        <v>101120</v>
      </c>
      <c r="B689" s="19">
        <v>15200</v>
      </c>
      <c r="C689" s="19" t="s">
        <v>358</v>
      </c>
      <c r="D689" s="19" t="s">
        <v>165</v>
      </c>
      <c r="E689" s="19" t="s">
        <v>166</v>
      </c>
      <c r="F689" s="19">
        <v>10</v>
      </c>
      <c r="G689" s="20">
        <v>43882</v>
      </c>
      <c r="H689" s="20">
        <f t="shared" si="31"/>
        <v>43892</v>
      </c>
      <c r="I689" s="20">
        <v>43897</v>
      </c>
      <c r="J689" s="24">
        <v>59</v>
      </c>
      <c r="K689" s="25">
        <v>59</v>
      </c>
      <c r="L689" s="18">
        <v>0</v>
      </c>
      <c r="M689" s="18">
        <f t="shared" si="30"/>
        <v>5</v>
      </c>
    </row>
    <row r="690" spans="1:13" x14ac:dyDescent="0.3">
      <c r="A690" s="5">
        <v>101109</v>
      </c>
      <c r="B690" s="19">
        <v>75110</v>
      </c>
      <c r="C690" s="19" t="s">
        <v>359</v>
      </c>
      <c r="D690" s="19" t="s">
        <v>289</v>
      </c>
      <c r="E690" s="19" t="s">
        <v>35</v>
      </c>
      <c r="F690" s="19">
        <v>10</v>
      </c>
      <c r="G690" s="20">
        <v>43882</v>
      </c>
      <c r="H690" s="20">
        <f t="shared" si="31"/>
        <v>43892</v>
      </c>
      <c r="I690" s="20">
        <v>43897</v>
      </c>
      <c r="J690" s="24">
        <v>76</v>
      </c>
      <c r="K690" s="25">
        <v>76</v>
      </c>
      <c r="L690" s="18">
        <v>0</v>
      </c>
      <c r="M690" s="18">
        <f t="shared" si="30"/>
        <v>5</v>
      </c>
    </row>
    <row r="691" spans="1:13" x14ac:dyDescent="0.3">
      <c r="A691" s="5">
        <v>101118</v>
      </c>
      <c r="B691" s="19">
        <v>72960</v>
      </c>
      <c r="C691" s="19" t="s">
        <v>360</v>
      </c>
      <c r="D691" s="19" t="s">
        <v>189</v>
      </c>
      <c r="E691" s="19" t="s">
        <v>178</v>
      </c>
      <c r="F691" s="19">
        <v>20</v>
      </c>
      <c r="G691" s="20">
        <v>43882</v>
      </c>
      <c r="H691" s="20">
        <f t="shared" si="31"/>
        <v>43902</v>
      </c>
      <c r="I691" s="20">
        <v>43907</v>
      </c>
      <c r="J691" s="24">
        <v>119</v>
      </c>
      <c r="K691" s="25">
        <v>119</v>
      </c>
      <c r="L691" s="18">
        <v>0</v>
      </c>
      <c r="M691" s="18">
        <f t="shared" si="30"/>
        <v>5</v>
      </c>
    </row>
    <row r="692" spans="1:13" x14ac:dyDescent="0.3">
      <c r="A692" s="5">
        <v>101117</v>
      </c>
      <c r="B692" s="19">
        <v>32660</v>
      </c>
      <c r="C692" s="19" t="s">
        <v>361</v>
      </c>
      <c r="D692" s="19" t="s">
        <v>240</v>
      </c>
      <c r="E692" s="19" t="s">
        <v>318</v>
      </c>
      <c r="F692" s="19">
        <v>3</v>
      </c>
      <c r="G692" s="20">
        <v>43882</v>
      </c>
      <c r="H692" s="20">
        <f t="shared" si="31"/>
        <v>43885</v>
      </c>
      <c r="I692" s="20">
        <v>43890</v>
      </c>
      <c r="J692" s="24">
        <v>97</v>
      </c>
      <c r="K692" s="25">
        <v>97</v>
      </c>
      <c r="L692" s="18">
        <v>0</v>
      </c>
      <c r="M692" s="18">
        <f t="shared" si="30"/>
        <v>5</v>
      </c>
    </row>
    <row r="693" spans="1:13" x14ac:dyDescent="0.3">
      <c r="A693" s="5">
        <v>101117</v>
      </c>
      <c r="B693" s="19">
        <v>31550</v>
      </c>
      <c r="C693" s="19" t="s">
        <v>362</v>
      </c>
      <c r="D693" s="19" t="s">
        <v>183</v>
      </c>
      <c r="E693" s="19" t="s">
        <v>318</v>
      </c>
      <c r="F693" s="19">
        <v>3</v>
      </c>
      <c r="G693" s="20">
        <v>43882</v>
      </c>
      <c r="H693" s="20">
        <f t="shared" si="31"/>
        <v>43885</v>
      </c>
      <c r="I693" s="20">
        <v>43890</v>
      </c>
      <c r="J693" s="24">
        <v>84</v>
      </c>
      <c r="K693" s="25">
        <v>84</v>
      </c>
      <c r="L693" s="18">
        <v>0</v>
      </c>
      <c r="M693" s="18">
        <f t="shared" si="30"/>
        <v>5</v>
      </c>
    </row>
    <row r="694" spans="1:13" x14ac:dyDescent="0.3">
      <c r="A694" s="5">
        <v>101117</v>
      </c>
      <c r="B694" s="19">
        <v>32560</v>
      </c>
      <c r="C694" s="19" t="s">
        <v>363</v>
      </c>
      <c r="D694" s="19" t="s">
        <v>240</v>
      </c>
      <c r="E694" s="19" t="s">
        <v>318</v>
      </c>
      <c r="F694" s="19">
        <v>3</v>
      </c>
      <c r="G694" s="20">
        <v>43882</v>
      </c>
      <c r="H694" s="20">
        <f t="shared" si="31"/>
        <v>43885</v>
      </c>
      <c r="I694" s="20">
        <v>43890</v>
      </c>
      <c r="J694" s="24">
        <v>97</v>
      </c>
      <c r="K694" s="25">
        <v>97</v>
      </c>
      <c r="L694" s="18">
        <v>0</v>
      </c>
      <c r="M694" s="18">
        <f t="shared" si="30"/>
        <v>5</v>
      </c>
    </row>
    <row r="695" spans="1:13" x14ac:dyDescent="0.3">
      <c r="A695" s="5">
        <v>101123</v>
      </c>
      <c r="B695" s="19">
        <v>60050</v>
      </c>
      <c r="C695" s="19" t="s">
        <v>364</v>
      </c>
      <c r="D695" s="19" t="s">
        <v>455</v>
      </c>
      <c r="E695" s="19" t="s">
        <v>160</v>
      </c>
      <c r="F695" s="19">
        <v>10</v>
      </c>
      <c r="G695" s="20">
        <v>43887</v>
      </c>
      <c r="H695" s="20">
        <f t="shared" si="31"/>
        <v>43897</v>
      </c>
      <c r="I695" s="20">
        <v>43897</v>
      </c>
      <c r="J695" s="24">
        <v>46</v>
      </c>
      <c r="K695" s="25">
        <v>46</v>
      </c>
      <c r="L695" s="18">
        <v>0</v>
      </c>
      <c r="M695" s="18">
        <f t="shared" si="30"/>
        <v>0</v>
      </c>
    </row>
    <row r="696" spans="1:13" x14ac:dyDescent="0.3">
      <c r="A696" s="5">
        <v>101112</v>
      </c>
      <c r="B696" s="19">
        <v>80030</v>
      </c>
      <c r="C696" s="19" t="s">
        <v>365</v>
      </c>
      <c r="D696" s="19" t="s">
        <v>234</v>
      </c>
      <c r="E696" s="19" t="s">
        <v>235</v>
      </c>
      <c r="F696" s="19">
        <v>10</v>
      </c>
      <c r="G696" s="20">
        <v>43887</v>
      </c>
      <c r="H696" s="20">
        <f t="shared" si="31"/>
        <v>43897</v>
      </c>
      <c r="I696" s="20">
        <v>43897</v>
      </c>
      <c r="J696" s="24">
        <v>425</v>
      </c>
      <c r="K696" s="25">
        <v>425</v>
      </c>
      <c r="L696" s="18">
        <v>0</v>
      </c>
      <c r="M696" s="18">
        <f t="shared" si="30"/>
        <v>0</v>
      </c>
    </row>
    <row r="697" spans="1:13" x14ac:dyDescent="0.3">
      <c r="A697" s="5">
        <v>101123</v>
      </c>
      <c r="B697" s="19">
        <v>73120</v>
      </c>
      <c r="C697" s="19" t="s">
        <v>366</v>
      </c>
      <c r="D697" s="19" t="s">
        <v>455</v>
      </c>
      <c r="E697" s="19" t="s">
        <v>160</v>
      </c>
      <c r="F697" s="19">
        <v>10</v>
      </c>
      <c r="G697" s="20">
        <v>43887</v>
      </c>
      <c r="H697" s="20">
        <f t="shared" si="31"/>
        <v>43897</v>
      </c>
      <c r="I697" s="20">
        <v>43897</v>
      </c>
      <c r="J697" s="24">
        <v>37</v>
      </c>
      <c r="K697" s="25">
        <v>37</v>
      </c>
      <c r="L697" s="18">
        <v>0</v>
      </c>
      <c r="M697" s="18">
        <f t="shared" si="30"/>
        <v>0</v>
      </c>
    </row>
    <row r="698" spans="1:13" x14ac:dyDescent="0.3">
      <c r="A698" s="5">
        <v>101118</v>
      </c>
      <c r="B698" s="19">
        <v>72470</v>
      </c>
      <c r="C698" s="19" t="s">
        <v>367</v>
      </c>
      <c r="D698" s="19" t="s">
        <v>189</v>
      </c>
      <c r="E698" s="19" t="s">
        <v>178</v>
      </c>
      <c r="F698" s="19">
        <v>20</v>
      </c>
      <c r="G698" s="20">
        <v>43882</v>
      </c>
      <c r="H698" s="20">
        <f t="shared" si="31"/>
        <v>43902</v>
      </c>
      <c r="I698" s="20">
        <v>43907</v>
      </c>
      <c r="J698" s="24">
        <v>19</v>
      </c>
      <c r="K698" s="25">
        <v>19</v>
      </c>
      <c r="L698" s="18">
        <v>0</v>
      </c>
      <c r="M698" s="18">
        <f t="shared" si="30"/>
        <v>5</v>
      </c>
    </row>
    <row r="699" spans="1:13" x14ac:dyDescent="0.3">
      <c r="A699" s="5">
        <v>101123</v>
      </c>
      <c r="B699" s="19">
        <v>73020</v>
      </c>
      <c r="C699" s="19" t="s">
        <v>368</v>
      </c>
      <c r="D699" s="19" t="s">
        <v>455</v>
      </c>
      <c r="E699" s="19" t="s">
        <v>160</v>
      </c>
      <c r="F699" s="19">
        <v>10</v>
      </c>
      <c r="G699" s="20">
        <v>43887</v>
      </c>
      <c r="H699" s="20">
        <f t="shared" si="31"/>
        <v>43897</v>
      </c>
      <c r="I699" s="20">
        <v>43897</v>
      </c>
      <c r="J699" s="24">
        <v>28</v>
      </c>
      <c r="K699" s="25">
        <v>28</v>
      </c>
      <c r="L699" s="18">
        <v>0</v>
      </c>
      <c r="M699" s="18">
        <f t="shared" si="30"/>
        <v>0</v>
      </c>
    </row>
    <row r="700" spans="1:13" x14ac:dyDescent="0.3">
      <c r="A700" s="5">
        <v>101118</v>
      </c>
      <c r="B700" s="19">
        <v>72390</v>
      </c>
      <c r="C700" s="19" t="s">
        <v>369</v>
      </c>
      <c r="D700" s="19" t="s">
        <v>189</v>
      </c>
      <c r="E700" s="19" t="s">
        <v>178</v>
      </c>
      <c r="F700" s="19">
        <v>20</v>
      </c>
      <c r="G700" s="20">
        <v>43882</v>
      </c>
      <c r="H700" s="20">
        <f t="shared" si="31"/>
        <v>43902</v>
      </c>
      <c r="I700" s="20">
        <v>43907</v>
      </c>
      <c r="J700" s="24">
        <v>22</v>
      </c>
      <c r="K700" s="25">
        <v>22</v>
      </c>
      <c r="L700" s="18">
        <v>0</v>
      </c>
      <c r="M700" s="18">
        <f t="shared" si="30"/>
        <v>5</v>
      </c>
    </row>
    <row r="701" spans="1:13" x14ac:dyDescent="0.3">
      <c r="A701" s="5">
        <v>101117</v>
      </c>
      <c r="B701" s="19">
        <v>32450</v>
      </c>
      <c r="C701" s="19" t="s">
        <v>370</v>
      </c>
      <c r="D701" s="19" t="s">
        <v>240</v>
      </c>
      <c r="E701" s="19" t="s">
        <v>318</v>
      </c>
      <c r="F701" s="19">
        <v>3</v>
      </c>
      <c r="G701" s="20">
        <v>43882</v>
      </c>
      <c r="H701" s="20">
        <f t="shared" si="31"/>
        <v>43885</v>
      </c>
      <c r="I701" s="20">
        <v>43890</v>
      </c>
      <c r="J701" s="24">
        <v>176</v>
      </c>
      <c r="K701" s="25">
        <v>176</v>
      </c>
      <c r="L701" s="18">
        <v>0</v>
      </c>
      <c r="M701" s="18">
        <f t="shared" si="30"/>
        <v>5</v>
      </c>
    </row>
    <row r="702" spans="1:13" x14ac:dyDescent="0.3">
      <c r="A702" s="5">
        <v>101117</v>
      </c>
      <c r="B702" s="19">
        <v>31610</v>
      </c>
      <c r="C702" s="19" t="s">
        <v>371</v>
      </c>
      <c r="D702" s="19" t="s">
        <v>183</v>
      </c>
      <c r="E702" s="19" t="s">
        <v>318</v>
      </c>
      <c r="F702" s="19">
        <v>3</v>
      </c>
      <c r="G702" s="20">
        <v>43882</v>
      </c>
      <c r="H702" s="20">
        <f t="shared" si="31"/>
        <v>43885</v>
      </c>
      <c r="I702" s="20">
        <v>43890</v>
      </c>
      <c r="J702" s="24">
        <v>26</v>
      </c>
      <c r="K702" s="25">
        <v>26</v>
      </c>
      <c r="L702" s="18">
        <v>0</v>
      </c>
      <c r="M702" s="18">
        <f t="shared" si="30"/>
        <v>5</v>
      </c>
    </row>
    <row r="703" spans="1:13" x14ac:dyDescent="0.3">
      <c r="A703" s="5">
        <v>101118</v>
      </c>
      <c r="B703" s="19">
        <v>72810</v>
      </c>
      <c r="C703" s="19" t="s">
        <v>372</v>
      </c>
      <c r="D703" s="19" t="s">
        <v>189</v>
      </c>
      <c r="E703" s="19" t="s">
        <v>178</v>
      </c>
      <c r="F703" s="19">
        <v>20</v>
      </c>
      <c r="G703" s="20">
        <v>43882</v>
      </c>
      <c r="H703" s="20">
        <f t="shared" si="31"/>
        <v>43902</v>
      </c>
      <c r="I703" s="20">
        <v>43907</v>
      </c>
      <c r="J703" s="24">
        <v>15</v>
      </c>
      <c r="K703" s="25">
        <v>15</v>
      </c>
      <c r="L703" s="18">
        <v>0</v>
      </c>
      <c r="M703" s="18">
        <f t="shared" si="30"/>
        <v>5</v>
      </c>
    </row>
    <row r="704" spans="1:13" x14ac:dyDescent="0.3">
      <c r="A704" s="5">
        <v>101118</v>
      </c>
      <c r="B704" s="19">
        <v>25060</v>
      </c>
      <c r="C704" s="19" t="s">
        <v>373</v>
      </c>
      <c r="D704" s="19" t="s">
        <v>177</v>
      </c>
      <c r="E704" s="19" t="s">
        <v>178</v>
      </c>
      <c r="F704" s="19">
        <v>20</v>
      </c>
      <c r="G704" s="20">
        <v>43882</v>
      </c>
      <c r="H704" s="20">
        <f t="shared" si="31"/>
        <v>43902</v>
      </c>
      <c r="I704" s="20">
        <v>43907</v>
      </c>
      <c r="J704" s="24">
        <v>28</v>
      </c>
      <c r="K704" s="25">
        <v>28</v>
      </c>
      <c r="L704" s="18">
        <v>0</v>
      </c>
      <c r="M704" s="18">
        <f t="shared" si="30"/>
        <v>5</v>
      </c>
    </row>
    <row r="705" spans="1:13" x14ac:dyDescent="0.3">
      <c r="A705" s="5">
        <v>101123</v>
      </c>
      <c r="B705" s="19">
        <v>60580</v>
      </c>
      <c r="C705" s="19" t="s">
        <v>374</v>
      </c>
      <c r="D705" s="19" t="s">
        <v>214</v>
      </c>
      <c r="E705" s="19" t="s">
        <v>160</v>
      </c>
      <c r="F705" s="19">
        <v>10</v>
      </c>
      <c r="G705" s="20">
        <v>43887</v>
      </c>
      <c r="H705" s="20">
        <f t="shared" si="31"/>
        <v>43897</v>
      </c>
      <c r="I705" s="20">
        <v>43897</v>
      </c>
      <c r="J705" s="24">
        <v>248</v>
      </c>
      <c r="K705" s="25">
        <v>248</v>
      </c>
      <c r="L705" s="18">
        <v>0</v>
      </c>
      <c r="M705" s="18">
        <f t="shared" si="30"/>
        <v>0</v>
      </c>
    </row>
    <row r="706" spans="1:13" x14ac:dyDescent="0.3">
      <c r="A706" s="5">
        <v>101117</v>
      </c>
      <c r="B706" s="19">
        <v>32680</v>
      </c>
      <c r="C706" s="19" t="s">
        <v>375</v>
      </c>
      <c r="D706" s="19" t="s">
        <v>240</v>
      </c>
      <c r="E706" s="19" t="s">
        <v>318</v>
      </c>
      <c r="F706" s="19">
        <v>3</v>
      </c>
      <c r="G706" s="20">
        <v>43882</v>
      </c>
      <c r="H706" s="20">
        <f t="shared" si="31"/>
        <v>43885</v>
      </c>
      <c r="I706" s="20">
        <v>43890</v>
      </c>
      <c r="J706" s="24">
        <v>42</v>
      </c>
      <c r="K706" s="25">
        <v>42</v>
      </c>
      <c r="L706" s="18">
        <v>0</v>
      </c>
      <c r="M706" s="18">
        <f t="shared" si="30"/>
        <v>5</v>
      </c>
    </row>
    <row r="707" spans="1:13" x14ac:dyDescent="0.3">
      <c r="A707" s="5">
        <v>101111</v>
      </c>
      <c r="B707" s="19">
        <v>80320</v>
      </c>
      <c r="C707" s="19" t="s">
        <v>376</v>
      </c>
      <c r="D707" s="19" t="s">
        <v>299</v>
      </c>
      <c r="E707" s="19" t="s">
        <v>65</v>
      </c>
      <c r="F707" s="19">
        <v>5</v>
      </c>
      <c r="G707" s="20">
        <v>43882</v>
      </c>
      <c r="H707" s="20">
        <f t="shared" si="31"/>
        <v>43887</v>
      </c>
      <c r="I707" s="20">
        <v>43892</v>
      </c>
      <c r="J707" s="24">
        <v>97</v>
      </c>
      <c r="K707" s="25">
        <v>97</v>
      </c>
      <c r="L707" s="18">
        <v>0</v>
      </c>
      <c r="M707" s="18">
        <f t="shared" ref="M707:M770" si="32">ABS(I707-H707)</f>
        <v>5</v>
      </c>
    </row>
    <row r="708" spans="1:13" x14ac:dyDescent="0.3">
      <c r="A708" s="5">
        <v>101117</v>
      </c>
      <c r="B708" s="26">
        <v>31480</v>
      </c>
      <c r="C708" s="19" t="s">
        <v>377</v>
      </c>
      <c r="D708" s="19" t="s">
        <v>183</v>
      </c>
      <c r="E708" s="19" t="s">
        <v>318</v>
      </c>
      <c r="F708" s="19">
        <v>3</v>
      </c>
      <c r="G708" s="20">
        <v>43882</v>
      </c>
      <c r="H708" s="20">
        <f t="shared" si="31"/>
        <v>43885</v>
      </c>
      <c r="I708" s="20">
        <v>43890</v>
      </c>
      <c r="J708" s="24">
        <v>34</v>
      </c>
      <c r="K708" s="25">
        <v>34</v>
      </c>
      <c r="L708" s="18">
        <v>0</v>
      </c>
      <c r="M708" s="18">
        <f t="shared" si="32"/>
        <v>5</v>
      </c>
    </row>
    <row r="709" spans="1:13" x14ac:dyDescent="0.3">
      <c r="A709" s="5">
        <v>101118</v>
      </c>
      <c r="B709" s="19">
        <v>72920</v>
      </c>
      <c r="C709" s="19" t="s">
        <v>378</v>
      </c>
      <c r="D709" s="19" t="s">
        <v>189</v>
      </c>
      <c r="E709" s="19" t="s">
        <v>178</v>
      </c>
      <c r="F709" s="19">
        <v>20</v>
      </c>
      <c r="G709" s="20">
        <v>43882</v>
      </c>
      <c r="H709" s="20">
        <f t="shared" si="31"/>
        <v>43902</v>
      </c>
      <c r="I709" s="20">
        <v>43907</v>
      </c>
      <c r="J709" s="24">
        <v>98</v>
      </c>
      <c r="K709" s="25">
        <v>98</v>
      </c>
      <c r="L709" s="18">
        <v>0</v>
      </c>
      <c r="M709" s="18">
        <f t="shared" si="32"/>
        <v>5</v>
      </c>
    </row>
    <row r="710" spans="1:13" x14ac:dyDescent="0.3">
      <c r="A710" s="5">
        <v>101118</v>
      </c>
      <c r="B710" s="19">
        <v>72330</v>
      </c>
      <c r="C710" s="19" t="s">
        <v>379</v>
      </c>
      <c r="D710" s="19" t="s">
        <v>189</v>
      </c>
      <c r="E710" s="19" t="s">
        <v>178</v>
      </c>
      <c r="F710" s="19">
        <v>20</v>
      </c>
      <c r="G710" s="20">
        <v>43882</v>
      </c>
      <c r="H710" s="20">
        <f t="shared" si="31"/>
        <v>43902</v>
      </c>
      <c r="I710" s="20">
        <v>43902</v>
      </c>
      <c r="J710" s="24">
        <v>14</v>
      </c>
      <c r="K710" s="25">
        <v>14</v>
      </c>
      <c r="L710" s="18">
        <v>0</v>
      </c>
      <c r="M710" s="18">
        <f t="shared" si="32"/>
        <v>0</v>
      </c>
    </row>
    <row r="711" spans="1:13" x14ac:dyDescent="0.3">
      <c r="A711" s="5">
        <v>101117</v>
      </c>
      <c r="B711" s="19">
        <v>32620</v>
      </c>
      <c r="C711" s="19" t="s">
        <v>380</v>
      </c>
      <c r="D711" s="19" t="s">
        <v>240</v>
      </c>
      <c r="E711" s="19" t="s">
        <v>318</v>
      </c>
      <c r="F711" s="19">
        <v>3</v>
      </c>
      <c r="G711" s="20">
        <v>43882</v>
      </c>
      <c r="H711" s="20">
        <f t="shared" si="31"/>
        <v>43885</v>
      </c>
      <c r="I711" s="20">
        <v>43885</v>
      </c>
      <c r="J711" s="24">
        <v>82</v>
      </c>
      <c r="K711" s="25">
        <v>82</v>
      </c>
      <c r="L711" s="18">
        <v>0</v>
      </c>
      <c r="M711" s="18">
        <f t="shared" si="32"/>
        <v>0</v>
      </c>
    </row>
    <row r="712" spans="1:13" x14ac:dyDescent="0.3">
      <c r="A712" s="5">
        <v>101118</v>
      </c>
      <c r="B712" s="19">
        <v>25050</v>
      </c>
      <c r="C712" s="19" t="s">
        <v>381</v>
      </c>
      <c r="D712" s="19" t="s">
        <v>177</v>
      </c>
      <c r="E712" s="19" t="s">
        <v>178</v>
      </c>
      <c r="F712" s="19">
        <v>20</v>
      </c>
      <c r="G712" s="20">
        <v>43882</v>
      </c>
      <c r="H712" s="20">
        <f t="shared" si="31"/>
        <v>43902</v>
      </c>
      <c r="I712" s="20">
        <v>43902</v>
      </c>
      <c r="J712" s="24">
        <v>28</v>
      </c>
      <c r="K712" s="25">
        <v>28</v>
      </c>
      <c r="L712" s="18">
        <v>0</v>
      </c>
      <c r="M712" s="18">
        <f t="shared" si="32"/>
        <v>0</v>
      </c>
    </row>
    <row r="713" spans="1:13" x14ac:dyDescent="0.3">
      <c r="A713" s="5">
        <v>101118</v>
      </c>
      <c r="B713" s="19">
        <v>20270</v>
      </c>
      <c r="C713" s="19" t="s">
        <v>382</v>
      </c>
      <c r="D713" s="19" t="s">
        <v>177</v>
      </c>
      <c r="E713" s="19" t="s">
        <v>178</v>
      </c>
      <c r="F713" s="19">
        <v>20</v>
      </c>
      <c r="G713" s="20">
        <v>43882</v>
      </c>
      <c r="H713" s="20">
        <f t="shared" ref="H713:H776" si="33">G713+F322</f>
        <v>43902</v>
      </c>
      <c r="I713" s="20">
        <v>43902</v>
      </c>
      <c r="J713" s="24">
        <v>18</v>
      </c>
      <c r="K713" s="25">
        <v>18</v>
      </c>
      <c r="L713" s="18">
        <v>0</v>
      </c>
      <c r="M713" s="18">
        <f t="shared" si="32"/>
        <v>0</v>
      </c>
    </row>
    <row r="714" spans="1:13" x14ac:dyDescent="0.3">
      <c r="A714" s="5">
        <v>101122</v>
      </c>
      <c r="B714" s="19">
        <v>60330</v>
      </c>
      <c r="C714" s="19" t="s">
        <v>383</v>
      </c>
      <c r="D714" s="19" t="s">
        <v>214</v>
      </c>
      <c r="E714" s="19" t="s">
        <v>160</v>
      </c>
      <c r="F714" s="19">
        <v>10</v>
      </c>
      <c r="G714" s="20">
        <v>43882</v>
      </c>
      <c r="H714" s="20">
        <f t="shared" si="33"/>
        <v>43892</v>
      </c>
      <c r="I714" s="20">
        <v>43892</v>
      </c>
      <c r="J714" s="24">
        <v>106</v>
      </c>
      <c r="K714" s="25">
        <v>106</v>
      </c>
      <c r="L714" s="18">
        <v>0</v>
      </c>
      <c r="M714" s="18">
        <f t="shared" si="32"/>
        <v>0</v>
      </c>
    </row>
    <row r="715" spans="1:13" x14ac:dyDescent="0.3">
      <c r="A715" s="5">
        <v>101117</v>
      </c>
      <c r="B715" s="19">
        <v>32570</v>
      </c>
      <c r="C715" s="19" t="s">
        <v>384</v>
      </c>
      <c r="D715" s="19" t="s">
        <v>240</v>
      </c>
      <c r="E715" s="19" t="s">
        <v>318</v>
      </c>
      <c r="F715" s="19">
        <v>3</v>
      </c>
      <c r="G715" s="20">
        <v>43882</v>
      </c>
      <c r="H715" s="20">
        <f t="shared" si="33"/>
        <v>43885</v>
      </c>
      <c r="I715" s="20">
        <v>43885</v>
      </c>
      <c r="J715" s="24">
        <v>36</v>
      </c>
      <c r="K715" s="25">
        <v>36</v>
      </c>
      <c r="L715" s="18">
        <v>0</v>
      </c>
      <c r="M715" s="18">
        <f t="shared" si="32"/>
        <v>0</v>
      </c>
    </row>
    <row r="716" spans="1:13" x14ac:dyDescent="0.3">
      <c r="A716" s="5">
        <v>101109</v>
      </c>
      <c r="B716" s="19">
        <v>75310</v>
      </c>
      <c r="C716" s="19" t="s">
        <v>385</v>
      </c>
      <c r="D716" s="19" t="s">
        <v>289</v>
      </c>
      <c r="E716" s="19" t="s">
        <v>35</v>
      </c>
      <c r="F716" s="19">
        <v>10</v>
      </c>
      <c r="G716" s="20">
        <v>43882</v>
      </c>
      <c r="H716" s="20">
        <f t="shared" si="33"/>
        <v>43892</v>
      </c>
      <c r="I716" s="20">
        <v>43892</v>
      </c>
      <c r="J716" s="24">
        <v>39</v>
      </c>
      <c r="K716" s="25">
        <v>39</v>
      </c>
      <c r="L716" s="18">
        <v>0</v>
      </c>
      <c r="M716" s="18">
        <f t="shared" si="32"/>
        <v>0</v>
      </c>
    </row>
    <row r="717" spans="1:13" x14ac:dyDescent="0.3">
      <c r="A717" s="5">
        <v>101117</v>
      </c>
      <c r="B717" s="19">
        <v>32460</v>
      </c>
      <c r="C717" s="19" t="s">
        <v>386</v>
      </c>
      <c r="D717" s="19" t="s">
        <v>240</v>
      </c>
      <c r="E717" s="19" t="s">
        <v>318</v>
      </c>
      <c r="F717" s="19">
        <v>3</v>
      </c>
      <c r="G717" s="20">
        <v>43882</v>
      </c>
      <c r="H717" s="20">
        <f t="shared" si="33"/>
        <v>43885</v>
      </c>
      <c r="I717" s="20">
        <v>43885</v>
      </c>
      <c r="J717" s="24">
        <v>308</v>
      </c>
      <c r="K717" s="25">
        <v>308</v>
      </c>
      <c r="L717" s="18">
        <v>0</v>
      </c>
      <c r="M717" s="18">
        <f t="shared" si="32"/>
        <v>0</v>
      </c>
    </row>
    <row r="718" spans="1:13" x14ac:dyDescent="0.3">
      <c r="A718" s="5">
        <v>101117</v>
      </c>
      <c r="B718" s="19">
        <v>31620</v>
      </c>
      <c r="C718" s="19" t="s">
        <v>387</v>
      </c>
      <c r="D718" s="19" t="s">
        <v>183</v>
      </c>
      <c r="E718" s="19" t="s">
        <v>318</v>
      </c>
      <c r="F718" s="19">
        <v>3</v>
      </c>
      <c r="G718" s="20">
        <v>43882</v>
      </c>
      <c r="H718" s="20">
        <f t="shared" si="33"/>
        <v>43885</v>
      </c>
      <c r="I718" s="20">
        <v>43885</v>
      </c>
      <c r="J718" s="24">
        <v>11</v>
      </c>
      <c r="K718" s="25">
        <v>11</v>
      </c>
      <c r="L718" s="18">
        <v>0</v>
      </c>
      <c r="M718" s="18">
        <f t="shared" si="32"/>
        <v>0</v>
      </c>
    </row>
    <row r="719" spans="1:13" x14ac:dyDescent="0.3">
      <c r="A719" s="5">
        <v>101118</v>
      </c>
      <c r="B719" s="19">
        <v>25210</v>
      </c>
      <c r="C719" s="19" t="s">
        <v>388</v>
      </c>
      <c r="D719" s="19" t="s">
        <v>177</v>
      </c>
      <c r="E719" s="19" t="s">
        <v>178</v>
      </c>
      <c r="F719" s="19">
        <v>20</v>
      </c>
      <c r="G719" s="20">
        <v>43882</v>
      </c>
      <c r="H719" s="20">
        <f t="shared" si="33"/>
        <v>43902</v>
      </c>
      <c r="I719" s="20">
        <v>43902</v>
      </c>
      <c r="J719" s="24">
        <v>30</v>
      </c>
      <c r="K719" s="25">
        <v>30</v>
      </c>
      <c r="L719" s="18">
        <v>0</v>
      </c>
      <c r="M719" s="18">
        <f t="shared" si="32"/>
        <v>0</v>
      </c>
    </row>
    <row r="720" spans="1:13" x14ac:dyDescent="0.3">
      <c r="A720" s="5">
        <v>101118</v>
      </c>
      <c r="B720" s="19">
        <v>72750</v>
      </c>
      <c r="C720" s="19" t="s">
        <v>389</v>
      </c>
      <c r="D720" s="19" t="s">
        <v>189</v>
      </c>
      <c r="E720" s="19" t="s">
        <v>178</v>
      </c>
      <c r="F720" s="19">
        <v>20</v>
      </c>
      <c r="G720" s="20">
        <v>43882</v>
      </c>
      <c r="H720" s="20">
        <f t="shared" si="33"/>
        <v>43902</v>
      </c>
      <c r="I720" s="20">
        <v>43902</v>
      </c>
      <c r="J720" s="24">
        <v>4</v>
      </c>
      <c r="K720" s="25">
        <v>4</v>
      </c>
      <c r="L720" s="18">
        <v>0</v>
      </c>
      <c r="M720" s="18">
        <f t="shared" si="32"/>
        <v>0</v>
      </c>
    </row>
    <row r="721" spans="1:13" x14ac:dyDescent="0.3">
      <c r="A721" s="5">
        <v>101118</v>
      </c>
      <c r="B721" s="19">
        <v>72410</v>
      </c>
      <c r="C721" s="19" t="s">
        <v>390</v>
      </c>
      <c r="D721" s="19" t="s">
        <v>189</v>
      </c>
      <c r="E721" s="19" t="s">
        <v>178</v>
      </c>
      <c r="F721" s="19">
        <v>20</v>
      </c>
      <c r="G721" s="20">
        <v>43882</v>
      </c>
      <c r="H721" s="20">
        <f t="shared" si="33"/>
        <v>43902</v>
      </c>
      <c r="I721" s="20">
        <v>43902</v>
      </c>
      <c r="J721" s="24">
        <v>4</v>
      </c>
      <c r="K721" s="25">
        <v>4</v>
      </c>
      <c r="L721" s="18">
        <v>0</v>
      </c>
      <c r="M721" s="18">
        <f t="shared" si="32"/>
        <v>0</v>
      </c>
    </row>
    <row r="722" spans="1:13" x14ac:dyDescent="0.3">
      <c r="A722" s="5">
        <v>101117</v>
      </c>
      <c r="B722" s="19">
        <v>32320</v>
      </c>
      <c r="C722" s="19" t="s">
        <v>391</v>
      </c>
      <c r="D722" s="19" t="s">
        <v>240</v>
      </c>
      <c r="E722" s="19" t="s">
        <v>318</v>
      </c>
      <c r="F722" s="19">
        <v>3</v>
      </c>
      <c r="G722" s="20">
        <v>43882</v>
      </c>
      <c r="H722" s="20">
        <f t="shared" si="33"/>
        <v>43885</v>
      </c>
      <c r="I722" s="20">
        <v>43885</v>
      </c>
      <c r="J722" s="24">
        <v>16</v>
      </c>
      <c r="K722" s="25">
        <v>16</v>
      </c>
      <c r="L722" s="18">
        <v>0</v>
      </c>
      <c r="M722" s="18">
        <f t="shared" si="32"/>
        <v>0</v>
      </c>
    </row>
    <row r="723" spans="1:13" x14ac:dyDescent="0.3">
      <c r="A723" s="5">
        <v>101118</v>
      </c>
      <c r="B723" s="19">
        <v>20230</v>
      </c>
      <c r="C723" s="19" t="s">
        <v>392</v>
      </c>
      <c r="D723" s="19" t="s">
        <v>177</v>
      </c>
      <c r="E723" s="19" t="s">
        <v>178</v>
      </c>
      <c r="F723" s="19">
        <v>20</v>
      </c>
      <c r="G723" s="20">
        <v>43882</v>
      </c>
      <c r="H723" s="20">
        <f t="shared" si="33"/>
        <v>43902</v>
      </c>
      <c r="I723" s="20">
        <v>43902</v>
      </c>
      <c r="J723" s="24">
        <v>18</v>
      </c>
      <c r="K723" s="25">
        <v>18</v>
      </c>
      <c r="L723" s="18">
        <v>0</v>
      </c>
      <c r="M723" s="18">
        <f t="shared" si="32"/>
        <v>0</v>
      </c>
    </row>
    <row r="724" spans="1:13" x14ac:dyDescent="0.3">
      <c r="A724" s="5">
        <v>101122</v>
      </c>
      <c r="B724" s="19">
        <v>60560</v>
      </c>
      <c r="C724" s="19" t="s">
        <v>393</v>
      </c>
      <c r="D724" s="19" t="s">
        <v>214</v>
      </c>
      <c r="E724" s="19" t="s">
        <v>160</v>
      </c>
      <c r="F724" s="19">
        <v>10</v>
      </c>
      <c r="G724" s="20">
        <v>43882</v>
      </c>
      <c r="H724" s="20">
        <f t="shared" si="33"/>
        <v>43892</v>
      </c>
      <c r="I724" s="20">
        <v>43892</v>
      </c>
      <c r="J724" s="24">
        <v>40</v>
      </c>
      <c r="K724" s="25">
        <v>40</v>
      </c>
      <c r="L724" s="18">
        <v>0</v>
      </c>
      <c r="M724" s="18">
        <f t="shared" si="32"/>
        <v>0</v>
      </c>
    </row>
    <row r="725" spans="1:13" x14ac:dyDescent="0.3">
      <c r="A725" s="5">
        <v>101117</v>
      </c>
      <c r="B725" s="19">
        <v>31430</v>
      </c>
      <c r="C725" s="19" t="s">
        <v>394</v>
      </c>
      <c r="D725" s="19" t="s">
        <v>183</v>
      </c>
      <c r="E725" s="19" t="s">
        <v>318</v>
      </c>
      <c r="F725" s="19">
        <v>3</v>
      </c>
      <c r="G725" s="20">
        <v>43882</v>
      </c>
      <c r="H725" s="20">
        <f t="shared" si="33"/>
        <v>43885</v>
      </c>
      <c r="I725" s="20">
        <v>43885</v>
      </c>
      <c r="J725" s="24">
        <v>6</v>
      </c>
      <c r="K725" s="25">
        <v>6</v>
      </c>
      <c r="L725" s="18">
        <v>0</v>
      </c>
      <c r="M725" s="18">
        <f t="shared" si="32"/>
        <v>0</v>
      </c>
    </row>
    <row r="726" spans="1:13" x14ac:dyDescent="0.3">
      <c r="A726" s="5">
        <v>101118</v>
      </c>
      <c r="B726" s="19">
        <v>25080</v>
      </c>
      <c r="C726" s="19" t="s">
        <v>395</v>
      </c>
      <c r="D726" s="19" t="s">
        <v>177</v>
      </c>
      <c r="E726" s="19" t="s">
        <v>178</v>
      </c>
      <c r="F726" s="19">
        <v>20</v>
      </c>
      <c r="G726" s="20">
        <v>43882</v>
      </c>
      <c r="H726" s="20">
        <f t="shared" si="33"/>
        <v>43902</v>
      </c>
      <c r="I726" s="20">
        <v>43902</v>
      </c>
      <c r="J726" s="24">
        <v>14</v>
      </c>
      <c r="K726" s="25">
        <v>14</v>
      </c>
      <c r="L726" s="18">
        <v>0</v>
      </c>
      <c r="M726" s="18">
        <f t="shared" si="32"/>
        <v>0</v>
      </c>
    </row>
    <row r="727" spans="1:13" x14ac:dyDescent="0.3">
      <c r="A727" s="5">
        <v>101120</v>
      </c>
      <c r="B727" s="19">
        <v>13130</v>
      </c>
      <c r="C727" s="19" t="s">
        <v>396</v>
      </c>
      <c r="D727" s="19" t="s">
        <v>165</v>
      </c>
      <c r="E727" s="19" t="s">
        <v>166</v>
      </c>
      <c r="F727" s="19">
        <v>10</v>
      </c>
      <c r="G727" s="20">
        <v>43882</v>
      </c>
      <c r="H727" s="20">
        <f t="shared" si="33"/>
        <v>43892</v>
      </c>
      <c r="I727" s="20">
        <v>43892</v>
      </c>
      <c r="J727" s="24">
        <v>50</v>
      </c>
      <c r="K727" s="25">
        <v>50</v>
      </c>
      <c r="L727" s="18">
        <v>0</v>
      </c>
      <c r="M727" s="18">
        <f t="shared" si="32"/>
        <v>0</v>
      </c>
    </row>
    <row r="728" spans="1:13" x14ac:dyDescent="0.3">
      <c r="A728" s="5">
        <v>101122</v>
      </c>
      <c r="B728" s="19">
        <v>60260</v>
      </c>
      <c r="C728" s="19" t="s">
        <v>397</v>
      </c>
      <c r="D728" s="19" t="s">
        <v>214</v>
      </c>
      <c r="E728" s="19" t="s">
        <v>160</v>
      </c>
      <c r="F728" s="19">
        <v>10</v>
      </c>
      <c r="G728" s="20">
        <v>43882</v>
      </c>
      <c r="H728" s="20">
        <f t="shared" si="33"/>
        <v>43892</v>
      </c>
      <c r="I728" s="20">
        <v>43892</v>
      </c>
      <c r="J728" s="24">
        <v>46</v>
      </c>
      <c r="K728" s="25">
        <v>46</v>
      </c>
      <c r="L728" s="18">
        <v>0</v>
      </c>
      <c r="M728" s="18">
        <f t="shared" si="32"/>
        <v>0</v>
      </c>
    </row>
    <row r="729" spans="1:13" x14ac:dyDescent="0.3">
      <c r="A729" s="5">
        <v>101118</v>
      </c>
      <c r="B729" s="19">
        <v>20152</v>
      </c>
      <c r="C729" s="19" t="s">
        <v>398</v>
      </c>
      <c r="D729" s="19" t="s">
        <v>177</v>
      </c>
      <c r="E729" s="19" t="s">
        <v>178</v>
      </c>
      <c r="F729" s="19">
        <v>20</v>
      </c>
      <c r="G729" s="20">
        <v>43882</v>
      </c>
      <c r="H729" s="20">
        <f t="shared" si="33"/>
        <v>43902</v>
      </c>
      <c r="I729" s="20">
        <v>43902</v>
      </c>
      <c r="J729" s="24">
        <v>30</v>
      </c>
      <c r="K729" s="25">
        <v>30</v>
      </c>
      <c r="L729" s="18">
        <v>0</v>
      </c>
      <c r="M729" s="18">
        <f t="shared" si="32"/>
        <v>0</v>
      </c>
    </row>
    <row r="730" spans="1:13" x14ac:dyDescent="0.3">
      <c r="A730" s="5">
        <v>101111</v>
      </c>
      <c r="B730" s="19">
        <v>80150</v>
      </c>
      <c r="C730" s="19" t="s">
        <v>399</v>
      </c>
      <c r="D730" s="19" t="s">
        <v>299</v>
      </c>
      <c r="E730" s="19" t="s">
        <v>65</v>
      </c>
      <c r="F730" s="19">
        <v>5</v>
      </c>
      <c r="G730" s="20">
        <v>43882</v>
      </c>
      <c r="H730" s="20">
        <f t="shared" si="33"/>
        <v>43887</v>
      </c>
      <c r="I730" s="20">
        <v>43888</v>
      </c>
      <c r="J730" s="24">
        <v>25</v>
      </c>
      <c r="K730" s="25">
        <v>25</v>
      </c>
      <c r="L730" s="18">
        <v>0</v>
      </c>
      <c r="M730" s="18">
        <f t="shared" si="32"/>
        <v>1</v>
      </c>
    </row>
    <row r="731" spans="1:13" x14ac:dyDescent="0.3">
      <c r="A731" s="5">
        <v>101105</v>
      </c>
      <c r="B731" s="19">
        <v>80010</v>
      </c>
      <c r="C731" s="19" t="s">
        <v>400</v>
      </c>
      <c r="D731" s="19" t="s">
        <v>299</v>
      </c>
      <c r="E731" s="19" t="s">
        <v>65</v>
      </c>
      <c r="F731" s="19">
        <v>5</v>
      </c>
      <c r="G731" s="20">
        <v>43876</v>
      </c>
      <c r="H731" s="20">
        <f t="shared" si="33"/>
        <v>43881</v>
      </c>
      <c r="I731" s="20">
        <v>43881</v>
      </c>
      <c r="J731" s="24">
        <v>27</v>
      </c>
      <c r="K731" s="25">
        <v>27</v>
      </c>
      <c r="L731" s="18">
        <v>0</v>
      </c>
      <c r="M731" s="18">
        <f t="shared" si="32"/>
        <v>0</v>
      </c>
    </row>
    <row r="732" spans="1:13" x14ac:dyDescent="0.3">
      <c r="A732" s="5">
        <v>101106</v>
      </c>
      <c r="B732" s="19">
        <v>31230</v>
      </c>
      <c r="C732" s="19" t="s">
        <v>401</v>
      </c>
      <c r="D732" s="19" t="s">
        <v>183</v>
      </c>
      <c r="E732" s="19" t="s">
        <v>318</v>
      </c>
      <c r="F732" s="19">
        <v>3</v>
      </c>
      <c r="G732" s="20">
        <v>43876</v>
      </c>
      <c r="H732" s="20">
        <f t="shared" si="33"/>
        <v>43879</v>
      </c>
      <c r="I732" s="20">
        <v>43879</v>
      </c>
      <c r="J732" s="24">
        <v>6</v>
      </c>
      <c r="K732" s="25">
        <v>6</v>
      </c>
      <c r="L732" s="18">
        <v>0</v>
      </c>
      <c r="M732" s="18">
        <f t="shared" si="32"/>
        <v>0</v>
      </c>
    </row>
    <row r="733" spans="1:13" x14ac:dyDescent="0.3">
      <c r="A733" s="5">
        <v>101107</v>
      </c>
      <c r="B733" s="19">
        <v>25070</v>
      </c>
      <c r="C733" s="19" t="s">
        <v>402</v>
      </c>
      <c r="D733" s="19" t="s">
        <v>177</v>
      </c>
      <c r="E733" s="19" t="s">
        <v>178</v>
      </c>
      <c r="F733" s="19">
        <v>20</v>
      </c>
      <c r="G733" s="20">
        <v>43876</v>
      </c>
      <c r="H733" s="20">
        <f t="shared" si="33"/>
        <v>43896</v>
      </c>
      <c r="I733" s="20">
        <v>43896</v>
      </c>
      <c r="J733" s="24">
        <v>4</v>
      </c>
      <c r="K733" s="25">
        <v>4</v>
      </c>
      <c r="L733" s="18">
        <v>0</v>
      </c>
      <c r="M733" s="18">
        <f t="shared" si="32"/>
        <v>0</v>
      </c>
    </row>
    <row r="734" spans="1:13" x14ac:dyDescent="0.3">
      <c r="A734" s="5">
        <v>101107</v>
      </c>
      <c r="B734" s="19">
        <v>24050</v>
      </c>
      <c r="C734" s="19" t="s">
        <v>403</v>
      </c>
      <c r="D734" s="19" t="s">
        <v>177</v>
      </c>
      <c r="E734" s="19" t="s">
        <v>178</v>
      </c>
      <c r="F734" s="19">
        <v>20</v>
      </c>
      <c r="G734" s="20">
        <v>43876</v>
      </c>
      <c r="H734" s="20">
        <f t="shared" si="33"/>
        <v>43896</v>
      </c>
      <c r="I734" s="20">
        <v>43896</v>
      </c>
      <c r="J734" s="24">
        <v>5</v>
      </c>
      <c r="K734" s="25">
        <v>5</v>
      </c>
      <c r="L734" s="18">
        <v>0</v>
      </c>
      <c r="M734" s="18">
        <f t="shared" si="32"/>
        <v>0</v>
      </c>
    </row>
    <row r="735" spans="1:13" x14ac:dyDescent="0.3">
      <c r="A735" s="5">
        <v>101106</v>
      </c>
      <c r="B735" s="19">
        <v>31570</v>
      </c>
      <c r="C735" s="19" t="s">
        <v>404</v>
      </c>
      <c r="D735" s="19" t="s">
        <v>183</v>
      </c>
      <c r="E735" s="19" t="s">
        <v>318</v>
      </c>
      <c r="F735" s="19">
        <v>3</v>
      </c>
      <c r="G735" s="20">
        <v>43876</v>
      </c>
      <c r="H735" s="20">
        <f t="shared" si="33"/>
        <v>43879</v>
      </c>
      <c r="I735" s="20">
        <v>43879</v>
      </c>
      <c r="J735" s="24">
        <v>2</v>
      </c>
      <c r="K735" s="25">
        <v>2</v>
      </c>
      <c r="L735" s="18">
        <v>0</v>
      </c>
      <c r="M735" s="18">
        <f t="shared" si="32"/>
        <v>0</v>
      </c>
    </row>
    <row r="736" spans="1:13" x14ac:dyDescent="0.3">
      <c r="A736" s="5">
        <v>101105</v>
      </c>
      <c r="B736" s="19">
        <v>80720</v>
      </c>
      <c r="C736" s="19" t="s">
        <v>405</v>
      </c>
      <c r="D736" s="19" t="s">
        <v>299</v>
      </c>
      <c r="E736" s="19" t="s">
        <v>65</v>
      </c>
      <c r="F736" s="19">
        <v>5</v>
      </c>
      <c r="G736" s="20">
        <v>43876</v>
      </c>
      <c r="H736" s="20">
        <f t="shared" si="33"/>
        <v>43881</v>
      </c>
      <c r="I736" s="20">
        <v>43881</v>
      </c>
      <c r="J736" s="24">
        <v>2</v>
      </c>
      <c r="K736" s="25">
        <v>2</v>
      </c>
      <c r="L736" s="18">
        <v>0</v>
      </c>
      <c r="M736" s="18">
        <f t="shared" si="32"/>
        <v>0</v>
      </c>
    </row>
    <row r="737" spans="1:13" x14ac:dyDescent="0.3">
      <c r="A737" s="5">
        <v>101108</v>
      </c>
      <c r="B737" s="19">
        <v>50040</v>
      </c>
      <c r="C737" s="19" t="s">
        <v>406</v>
      </c>
      <c r="D737" s="19" t="s">
        <v>258</v>
      </c>
      <c r="E737" s="19" t="s">
        <v>259</v>
      </c>
      <c r="F737" s="19">
        <v>45</v>
      </c>
      <c r="G737" s="20">
        <v>43876</v>
      </c>
      <c r="H737" s="20">
        <f t="shared" si="33"/>
        <v>43921</v>
      </c>
      <c r="I737" s="20">
        <v>43921</v>
      </c>
      <c r="J737" s="24">
        <v>5</v>
      </c>
      <c r="K737" s="25">
        <v>5</v>
      </c>
      <c r="L737" s="18">
        <v>0</v>
      </c>
      <c r="M737" s="18">
        <f t="shared" si="32"/>
        <v>0</v>
      </c>
    </row>
    <row r="738" spans="1:13" x14ac:dyDescent="0.3">
      <c r="A738" s="5">
        <v>100092</v>
      </c>
      <c r="B738" s="19">
        <v>80430</v>
      </c>
      <c r="C738" s="19" t="s">
        <v>407</v>
      </c>
      <c r="D738" s="19" t="s">
        <v>299</v>
      </c>
      <c r="E738" s="19" t="s">
        <v>65</v>
      </c>
      <c r="F738" s="19">
        <v>5</v>
      </c>
      <c r="G738" s="20">
        <v>43875</v>
      </c>
      <c r="H738" s="20">
        <f t="shared" si="33"/>
        <v>43880</v>
      </c>
      <c r="I738" s="20">
        <v>43880</v>
      </c>
      <c r="J738" s="24">
        <v>3</v>
      </c>
      <c r="K738" s="25">
        <v>3</v>
      </c>
      <c r="L738" s="18">
        <v>0</v>
      </c>
      <c r="M738" s="18">
        <f t="shared" si="32"/>
        <v>0</v>
      </c>
    </row>
    <row r="739" spans="1:13" x14ac:dyDescent="0.3">
      <c r="A739" s="5">
        <v>100098</v>
      </c>
      <c r="B739" s="19">
        <v>32550</v>
      </c>
      <c r="C739" s="19" t="s">
        <v>408</v>
      </c>
      <c r="D739" s="19" t="s">
        <v>240</v>
      </c>
      <c r="E739" s="19" t="s">
        <v>318</v>
      </c>
      <c r="F739" s="19">
        <v>3</v>
      </c>
      <c r="G739" s="20">
        <v>43875</v>
      </c>
      <c r="H739" s="20">
        <f t="shared" si="33"/>
        <v>43878</v>
      </c>
      <c r="I739" s="20">
        <v>43878</v>
      </c>
      <c r="J739" s="24">
        <v>4</v>
      </c>
      <c r="K739" s="25">
        <v>4</v>
      </c>
      <c r="L739" s="18">
        <v>0</v>
      </c>
      <c r="M739" s="18">
        <f t="shared" si="32"/>
        <v>0</v>
      </c>
    </row>
    <row r="740" spans="1:13" x14ac:dyDescent="0.3">
      <c r="A740" s="5">
        <v>100098</v>
      </c>
      <c r="B740" s="19">
        <v>31470</v>
      </c>
      <c r="C740" s="19" t="s">
        <v>409</v>
      </c>
      <c r="D740" s="19" t="s">
        <v>183</v>
      </c>
      <c r="E740" s="19" t="s">
        <v>318</v>
      </c>
      <c r="F740" s="19">
        <v>3</v>
      </c>
      <c r="G740" s="20">
        <v>43875</v>
      </c>
      <c r="H740" s="20">
        <f t="shared" si="33"/>
        <v>43878</v>
      </c>
      <c r="I740" s="20">
        <v>43878</v>
      </c>
      <c r="J740" s="24">
        <v>26</v>
      </c>
      <c r="K740" s="25">
        <v>26</v>
      </c>
      <c r="L740" s="18">
        <v>0</v>
      </c>
      <c r="M740" s="18">
        <f t="shared" si="32"/>
        <v>0</v>
      </c>
    </row>
    <row r="741" spans="1:13" x14ac:dyDescent="0.3">
      <c r="A741" s="5">
        <v>100099</v>
      </c>
      <c r="B741" s="19">
        <v>72610</v>
      </c>
      <c r="C741" s="19" t="s">
        <v>410</v>
      </c>
      <c r="D741" s="19" t="s">
        <v>189</v>
      </c>
      <c r="E741" s="19" t="s">
        <v>178</v>
      </c>
      <c r="F741" s="19">
        <v>20</v>
      </c>
      <c r="G741" s="20">
        <v>43875</v>
      </c>
      <c r="H741" s="20">
        <f t="shared" si="33"/>
        <v>43895</v>
      </c>
      <c r="I741" s="20">
        <v>43895</v>
      </c>
      <c r="J741" s="24">
        <v>5</v>
      </c>
      <c r="K741" s="25">
        <v>5</v>
      </c>
      <c r="L741" s="18">
        <v>0</v>
      </c>
      <c r="M741" s="18">
        <f t="shared" si="32"/>
        <v>0</v>
      </c>
    </row>
    <row r="742" spans="1:13" x14ac:dyDescent="0.3">
      <c r="A742" s="5">
        <v>100099</v>
      </c>
      <c r="B742" s="19">
        <v>23040</v>
      </c>
      <c r="C742" s="19" t="s">
        <v>411</v>
      </c>
      <c r="D742" s="19" t="s">
        <v>177</v>
      </c>
      <c r="E742" s="19" t="s">
        <v>178</v>
      </c>
      <c r="F742" s="19">
        <v>20</v>
      </c>
      <c r="G742" s="20">
        <v>43875</v>
      </c>
      <c r="H742" s="20">
        <f t="shared" si="33"/>
        <v>43895</v>
      </c>
      <c r="I742" s="20">
        <v>43895</v>
      </c>
      <c r="J742" s="24">
        <v>2</v>
      </c>
      <c r="K742" s="25">
        <v>2</v>
      </c>
      <c r="L742" s="18">
        <v>0</v>
      </c>
      <c r="M742" s="18">
        <f t="shared" si="32"/>
        <v>0</v>
      </c>
    </row>
    <row r="743" spans="1:13" x14ac:dyDescent="0.3">
      <c r="A743" s="5">
        <v>100092</v>
      </c>
      <c r="B743" s="19">
        <v>80450</v>
      </c>
      <c r="C743" s="19" t="s">
        <v>412</v>
      </c>
      <c r="D743" s="19" t="s">
        <v>299</v>
      </c>
      <c r="E743" s="19" t="s">
        <v>65</v>
      </c>
      <c r="F743" s="19">
        <v>5</v>
      </c>
      <c r="G743" s="20">
        <v>43875</v>
      </c>
      <c r="H743" s="20">
        <f t="shared" si="33"/>
        <v>43880</v>
      </c>
      <c r="I743" s="20">
        <v>43880</v>
      </c>
      <c r="J743" s="24">
        <v>2</v>
      </c>
      <c r="K743" s="25">
        <v>2</v>
      </c>
      <c r="L743" s="18">
        <v>0</v>
      </c>
      <c r="M743" s="18">
        <f t="shared" si="32"/>
        <v>0</v>
      </c>
    </row>
    <row r="744" spans="1:13" x14ac:dyDescent="0.3">
      <c r="A744" s="5">
        <v>100098</v>
      </c>
      <c r="B744" s="19">
        <v>32410</v>
      </c>
      <c r="C744" s="19" t="s">
        <v>413</v>
      </c>
      <c r="D744" s="19" t="s">
        <v>240</v>
      </c>
      <c r="E744" s="19" t="s">
        <v>318</v>
      </c>
      <c r="F744" s="19">
        <v>3</v>
      </c>
      <c r="G744" s="20">
        <v>43875</v>
      </c>
      <c r="H744" s="20">
        <f t="shared" si="33"/>
        <v>43878</v>
      </c>
      <c r="I744" s="20">
        <v>43878</v>
      </c>
      <c r="J744" s="24">
        <v>7</v>
      </c>
      <c r="K744" s="25">
        <v>7</v>
      </c>
      <c r="L744" s="18">
        <v>0</v>
      </c>
      <c r="M744" s="18">
        <f t="shared" si="32"/>
        <v>0</v>
      </c>
    </row>
    <row r="745" spans="1:13" x14ac:dyDescent="0.3">
      <c r="A745" s="5">
        <v>100092</v>
      </c>
      <c r="B745" s="19">
        <v>80110</v>
      </c>
      <c r="C745" s="19" t="s">
        <v>414</v>
      </c>
      <c r="D745" s="19" t="s">
        <v>299</v>
      </c>
      <c r="E745" s="19" t="s">
        <v>65</v>
      </c>
      <c r="F745" s="19">
        <v>5</v>
      </c>
      <c r="G745" s="20">
        <v>43875</v>
      </c>
      <c r="H745" s="20">
        <f t="shared" si="33"/>
        <v>43880</v>
      </c>
      <c r="I745" s="20">
        <v>43880</v>
      </c>
      <c r="J745" s="24">
        <v>2</v>
      </c>
      <c r="K745" s="25">
        <v>2</v>
      </c>
      <c r="L745" s="18">
        <v>0</v>
      </c>
      <c r="M745" s="18">
        <f t="shared" si="32"/>
        <v>0</v>
      </c>
    </row>
    <row r="746" spans="1:13" x14ac:dyDescent="0.3">
      <c r="A746" s="5">
        <v>100098</v>
      </c>
      <c r="B746" s="19">
        <v>31280</v>
      </c>
      <c r="C746" s="19" t="s">
        <v>415</v>
      </c>
      <c r="D746" s="19" t="s">
        <v>183</v>
      </c>
      <c r="E746" s="19" t="s">
        <v>318</v>
      </c>
      <c r="F746" s="19">
        <v>3</v>
      </c>
      <c r="G746" s="20">
        <v>43875</v>
      </c>
      <c r="H746" s="20">
        <f t="shared" si="33"/>
        <v>43878</v>
      </c>
      <c r="I746" s="20">
        <v>43878</v>
      </c>
      <c r="J746" s="24">
        <v>4</v>
      </c>
      <c r="K746" s="25">
        <v>4</v>
      </c>
      <c r="L746" s="18">
        <v>0</v>
      </c>
      <c r="M746" s="18">
        <f t="shared" si="32"/>
        <v>0</v>
      </c>
    </row>
    <row r="747" spans="1:13" x14ac:dyDescent="0.3">
      <c r="A747" s="5">
        <v>100098</v>
      </c>
      <c r="B747" s="19">
        <v>31185</v>
      </c>
      <c r="C747" s="19" t="s">
        <v>416</v>
      </c>
      <c r="D747" s="19" t="s">
        <v>183</v>
      </c>
      <c r="E747" s="19" t="s">
        <v>318</v>
      </c>
      <c r="F747" s="19">
        <v>3</v>
      </c>
      <c r="G747" s="20">
        <v>43875</v>
      </c>
      <c r="H747" s="20">
        <f t="shared" si="33"/>
        <v>43878</v>
      </c>
      <c r="I747" s="20">
        <v>43878</v>
      </c>
      <c r="J747" s="24">
        <v>1</v>
      </c>
      <c r="K747" s="25">
        <v>1</v>
      </c>
      <c r="L747" s="18">
        <v>0</v>
      </c>
      <c r="M747" s="18">
        <f t="shared" si="32"/>
        <v>0</v>
      </c>
    </row>
    <row r="748" spans="1:13" x14ac:dyDescent="0.3">
      <c r="A748" s="5">
        <v>100092</v>
      </c>
      <c r="B748" s="19">
        <v>81060</v>
      </c>
      <c r="C748" s="19" t="s">
        <v>417</v>
      </c>
      <c r="D748" s="19" t="s">
        <v>299</v>
      </c>
      <c r="E748" s="19" t="s">
        <v>65</v>
      </c>
      <c r="F748" s="19">
        <v>5</v>
      </c>
      <c r="G748" s="20">
        <v>43875</v>
      </c>
      <c r="H748" s="20">
        <f t="shared" si="33"/>
        <v>43880</v>
      </c>
      <c r="I748" s="20">
        <v>43880</v>
      </c>
      <c r="J748" s="24">
        <v>2</v>
      </c>
      <c r="K748" s="25">
        <v>2</v>
      </c>
      <c r="L748" s="18">
        <v>0</v>
      </c>
      <c r="M748" s="18">
        <f t="shared" si="32"/>
        <v>0</v>
      </c>
    </row>
    <row r="749" spans="1:13" x14ac:dyDescent="0.3">
      <c r="A749" s="5">
        <v>101101</v>
      </c>
      <c r="B749" s="19">
        <v>60102</v>
      </c>
      <c r="C749" s="19" t="s">
        <v>281</v>
      </c>
      <c r="D749" s="19" t="s">
        <v>214</v>
      </c>
      <c r="E749" s="19" t="s">
        <v>160</v>
      </c>
      <c r="F749" s="19">
        <v>10</v>
      </c>
      <c r="G749" s="20">
        <v>43875</v>
      </c>
      <c r="H749" s="20">
        <f t="shared" si="33"/>
        <v>43885</v>
      </c>
      <c r="I749" s="20">
        <v>43885</v>
      </c>
      <c r="J749" s="24">
        <v>3</v>
      </c>
      <c r="K749" s="25">
        <v>3</v>
      </c>
      <c r="L749" s="18">
        <v>0</v>
      </c>
      <c r="M749" s="18">
        <f t="shared" si="32"/>
        <v>0</v>
      </c>
    </row>
    <row r="750" spans="1:13" x14ac:dyDescent="0.3">
      <c r="A750" s="5">
        <v>101101</v>
      </c>
      <c r="B750" s="19">
        <v>60142</v>
      </c>
      <c r="C750" s="19" t="s">
        <v>418</v>
      </c>
      <c r="D750" s="19" t="s">
        <v>214</v>
      </c>
      <c r="E750" s="19" t="s">
        <v>160</v>
      </c>
      <c r="F750" s="19">
        <v>10</v>
      </c>
      <c r="G750" s="20">
        <v>43875</v>
      </c>
      <c r="H750" s="20">
        <f t="shared" si="33"/>
        <v>43885</v>
      </c>
      <c r="I750" s="20">
        <v>43885</v>
      </c>
      <c r="J750" s="24">
        <v>4</v>
      </c>
      <c r="K750" s="25">
        <v>4</v>
      </c>
      <c r="L750" s="18">
        <v>0</v>
      </c>
      <c r="M750" s="18">
        <f t="shared" si="32"/>
        <v>0</v>
      </c>
    </row>
    <row r="751" spans="1:13" x14ac:dyDescent="0.3">
      <c r="A751" s="5">
        <v>100092</v>
      </c>
      <c r="B751" s="19">
        <v>80480</v>
      </c>
      <c r="C751" s="19" t="s">
        <v>419</v>
      </c>
      <c r="D751" s="19" t="s">
        <v>299</v>
      </c>
      <c r="E751" s="19" t="s">
        <v>65</v>
      </c>
      <c r="F751" s="19">
        <v>5</v>
      </c>
      <c r="G751" s="20">
        <v>43875</v>
      </c>
      <c r="H751" s="20">
        <f t="shared" si="33"/>
        <v>43880</v>
      </c>
      <c r="I751" s="20">
        <v>43880</v>
      </c>
      <c r="J751" s="24">
        <v>1</v>
      </c>
      <c r="K751" s="25">
        <v>1</v>
      </c>
      <c r="L751" s="18">
        <v>0</v>
      </c>
      <c r="M751" s="18">
        <f t="shared" si="32"/>
        <v>0</v>
      </c>
    </row>
    <row r="752" spans="1:13" x14ac:dyDescent="0.3">
      <c r="A752" s="5">
        <v>100098</v>
      </c>
      <c r="B752" s="19">
        <v>31635</v>
      </c>
      <c r="C752" s="19" t="s">
        <v>243</v>
      </c>
      <c r="D752" s="19" t="s">
        <v>183</v>
      </c>
      <c r="E752" s="19" t="s">
        <v>318</v>
      </c>
      <c r="F752" s="19">
        <v>3</v>
      </c>
      <c r="G752" s="20">
        <v>43875</v>
      </c>
      <c r="H752" s="20">
        <f t="shared" si="33"/>
        <v>43878</v>
      </c>
      <c r="I752" s="20">
        <v>43878</v>
      </c>
      <c r="J752" s="24">
        <v>3</v>
      </c>
      <c r="K752" s="25">
        <v>3</v>
      </c>
      <c r="L752" s="18">
        <v>0</v>
      </c>
      <c r="M752" s="18">
        <f t="shared" si="32"/>
        <v>0</v>
      </c>
    </row>
    <row r="753" spans="1:13" x14ac:dyDescent="0.3">
      <c r="A753" s="5">
        <v>100092</v>
      </c>
      <c r="B753" s="19">
        <v>80460</v>
      </c>
      <c r="C753" s="19" t="s">
        <v>420</v>
      </c>
      <c r="D753" s="19" t="s">
        <v>299</v>
      </c>
      <c r="E753" s="19" t="s">
        <v>65</v>
      </c>
      <c r="F753" s="19">
        <v>5</v>
      </c>
      <c r="G753" s="20">
        <v>43875</v>
      </c>
      <c r="H753" s="20">
        <f t="shared" si="33"/>
        <v>43880</v>
      </c>
      <c r="I753" s="20">
        <v>43880</v>
      </c>
      <c r="J753" s="24">
        <v>6</v>
      </c>
      <c r="K753" s="25">
        <v>6</v>
      </c>
      <c r="L753" s="18">
        <v>0</v>
      </c>
      <c r="M753" s="18">
        <f t="shared" si="32"/>
        <v>0</v>
      </c>
    </row>
    <row r="754" spans="1:13" x14ac:dyDescent="0.3">
      <c r="A754" s="5">
        <v>100098</v>
      </c>
      <c r="B754" s="19">
        <v>31740</v>
      </c>
      <c r="C754" s="19" t="s">
        <v>421</v>
      </c>
      <c r="D754" s="19" t="s">
        <v>183</v>
      </c>
      <c r="E754" s="19" t="s">
        <v>318</v>
      </c>
      <c r="F754" s="19">
        <v>3</v>
      </c>
      <c r="G754" s="20">
        <v>43875</v>
      </c>
      <c r="H754" s="20">
        <f t="shared" si="33"/>
        <v>43878</v>
      </c>
      <c r="I754" s="20">
        <v>43878</v>
      </c>
      <c r="J754" s="24">
        <v>1</v>
      </c>
      <c r="K754" s="25">
        <v>1</v>
      </c>
      <c r="L754" s="18">
        <v>0</v>
      </c>
      <c r="M754" s="18">
        <f t="shared" si="32"/>
        <v>0</v>
      </c>
    </row>
    <row r="755" spans="1:13" x14ac:dyDescent="0.3">
      <c r="A755" s="5">
        <v>100098</v>
      </c>
      <c r="B755" s="19">
        <v>32290</v>
      </c>
      <c r="C755" s="19" t="s">
        <v>422</v>
      </c>
      <c r="D755" s="19" t="s">
        <v>240</v>
      </c>
      <c r="E755" s="19" t="s">
        <v>318</v>
      </c>
      <c r="F755" s="19">
        <v>3</v>
      </c>
      <c r="G755" s="20">
        <v>43875</v>
      </c>
      <c r="H755" s="20">
        <f t="shared" si="33"/>
        <v>43878</v>
      </c>
      <c r="I755" s="20">
        <v>43878</v>
      </c>
      <c r="J755" s="24">
        <v>2</v>
      </c>
      <c r="K755" s="25">
        <v>2</v>
      </c>
      <c r="L755" s="18">
        <v>0</v>
      </c>
      <c r="M755" s="18">
        <f t="shared" si="32"/>
        <v>0</v>
      </c>
    </row>
    <row r="756" spans="1:13" x14ac:dyDescent="0.3">
      <c r="A756" s="5">
        <v>100099</v>
      </c>
      <c r="B756" s="19">
        <v>20190</v>
      </c>
      <c r="C756" s="19" t="s">
        <v>398</v>
      </c>
      <c r="D756" s="19" t="s">
        <v>177</v>
      </c>
      <c r="E756" s="19" t="s">
        <v>178</v>
      </c>
      <c r="F756" s="19">
        <v>20</v>
      </c>
      <c r="G756" s="20">
        <v>43875</v>
      </c>
      <c r="H756" s="20">
        <f t="shared" si="33"/>
        <v>43895</v>
      </c>
      <c r="I756" s="20">
        <v>43895</v>
      </c>
      <c r="J756" s="24">
        <v>19</v>
      </c>
      <c r="K756" s="25">
        <v>19</v>
      </c>
      <c r="L756" s="18">
        <v>0</v>
      </c>
      <c r="M756" s="18">
        <f t="shared" si="32"/>
        <v>0</v>
      </c>
    </row>
    <row r="757" spans="1:13" x14ac:dyDescent="0.3">
      <c r="A757" s="5">
        <v>100098</v>
      </c>
      <c r="B757" s="26">
        <v>31625</v>
      </c>
      <c r="C757" s="19" t="s">
        <v>342</v>
      </c>
      <c r="D757" s="19" t="s">
        <v>183</v>
      </c>
      <c r="E757" s="19" t="s">
        <v>318</v>
      </c>
      <c r="F757" s="19">
        <v>3</v>
      </c>
      <c r="G757" s="20">
        <v>43875</v>
      </c>
      <c r="H757" s="20">
        <f t="shared" si="33"/>
        <v>43878</v>
      </c>
      <c r="I757" s="20">
        <v>43878</v>
      </c>
      <c r="J757" s="24">
        <v>1</v>
      </c>
      <c r="K757" s="25">
        <v>1</v>
      </c>
      <c r="L757" s="18">
        <v>0</v>
      </c>
      <c r="M757" s="18">
        <f t="shared" si="32"/>
        <v>0</v>
      </c>
    </row>
    <row r="758" spans="1:13" x14ac:dyDescent="0.3">
      <c r="A758" s="5">
        <v>100092</v>
      </c>
      <c r="B758" s="19">
        <v>80490</v>
      </c>
      <c r="C758" s="19" t="s">
        <v>423</v>
      </c>
      <c r="D758" s="19" t="s">
        <v>299</v>
      </c>
      <c r="E758" s="19" t="s">
        <v>65</v>
      </c>
      <c r="F758" s="19">
        <v>5</v>
      </c>
      <c r="G758" s="20">
        <v>43875</v>
      </c>
      <c r="H758" s="20">
        <f t="shared" si="33"/>
        <v>43880</v>
      </c>
      <c r="I758" s="20">
        <v>43881</v>
      </c>
      <c r="J758" s="24">
        <v>3</v>
      </c>
      <c r="K758" s="25">
        <v>3</v>
      </c>
      <c r="L758" s="18">
        <v>0</v>
      </c>
      <c r="M758" s="18">
        <f t="shared" si="32"/>
        <v>1</v>
      </c>
    </row>
    <row r="759" spans="1:13" x14ac:dyDescent="0.3">
      <c r="A759" s="5">
        <v>100092</v>
      </c>
      <c r="B759" s="19">
        <v>73300</v>
      </c>
      <c r="C759" s="19" t="s">
        <v>424</v>
      </c>
      <c r="D759" s="19" t="s">
        <v>256</v>
      </c>
      <c r="E759" s="19" t="s">
        <v>65</v>
      </c>
      <c r="F759" s="19">
        <v>5</v>
      </c>
      <c r="G759" s="20">
        <v>43875</v>
      </c>
      <c r="H759" s="20">
        <f t="shared" si="33"/>
        <v>43880</v>
      </c>
      <c r="I759" s="20">
        <v>43881</v>
      </c>
      <c r="J759" s="24">
        <v>6</v>
      </c>
      <c r="K759" s="25">
        <v>6</v>
      </c>
      <c r="L759" s="18">
        <v>0</v>
      </c>
      <c r="M759" s="18">
        <f t="shared" si="32"/>
        <v>1</v>
      </c>
    </row>
    <row r="760" spans="1:13" x14ac:dyDescent="0.3">
      <c r="A760" s="5">
        <v>100098</v>
      </c>
      <c r="B760" s="19">
        <v>32100</v>
      </c>
      <c r="C760" s="19" t="s">
        <v>425</v>
      </c>
      <c r="D760" s="19" t="s">
        <v>240</v>
      </c>
      <c r="E760" s="19" t="s">
        <v>318</v>
      </c>
      <c r="F760" s="19">
        <v>3</v>
      </c>
      <c r="G760" s="20">
        <v>43875</v>
      </c>
      <c r="H760" s="20">
        <f t="shared" si="33"/>
        <v>43878</v>
      </c>
      <c r="I760" s="20">
        <v>43878</v>
      </c>
      <c r="J760" s="24">
        <v>9</v>
      </c>
      <c r="K760" s="25">
        <v>9</v>
      </c>
      <c r="L760" s="18">
        <v>0</v>
      </c>
      <c r="M760" s="18">
        <f t="shared" si="32"/>
        <v>0</v>
      </c>
    </row>
    <row r="761" spans="1:13" x14ac:dyDescent="0.3">
      <c r="A761" s="5">
        <v>101101</v>
      </c>
      <c r="B761" s="19">
        <v>73000</v>
      </c>
      <c r="C761" s="19" t="s">
        <v>426</v>
      </c>
      <c r="D761" s="19" t="s">
        <v>455</v>
      </c>
      <c r="E761" s="19" t="s">
        <v>160</v>
      </c>
      <c r="F761" s="19">
        <v>10</v>
      </c>
      <c r="G761" s="20">
        <v>43875</v>
      </c>
      <c r="H761" s="20">
        <f t="shared" si="33"/>
        <v>43885</v>
      </c>
      <c r="I761" s="20">
        <v>43885</v>
      </c>
      <c r="J761" s="24">
        <v>2</v>
      </c>
      <c r="K761" s="25">
        <v>2</v>
      </c>
      <c r="L761" s="18">
        <v>0</v>
      </c>
      <c r="M761" s="18">
        <f t="shared" si="32"/>
        <v>0</v>
      </c>
    </row>
    <row r="762" spans="1:13" x14ac:dyDescent="0.3">
      <c r="A762" s="5">
        <v>100076</v>
      </c>
      <c r="B762" s="19">
        <v>15090</v>
      </c>
      <c r="C762" s="19" t="s">
        <v>427</v>
      </c>
      <c r="D762" s="19" t="s">
        <v>165</v>
      </c>
      <c r="E762" s="19" t="s">
        <v>166</v>
      </c>
      <c r="F762" s="19">
        <v>10</v>
      </c>
      <c r="G762" s="20">
        <v>43868</v>
      </c>
      <c r="H762" s="20">
        <f t="shared" si="33"/>
        <v>43878</v>
      </c>
      <c r="I762" s="20">
        <v>43878</v>
      </c>
      <c r="J762" s="24">
        <v>2</v>
      </c>
      <c r="K762" s="25">
        <v>2</v>
      </c>
      <c r="L762" s="18">
        <v>0</v>
      </c>
      <c r="M762" s="18">
        <f t="shared" si="32"/>
        <v>0</v>
      </c>
    </row>
    <row r="763" spans="1:13" x14ac:dyDescent="0.3">
      <c r="A763" s="5">
        <v>100066</v>
      </c>
      <c r="B763" s="19">
        <v>81050</v>
      </c>
      <c r="C763" s="19" t="s">
        <v>428</v>
      </c>
      <c r="D763" s="19" t="s">
        <v>299</v>
      </c>
      <c r="E763" s="19" t="s">
        <v>65</v>
      </c>
      <c r="F763" s="19">
        <v>5</v>
      </c>
      <c r="G763" s="20">
        <v>43868</v>
      </c>
      <c r="H763" s="20">
        <f t="shared" si="33"/>
        <v>43873</v>
      </c>
      <c r="I763" s="20">
        <v>43873</v>
      </c>
      <c r="J763" s="24">
        <v>1</v>
      </c>
      <c r="K763" s="25">
        <v>1</v>
      </c>
      <c r="L763" s="18">
        <v>0</v>
      </c>
      <c r="M763" s="18">
        <f t="shared" si="32"/>
        <v>0</v>
      </c>
    </row>
    <row r="764" spans="1:13" x14ac:dyDescent="0.3">
      <c r="A764" s="5">
        <v>100066</v>
      </c>
      <c r="B764" s="26">
        <v>80410</v>
      </c>
      <c r="C764" s="19" t="s">
        <v>429</v>
      </c>
      <c r="D764" s="19" t="s">
        <v>299</v>
      </c>
      <c r="E764" s="19" t="s">
        <v>65</v>
      </c>
      <c r="F764" s="19">
        <v>5</v>
      </c>
      <c r="G764" s="20">
        <v>43868</v>
      </c>
      <c r="H764" s="20">
        <f t="shared" si="33"/>
        <v>43873</v>
      </c>
      <c r="I764" s="20">
        <v>43873</v>
      </c>
      <c r="J764" s="24">
        <v>1</v>
      </c>
      <c r="K764" s="25">
        <v>1</v>
      </c>
      <c r="L764" s="18">
        <v>0</v>
      </c>
      <c r="M764" s="18">
        <f t="shared" si="32"/>
        <v>0</v>
      </c>
    </row>
    <row r="765" spans="1:13" x14ac:dyDescent="0.3">
      <c r="A765" s="5">
        <v>100070</v>
      </c>
      <c r="B765" s="19">
        <v>75400</v>
      </c>
      <c r="C765" s="19" t="s">
        <v>430</v>
      </c>
      <c r="D765" s="19" t="s">
        <v>289</v>
      </c>
      <c r="E765" s="19" t="s">
        <v>35</v>
      </c>
      <c r="F765" s="19">
        <v>10</v>
      </c>
      <c r="G765" s="20">
        <v>43868</v>
      </c>
      <c r="H765" s="20">
        <f t="shared" si="33"/>
        <v>43878</v>
      </c>
      <c r="I765" s="20">
        <v>43879</v>
      </c>
      <c r="J765" s="24">
        <v>1</v>
      </c>
      <c r="K765" s="25">
        <v>1</v>
      </c>
      <c r="L765" s="18">
        <v>0</v>
      </c>
      <c r="M765" s="18">
        <f t="shared" si="32"/>
        <v>1</v>
      </c>
    </row>
    <row r="766" spans="1:13" x14ac:dyDescent="0.3">
      <c r="A766" s="5">
        <v>100086</v>
      </c>
      <c r="B766" s="19">
        <v>60130</v>
      </c>
      <c r="C766" s="19" t="s">
        <v>431</v>
      </c>
      <c r="D766" s="19" t="s">
        <v>214</v>
      </c>
      <c r="E766" s="19" t="s">
        <v>160</v>
      </c>
      <c r="F766" s="19">
        <v>10</v>
      </c>
      <c r="G766" s="20">
        <v>43869</v>
      </c>
      <c r="H766" s="20">
        <f t="shared" si="33"/>
        <v>43879</v>
      </c>
      <c r="I766" s="20">
        <v>43879</v>
      </c>
      <c r="J766" s="24">
        <v>1</v>
      </c>
      <c r="K766" s="25">
        <v>1</v>
      </c>
      <c r="L766" s="18">
        <v>0</v>
      </c>
      <c r="M766" s="18">
        <f t="shared" si="32"/>
        <v>0</v>
      </c>
    </row>
    <row r="767" spans="1:13" x14ac:dyDescent="0.3">
      <c r="A767" s="5">
        <v>100079</v>
      </c>
      <c r="B767" s="26">
        <v>80700</v>
      </c>
      <c r="C767" s="19" t="s">
        <v>432</v>
      </c>
      <c r="D767" s="19" t="s">
        <v>299</v>
      </c>
      <c r="E767" s="19" t="s">
        <v>65</v>
      </c>
      <c r="F767" s="19">
        <v>5</v>
      </c>
      <c r="G767" s="20">
        <v>43869</v>
      </c>
      <c r="H767" s="20">
        <f t="shared" si="33"/>
        <v>43874</v>
      </c>
      <c r="I767" s="20">
        <v>43875</v>
      </c>
      <c r="J767" s="24">
        <v>532</v>
      </c>
      <c r="K767" s="25">
        <v>531</v>
      </c>
      <c r="L767" s="18">
        <v>0</v>
      </c>
      <c r="M767" s="18">
        <f t="shared" si="32"/>
        <v>1</v>
      </c>
    </row>
    <row r="768" spans="1:13" x14ac:dyDescent="0.3">
      <c r="A768" s="5">
        <v>100085</v>
      </c>
      <c r="B768" s="19">
        <v>12010</v>
      </c>
      <c r="C768" s="19" t="s">
        <v>433</v>
      </c>
      <c r="D768" s="19" t="s">
        <v>165</v>
      </c>
      <c r="E768" s="19" t="s">
        <v>166</v>
      </c>
      <c r="F768" s="19">
        <v>10</v>
      </c>
      <c r="G768" s="20">
        <v>43869</v>
      </c>
      <c r="H768" s="20">
        <f t="shared" si="33"/>
        <v>43879</v>
      </c>
      <c r="I768" s="20">
        <v>43879</v>
      </c>
      <c r="J768" s="24">
        <v>0</v>
      </c>
      <c r="K768" s="25">
        <v>0</v>
      </c>
      <c r="L768" s="18">
        <v>0</v>
      </c>
      <c r="M768" s="18">
        <f t="shared" si="32"/>
        <v>0</v>
      </c>
    </row>
    <row r="769" spans="1:13" x14ac:dyDescent="0.3">
      <c r="A769" s="5">
        <v>100085</v>
      </c>
      <c r="B769" s="19">
        <v>12030</v>
      </c>
      <c r="C769" s="19" t="s">
        <v>434</v>
      </c>
      <c r="D769" s="19" t="s">
        <v>165</v>
      </c>
      <c r="E769" s="19" t="s">
        <v>166</v>
      </c>
      <c r="F769" s="19">
        <v>10</v>
      </c>
      <c r="G769" s="20">
        <v>43869</v>
      </c>
      <c r="H769" s="20">
        <f t="shared" si="33"/>
        <v>43879</v>
      </c>
      <c r="I769" s="20">
        <v>43879</v>
      </c>
      <c r="J769" s="24">
        <v>15</v>
      </c>
      <c r="K769" s="25">
        <v>15</v>
      </c>
      <c r="L769" s="18">
        <v>0</v>
      </c>
      <c r="M769" s="18">
        <f t="shared" si="32"/>
        <v>0</v>
      </c>
    </row>
    <row r="770" spans="1:13" x14ac:dyDescent="0.3">
      <c r="A770" s="5">
        <v>100085</v>
      </c>
      <c r="B770" s="19">
        <v>12050</v>
      </c>
      <c r="C770" s="19" t="s">
        <v>435</v>
      </c>
      <c r="D770" s="19" t="s">
        <v>165</v>
      </c>
      <c r="E770" s="19" t="s">
        <v>166</v>
      </c>
      <c r="F770" s="19">
        <v>10</v>
      </c>
      <c r="G770" s="20">
        <v>43869</v>
      </c>
      <c r="H770" s="20">
        <f t="shared" si="33"/>
        <v>43879</v>
      </c>
      <c r="I770" s="20">
        <v>43879</v>
      </c>
      <c r="J770" s="24">
        <v>18</v>
      </c>
      <c r="K770" s="25">
        <v>18</v>
      </c>
      <c r="L770" s="18">
        <v>0</v>
      </c>
      <c r="M770" s="18">
        <f t="shared" si="32"/>
        <v>0</v>
      </c>
    </row>
    <row r="771" spans="1:13" x14ac:dyDescent="0.3">
      <c r="A771" s="5">
        <v>100085</v>
      </c>
      <c r="B771" s="19">
        <v>13350</v>
      </c>
      <c r="C771" s="19" t="s">
        <v>436</v>
      </c>
      <c r="D771" s="19" t="s">
        <v>165</v>
      </c>
      <c r="E771" s="19" t="s">
        <v>166</v>
      </c>
      <c r="F771" s="19">
        <v>10</v>
      </c>
      <c r="G771" s="20">
        <v>43869</v>
      </c>
      <c r="H771" s="20">
        <f t="shared" si="33"/>
        <v>43879</v>
      </c>
      <c r="I771" s="20">
        <v>43879</v>
      </c>
      <c r="J771" s="24">
        <v>11</v>
      </c>
      <c r="K771" s="25">
        <v>11</v>
      </c>
      <c r="L771" s="18">
        <v>0</v>
      </c>
      <c r="M771" s="18">
        <f t="shared" ref="M771:M834" si="34">ABS(I771-H771)</f>
        <v>0</v>
      </c>
    </row>
    <row r="772" spans="1:13" x14ac:dyDescent="0.3">
      <c r="A772" s="5">
        <v>100085</v>
      </c>
      <c r="B772" s="19">
        <v>15210</v>
      </c>
      <c r="C772" s="19" t="s">
        <v>437</v>
      </c>
      <c r="D772" s="19" t="s">
        <v>165</v>
      </c>
      <c r="E772" s="19" t="s">
        <v>166</v>
      </c>
      <c r="F772" s="19">
        <v>10</v>
      </c>
      <c r="G772" s="20">
        <v>43869</v>
      </c>
      <c r="H772" s="20">
        <f t="shared" si="33"/>
        <v>43879</v>
      </c>
      <c r="I772" s="20">
        <v>43879</v>
      </c>
      <c r="J772" s="24">
        <v>0</v>
      </c>
      <c r="K772" s="25">
        <v>0</v>
      </c>
      <c r="L772" s="18">
        <v>0</v>
      </c>
      <c r="M772" s="18">
        <f t="shared" si="34"/>
        <v>0</v>
      </c>
    </row>
    <row r="773" spans="1:13" x14ac:dyDescent="0.3">
      <c r="A773" s="5">
        <v>100083</v>
      </c>
      <c r="B773" s="19">
        <v>31290</v>
      </c>
      <c r="C773" s="19" t="s">
        <v>438</v>
      </c>
      <c r="D773" s="19" t="s">
        <v>183</v>
      </c>
      <c r="E773" s="19" t="s">
        <v>318</v>
      </c>
      <c r="F773" s="19">
        <v>3</v>
      </c>
      <c r="G773" s="20">
        <v>43869</v>
      </c>
      <c r="H773" s="20">
        <f t="shared" si="33"/>
        <v>43872</v>
      </c>
      <c r="I773" s="20">
        <v>43872</v>
      </c>
      <c r="J773" s="24">
        <v>11</v>
      </c>
      <c r="K773" s="25">
        <v>11</v>
      </c>
      <c r="L773" s="18">
        <v>0</v>
      </c>
      <c r="M773" s="18">
        <f t="shared" si="34"/>
        <v>0</v>
      </c>
    </row>
    <row r="774" spans="1:13" x14ac:dyDescent="0.3">
      <c r="A774" s="5">
        <v>100083</v>
      </c>
      <c r="B774" s="19">
        <v>32050</v>
      </c>
      <c r="C774" s="19" t="s">
        <v>439</v>
      </c>
      <c r="D774" s="19" t="s">
        <v>240</v>
      </c>
      <c r="E774" s="19" t="s">
        <v>318</v>
      </c>
      <c r="F774" s="19">
        <v>3</v>
      </c>
      <c r="G774" s="20">
        <v>43869</v>
      </c>
      <c r="H774" s="20">
        <f t="shared" si="33"/>
        <v>43872</v>
      </c>
      <c r="I774" s="20">
        <v>43872</v>
      </c>
      <c r="J774" s="24">
        <v>1</v>
      </c>
      <c r="K774" s="25">
        <v>1</v>
      </c>
      <c r="L774" s="18">
        <v>0</v>
      </c>
      <c r="M774" s="18">
        <f t="shared" si="34"/>
        <v>0</v>
      </c>
    </row>
    <row r="775" spans="1:13" x14ac:dyDescent="0.3">
      <c r="A775" s="5">
        <v>100083</v>
      </c>
      <c r="B775" s="19">
        <v>32300</v>
      </c>
      <c r="C775" s="19" t="s">
        <v>440</v>
      </c>
      <c r="D775" s="19" t="s">
        <v>240</v>
      </c>
      <c r="E775" s="19" t="s">
        <v>318</v>
      </c>
      <c r="F775" s="19">
        <v>3</v>
      </c>
      <c r="G775" s="20">
        <v>43869</v>
      </c>
      <c r="H775" s="20">
        <f t="shared" si="33"/>
        <v>43872</v>
      </c>
      <c r="I775" s="20">
        <v>43872</v>
      </c>
      <c r="J775" s="24">
        <v>38</v>
      </c>
      <c r="K775" s="25">
        <v>38</v>
      </c>
      <c r="L775" s="18">
        <v>0</v>
      </c>
      <c r="M775" s="18">
        <f t="shared" si="34"/>
        <v>0</v>
      </c>
    </row>
    <row r="776" spans="1:13" x14ac:dyDescent="0.3">
      <c r="A776" s="5">
        <v>100086</v>
      </c>
      <c r="B776" s="19">
        <v>60110</v>
      </c>
      <c r="C776" s="19" t="s">
        <v>213</v>
      </c>
      <c r="D776" s="19" t="s">
        <v>214</v>
      </c>
      <c r="E776" s="19" t="s">
        <v>160</v>
      </c>
      <c r="F776" s="19">
        <v>10</v>
      </c>
      <c r="G776" s="20">
        <v>43869</v>
      </c>
      <c r="H776" s="20">
        <f t="shared" si="33"/>
        <v>43879</v>
      </c>
      <c r="I776" s="20">
        <v>43879</v>
      </c>
      <c r="J776" s="24">
        <v>1</v>
      </c>
      <c r="K776" s="25">
        <v>1</v>
      </c>
      <c r="L776" s="18">
        <v>0</v>
      </c>
      <c r="M776" s="18">
        <f t="shared" si="34"/>
        <v>0</v>
      </c>
    </row>
    <row r="777" spans="1:13" x14ac:dyDescent="0.3">
      <c r="A777" s="5">
        <v>100086</v>
      </c>
      <c r="B777" s="19">
        <v>60120</v>
      </c>
      <c r="C777" s="19" t="s">
        <v>441</v>
      </c>
      <c r="D777" s="19" t="s">
        <v>214</v>
      </c>
      <c r="E777" s="19" t="s">
        <v>160</v>
      </c>
      <c r="F777" s="19">
        <v>10</v>
      </c>
      <c r="G777" s="20">
        <v>43869</v>
      </c>
      <c r="H777" s="20">
        <f t="shared" ref="H777:H783" si="35">G777+F386</f>
        <v>43879</v>
      </c>
      <c r="I777" s="20">
        <v>43879</v>
      </c>
      <c r="J777" s="24">
        <v>18</v>
      </c>
      <c r="K777" s="25">
        <v>18</v>
      </c>
      <c r="L777" s="18">
        <v>0</v>
      </c>
      <c r="M777" s="18">
        <f t="shared" si="34"/>
        <v>0</v>
      </c>
    </row>
    <row r="778" spans="1:13" x14ac:dyDescent="0.3">
      <c r="A778" s="5">
        <v>100086</v>
      </c>
      <c r="B778" s="19">
        <v>60200</v>
      </c>
      <c r="C778" s="19" t="s">
        <v>442</v>
      </c>
      <c r="D778" s="19" t="s">
        <v>214</v>
      </c>
      <c r="E778" s="19" t="s">
        <v>160</v>
      </c>
      <c r="F778" s="19">
        <v>10</v>
      </c>
      <c r="G778" s="20">
        <v>43869</v>
      </c>
      <c r="H778" s="20">
        <f t="shared" si="35"/>
        <v>43879</v>
      </c>
      <c r="I778" s="20">
        <v>43879</v>
      </c>
      <c r="J778" s="24">
        <v>8</v>
      </c>
      <c r="K778" s="25">
        <v>8</v>
      </c>
      <c r="L778" s="18">
        <v>0</v>
      </c>
      <c r="M778" s="18">
        <f t="shared" si="34"/>
        <v>0</v>
      </c>
    </row>
    <row r="779" spans="1:13" x14ac:dyDescent="0.3">
      <c r="A779" s="5">
        <v>100086</v>
      </c>
      <c r="B779" s="19">
        <v>60540</v>
      </c>
      <c r="C779" s="19" t="s">
        <v>443</v>
      </c>
      <c r="D779" s="19" t="s">
        <v>214</v>
      </c>
      <c r="E779" s="19" t="s">
        <v>160</v>
      </c>
      <c r="F779" s="19">
        <v>10</v>
      </c>
      <c r="G779" s="20">
        <v>43869</v>
      </c>
      <c r="H779" s="20">
        <f t="shared" si="35"/>
        <v>43879</v>
      </c>
      <c r="I779" s="20">
        <v>43879</v>
      </c>
      <c r="J779" s="24">
        <v>15</v>
      </c>
      <c r="K779" s="25">
        <v>15</v>
      </c>
      <c r="L779" s="18">
        <v>0</v>
      </c>
      <c r="M779" s="18">
        <f t="shared" si="34"/>
        <v>0</v>
      </c>
    </row>
    <row r="780" spans="1:13" x14ac:dyDescent="0.3">
      <c r="A780" s="5">
        <v>100079</v>
      </c>
      <c r="B780" s="19">
        <v>80420</v>
      </c>
      <c r="C780" s="19" t="s">
        <v>444</v>
      </c>
      <c r="D780" s="19" t="s">
        <v>299</v>
      </c>
      <c r="E780" s="19" t="s">
        <v>65</v>
      </c>
      <c r="F780" s="19">
        <v>5</v>
      </c>
      <c r="G780" s="20">
        <v>43869</v>
      </c>
      <c r="H780" s="20">
        <f t="shared" si="35"/>
        <v>43874</v>
      </c>
      <c r="I780" s="20">
        <v>43875</v>
      </c>
      <c r="J780" s="24">
        <v>3</v>
      </c>
      <c r="K780" s="25">
        <v>3</v>
      </c>
      <c r="L780" s="18">
        <v>0</v>
      </c>
      <c r="M780" s="18">
        <f t="shared" si="34"/>
        <v>1</v>
      </c>
    </row>
    <row r="781" spans="1:13" x14ac:dyDescent="0.3">
      <c r="A781" s="5">
        <v>100083</v>
      </c>
      <c r="B781" s="19">
        <v>32210</v>
      </c>
      <c r="C781" s="19" t="s">
        <v>445</v>
      </c>
      <c r="D781" s="19" t="s">
        <v>240</v>
      </c>
      <c r="E781" s="19" t="s">
        <v>318</v>
      </c>
      <c r="F781" s="19">
        <v>3</v>
      </c>
      <c r="G781" s="20">
        <v>43869</v>
      </c>
      <c r="H781" s="20">
        <f t="shared" si="35"/>
        <v>43872</v>
      </c>
      <c r="I781" s="20">
        <v>43872</v>
      </c>
      <c r="J781" s="24">
        <v>4</v>
      </c>
      <c r="K781" s="25">
        <v>4</v>
      </c>
      <c r="L781" s="18">
        <v>0</v>
      </c>
      <c r="M781" s="18">
        <f t="shared" si="34"/>
        <v>0</v>
      </c>
    </row>
    <row r="782" spans="1:13" x14ac:dyDescent="0.3">
      <c r="A782" s="5">
        <v>100083</v>
      </c>
      <c r="B782" s="19">
        <v>32020</v>
      </c>
      <c r="C782" s="19" t="s">
        <v>446</v>
      </c>
      <c r="D782" s="19" t="s">
        <v>240</v>
      </c>
      <c r="E782" s="19" t="s">
        <v>318</v>
      </c>
      <c r="F782" s="19">
        <v>3</v>
      </c>
      <c r="G782" s="20">
        <v>43869</v>
      </c>
      <c r="H782" s="20">
        <f t="shared" si="35"/>
        <v>43872</v>
      </c>
      <c r="I782" s="20">
        <v>43872</v>
      </c>
      <c r="J782" s="24">
        <v>4</v>
      </c>
      <c r="K782" s="25">
        <v>4</v>
      </c>
      <c r="L782" s="18">
        <v>0</v>
      </c>
      <c r="M782" s="18">
        <f t="shared" si="34"/>
        <v>0</v>
      </c>
    </row>
    <row r="783" spans="1:13" x14ac:dyDescent="0.3">
      <c r="A783" s="5">
        <v>100084</v>
      </c>
      <c r="B783" s="19">
        <v>72050</v>
      </c>
      <c r="C783" s="19" t="s">
        <v>188</v>
      </c>
      <c r="D783" s="19" t="s">
        <v>189</v>
      </c>
      <c r="E783" s="19" t="s">
        <v>178</v>
      </c>
      <c r="F783" s="19">
        <v>7</v>
      </c>
      <c r="G783" s="20">
        <v>43869</v>
      </c>
      <c r="H783" s="20">
        <f t="shared" si="35"/>
        <v>43876</v>
      </c>
      <c r="I783" s="20">
        <v>43876</v>
      </c>
      <c r="J783" s="24">
        <v>946</v>
      </c>
      <c r="K783" s="25">
        <v>946</v>
      </c>
      <c r="L783" s="18">
        <v>0</v>
      </c>
      <c r="M783" s="18">
        <f t="shared" si="34"/>
        <v>0</v>
      </c>
    </row>
    <row r="784" spans="1:13" x14ac:dyDescent="0.3">
      <c r="A784" s="5">
        <v>101128</v>
      </c>
      <c r="B784" s="19">
        <v>40016</v>
      </c>
      <c r="C784" s="19" t="s">
        <v>29</v>
      </c>
      <c r="D784" s="19" t="s">
        <v>30</v>
      </c>
      <c r="E784" s="19" t="s">
        <v>31</v>
      </c>
      <c r="F784" s="19">
        <v>60</v>
      </c>
      <c r="G784" s="27">
        <v>43893</v>
      </c>
      <c r="H784" s="27">
        <f>G784+F784</f>
        <v>43953</v>
      </c>
      <c r="I784" s="27">
        <v>43955</v>
      </c>
      <c r="J784" s="5">
        <v>11252</v>
      </c>
      <c r="K784" s="5">
        <v>11251</v>
      </c>
      <c r="L784" s="18">
        <v>5</v>
      </c>
      <c r="M784" s="18">
        <f t="shared" si="34"/>
        <v>2</v>
      </c>
    </row>
    <row r="785" spans="1:13" x14ac:dyDescent="0.3">
      <c r="A785" s="5">
        <v>101128</v>
      </c>
      <c r="B785" s="19">
        <v>40460</v>
      </c>
      <c r="C785" s="19" t="s">
        <v>32</v>
      </c>
      <c r="D785" s="19" t="s">
        <v>30</v>
      </c>
      <c r="E785" s="19" t="s">
        <v>31</v>
      </c>
      <c r="F785" s="19">
        <v>60</v>
      </c>
      <c r="G785" s="27">
        <v>43893</v>
      </c>
      <c r="H785" s="27">
        <f t="shared" ref="H785:H848" si="36">G785+F785</f>
        <v>43953</v>
      </c>
      <c r="I785" s="27">
        <v>43953</v>
      </c>
      <c r="J785" s="5">
        <v>6285</v>
      </c>
      <c r="K785" s="5">
        <v>6285</v>
      </c>
      <c r="L785" s="18">
        <v>1</v>
      </c>
      <c r="M785" s="18">
        <f t="shared" si="34"/>
        <v>0</v>
      </c>
    </row>
    <row r="786" spans="1:13" x14ac:dyDescent="0.3">
      <c r="A786" s="5">
        <v>101125</v>
      </c>
      <c r="B786" s="19">
        <v>43200</v>
      </c>
      <c r="C786" s="19" t="s">
        <v>33</v>
      </c>
      <c r="D786" s="19" t="s">
        <v>34</v>
      </c>
      <c r="E786" s="19" t="s">
        <v>35</v>
      </c>
      <c r="F786" s="19">
        <v>10</v>
      </c>
      <c r="G786" s="27">
        <v>43893</v>
      </c>
      <c r="H786" s="27">
        <f t="shared" si="36"/>
        <v>43903</v>
      </c>
      <c r="I786" s="27">
        <v>43905</v>
      </c>
      <c r="J786" s="5">
        <v>11090</v>
      </c>
      <c r="K786" s="5">
        <v>11080</v>
      </c>
      <c r="L786" s="18">
        <v>1</v>
      </c>
      <c r="M786" s="18">
        <f t="shared" si="34"/>
        <v>2</v>
      </c>
    </row>
    <row r="787" spans="1:13" x14ac:dyDescent="0.3">
      <c r="A787" s="5">
        <v>101128</v>
      </c>
      <c r="B787" s="19">
        <v>40470</v>
      </c>
      <c r="C787" s="19" t="s">
        <v>36</v>
      </c>
      <c r="D787" s="19" t="s">
        <v>30</v>
      </c>
      <c r="E787" s="19" t="s">
        <v>31</v>
      </c>
      <c r="F787" s="19">
        <v>60</v>
      </c>
      <c r="G787" s="27">
        <v>43893</v>
      </c>
      <c r="H787" s="27">
        <f t="shared" si="36"/>
        <v>43953</v>
      </c>
      <c r="I787" s="27">
        <v>43953</v>
      </c>
      <c r="J787" s="5">
        <v>8043</v>
      </c>
      <c r="K787" s="5">
        <v>8042</v>
      </c>
      <c r="L787" s="18">
        <v>6</v>
      </c>
      <c r="M787" s="18">
        <f t="shared" si="34"/>
        <v>0</v>
      </c>
    </row>
    <row r="788" spans="1:13" x14ac:dyDescent="0.3">
      <c r="A788" s="5">
        <v>101125</v>
      </c>
      <c r="B788" s="19">
        <v>43725</v>
      </c>
      <c r="C788" s="19" t="s">
        <v>37</v>
      </c>
      <c r="D788" s="19" t="s">
        <v>34</v>
      </c>
      <c r="E788" s="19" t="s">
        <v>35</v>
      </c>
      <c r="F788" s="19">
        <v>10</v>
      </c>
      <c r="G788" s="27">
        <v>43893</v>
      </c>
      <c r="H788" s="27">
        <f t="shared" si="36"/>
        <v>43903</v>
      </c>
      <c r="I788" s="27">
        <v>43903</v>
      </c>
      <c r="J788" s="5">
        <v>18</v>
      </c>
      <c r="K788" s="5">
        <v>18</v>
      </c>
      <c r="L788" s="18">
        <v>0</v>
      </c>
      <c r="M788" s="18">
        <f t="shared" si="34"/>
        <v>0</v>
      </c>
    </row>
    <row r="789" spans="1:13" x14ac:dyDescent="0.3">
      <c r="A789" s="5">
        <v>101128</v>
      </c>
      <c r="B789" s="19">
        <v>40270</v>
      </c>
      <c r="C789" s="19" t="s">
        <v>38</v>
      </c>
      <c r="D789" s="19" t="s">
        <v>30</v>
      </c>
      <c r="E789" s="19" t="s">
        <v>31</v>
      </c>
      <c r="F789" s="19">
        <v>60</v>
      </c>
      <c r="G789" s="27">
        <v>43893</v>
      </c>
      <c r="H789" s="27">
        <f t="shared" si="36"/>
        <v>43953</v>
      </c>
      <c r="I789" s="27">
        <v>43953</v>
      </c>
      <c r="J789" s="5">
        <v>10086</v>
      </c>
      <c r="K789" s="5">
        <v>10086</v>
      </c>
      <c r="L789" s="18">
        <v>1</v>
      </c>
      <c r="M789" s="18">
        <f t="shared" si="34"/>
        <v>0</v>
      </c>
    </row>
    <row r="790" spans="1:13" x14ac:dyDescent="0.3">
      <c r="A790" s="5">
        <v>101128</v>
      </c>
      <c r="B790" s="19">
        <v>41190</v>
      </c>
      <c r="C790" s="19" t="s">
        <v>39</v>
      </c>
      <c r="D790" s="19" t="s">
        <v>30</v>
      </c>
      <c r="E790" s="19" t="s">
        <v>31</v>
      </c>
      <c r="F790" s="19">
        <v>60</v>
      </c>
      <c r="G790" s="27">
        <v>43893</v>
      </c>
      <c r="H790" s="27">
        <f t="shared" si="36"/>
        <v>43953</v>
      </c>
      <c r="I790" s="27">
        <v>43953</v>
      </c>
      <c r="J790" s="5">
        <v>3523</v>
      </c>
      <c r="K790" s="5">
        <v>3523</v>
      </c>
      <c r="L790" s="18">
        <v>1</v>
      </c>
      <c r="M790" s="18">
        <f t="shared" si="34"/>
        <v>0</v>
      </c>
    </row>
    <row r="791" spans="1:13" x14ac:dyDescent="0.3">
      <c r="A791" s="5">
        <v>101128</v>
      </c>
      <c r="B791" s="19">
        <v>42010</v>
      </c>
      <c r="C791" s="19" t="s">
        <v>40</v>
      </c>
      <c r="D791" s="19" t="s">
        <v>30</v>
      </c>
      <c r="E791" s="19" t="s">
        <v>31</v>
      </c>
      <c r="F791" s="19">
        <v>60</v>
      </c>
      <c r="G791" s="27">
        <v>43893</v>
      </c>
      <c r="H791" s="27">
        <f t="shared" si="36"/>
        <v>43953</v>
      </c>
      <c r="I791" s="27">
        <v>43953</v>
      </c>
      <c r="J791" s="5">
        <v>3962</v>
      </c>
      <c r="K791" s="5">
        <v>3962</v>
      </c>
      <c r="L791" s="18">
        <v>2</v>
      </c>
      <c r="M791" s="18">
        <f t="shared" si="34"/>
        <v>0</v>
      </c>
    </row>
    <row r="792" spans="1:13" x14ac:dyDescent="0.3">
      <c r="A792" s="5">
        <v>101128</v>
      </c>
      <c r="B792" s="19">
        <v>40010</v>
      </c>
      <c r="C792" s="19" t="s">
        <v>41</v>
      </c>
      <c r="D792" s="19" t="s">
        <v>30</v>
      </c>
      <c r="E792" s="19" t="s">
        <v>31</v>
      </c>
      <c r="F792" s="19">
        <v>60</v>
      </c>
      <c r="G792" s="27">
        <v>43893</v>
      </c>
      <c r="H792" s="27">
        <f t="shared" si="36"/>
        <v>43953</v>
      </c>
      <c r="I792" s="27">
        <v>43953</v>
      </c>
      <c r="J792" s="5">
        <v>4438</v>
      </c>
      <c r="K792" s="5">
        <v>4438</v>
      </c>
      <c r="L792" s="18">
        <v>0</v>
      </c>
      <c r="M792" s="18">
        <f t="shared" si="34"/>
        <v>0</v>
      </c>
    </row>
    <row r="793" spans="1:13" x14ac:dyDescent="0.3">
      <c r="A793" s="5">
        <v>101141</v>
      </c>
      <c r="B793" s="19">
        <v>42060</v>
      </c>
      <c r="C793" s="19" t="s">
        <v>42</v>
      </c>
      <c r="D793" s="19" t="s">
        <v>30</v>
      </c>
      <c r="E793" s="19" t="s">
        <v>31</v>
      </c>
      <c r="F793" s="19">
        <v>60</v>
      </c>
      <c r="G793" s="27">
        <v>43897</v>
      </c>
      <c r="H793" s="27">
        <f t="shared" si="36"/>
        <v>43957</v>
      </c>
      <c r="I793" s="27">
        <v>43957</v>
      </c>
      <c r="J793" s="5">
        <v>5550</v>
      </c>
      <c r="K793" s="5">
        <v>5550</v>
      </c>
      <c r="L793" s="18">
        <v>4</v>
      </c>
      <c r="M793" s="18">
        <f t="shared" si="34"/>
        <v>0</v>
      </c>
    </row>
    <row r="794" spans="1:13" x14ac:dyDescent="0.3">
      <c r="A794" s="5">
        <v>101137</v>
      </c>
      <c r="B794" s="19">
        <v>43290</v>
      </c>
      <c r="C794" s="19" t="s">
        <v>43</v>
      </c>
      <c r="D794" s="19" t="s">
        <v>34</v>
      </c>
      <c r="E794" s="19" t="s">
        <v>35</v>
      </c>
      <c r="F794" s="19">
        <v>10</v>
      </c>
      <c r="G794" s="27">
        <v>43897</v>
      </c>
      <c r="H794" s="27">
        <f t="shared" si="36"/>
        <v>43907</v>
      </c>
      <c r="I794" s="27">
        <v>43907</v>
      </c>
      <c r="J794" s="5">
        <v>4136</v>
      </c>
      <c r="K794" s="5">
        <v>4136</v>
      </c>
      <c r="L794" s="18">
        <v>3</v>
      </c>
      <c r="M794" s="18">
        <f t="shared" si="34"/>
        <v>0</v>
      </c>
    </row>
    <row r="795" spans="1:13" x14ac:dyDescent="0.3">
      <c r="A795" s="5">
        <v>101141</v>
      </c>
      <c r="B795" s="19">
        <v>41196</v>
      </c>
      <c r="C795" s="19" t="s">
        <v>44</v>
      </c>
      <c r="D795" s="19" t="s">
        <v>30</v>
      </c>
      <c r="E795" s="19" t="s">
        <v>31</v>
      </c>
      <c r="F795" s="19">
        <v>60</v>
      </c>
      <c r="G795" s="27">
        <v>43897</v>
      </c>
      <c r="H795" s="27">
        <f t="shared" si="36"/>
        <v>43957</v>
      </c>
      <c r="I795" s="27">
        <v>43957</v>
      </c>
      <c r="J795" s="5">
        <v>3943</v>
      </c>
      <c r="K795" s="5">
        <v>3943</v>
      </c>
      <c r="L795" s="18">
        <v>0</v>
      </c>
      <c r="M795" s="18">
        <f t="shared" si="34"/>
        <v>0</v>
      </c>
    </row>
    <row r="796" spans="1:13" x14ac:dyDescent="0.3">
      <c r="A796" s="5">
        <v>101141</v>
      </c>
      <c r="B796" s="19">
        <v>40273</v>
      </c>
      <c r="C796" s="19" t="s">
        <v>45</v>
      </c>
      <c r="D796" s="19" t="s">
        <v>30</v>
      </c>
      <c r="E796" s="19" t="s">
        <v>31</v>
      </c>
      <c r="F796" s="19">
        <v>60</v>
      </c>
      <c r="G796" s="27">
        <v>43897</v>
      </c>
      <c r="H796" s="27">
        <f t="shared" si="36"/>
        <v>43957</v>
      </c>
      <c r="I796" s="27">
        <v>43957</v>
      </c>
      <c r="J796" s="5">
        <v>5556</v>
      </c>
      <c r="K796" s="5">
        <v>5556</v>
      </c>
      <c r="L796" s="18">
        <v>0</v>
      </c>
      <c r="M796" s="18">
        <f t="shared" si="34"/>
        <v>0</v>
      </c>
    </row>
    <row r="797" spans="1:13" x14ac:dyDescent="0.3">
      <c r="A797" s="5">
        <v>101141</v>
      </c>
      <c r="B797" s="19">
        <v>40930</v>
      </c>
      <c r="C797" s="19" t="s">
        <v>46</v>
      </c>
      <c r="D797" s="19" t="s">
        <v>30</v>
      </c>
      <c r="E797" s="19" t="s">
        <v>31</v>
      </c>
      <c r="F797" s="19">
        <v>60</v>
      </c>
      <c r="G797" s="27">
        <v>43897</v>
      </c>
      <c r="H797" s="27">
        <f t="shared" si="36"/>
        <v>43957</v>
      </c>
      <c r="I797" s="27">
        <v>43957</v>
      </c>
      <c r="J797" s="5">
        <v>3701</v>
      </c>
      <c r="K797" s="5">
        <v>3701</v>
      </c>
      <c r="L797" s="18">
        <v>0</v>
      </c>
      <c r="M797" s="18">
        <f t="shared" si="34"/>
        <v>0</v>
      </c>
    </row>
    <row r="798" spans="1:13" x14ac:dyDescent="0.3">
      <c r="A798" s="5">
        <v>101137</v>
      </c>
      <c r="B798" s="19">
        <v>43730</v>
      </c>
      <c r="C798" s="19" t="s">
        <v>47</v>
      </c>
      <c r="D798" s="19" t="s">
        <v>34</v>
      </c>
      <c r="E798" s="19" t="s">
        <v>35</v>
      </c>
      <c r="F798" s="19">
        <v>10</v>
      </c>
      <c r="G798" s="27">
        <v>43897</v>
      </c>
      <c r="H798" s="27">
        <f t="shared" si="36"/>
        <v>43907</v>
      </c>
      <c r="I798" s="27">
        <v>43907</v>
      </c>
      <c r="J798" s="5">
        <v>2381</v>
      </c>
      <c r="K798" s="5">
        <v>2380</v>
      </c>
      <c r="L798" s="18">
        <v>2</v>
      </c>
      <c r="M798" s="18">
        <f t="shared" si="34"/>
        <v>0</v>
      </c>
    </row>
    <row r="799" spans="1:13" x14ac:dyDescent="0.3">
      <c r="A799" s="5">
        <v>101141</v>
      </c>
      <c r="B799" s="19">
        <v>40980</v>
      </c>
      <c r="C799" s="19" t="s">
        <v>48</v>
      </c>
      <c r="D799" s="19" t="s">
        <v>30</v>
      </c>
      <c r="E799" s="19" t="s">
        <v>31</v>
      </c>
      <c r="F799" s="19">
        <v>60</v>
      </c>
      <c r="G799" s="27">
        <v>43897</v>
      </c>
      <c r="H799" s="27">
        <f t="shared" si="36"/>
        <v>43957</v>
      </c>
      <c r="I799" s="27">
        <v>43957</v>
      </c>
      <c r="J799" s="5">
        <v>2544</v>
      </c>
      <c r="K799" s="5">
        <v>2540</v>
      </c>
      <c r="L799" s="18">
        <v>0</v>
      </c>
      <c r="M799" s="18">
        <f t="shared" si="34"/>
        <v>0</v>
      </c>
    </row>
    <row r="800" spans="1:13" x14ac:dyDescent="0.3">
      <c r="A800" s="5">
        <v>101137</v>
      </c>
      <c r="B800" s="19">
        <v>43590</v>
      </c>
      <c r="C800" s="19" t="s">
        <v>49</v>
      </c>
      <c r="D800" s="19" t="s">
        <v>34</v>
      </c>
      <c r="E800" s="19" t="s">
        <v>35</v>
      </c>
      <c r="F800" s="19">
        <v>10</v>
      </c>
      <c r="G800" s="27">
        <v>43897</v>
      </c>
      <c r="H800" s="27">
        <f t="shared" si="36"/>
        <v>43907</v>
      </c>
      <c r="I800" s="27">
        <v>43906</v>
      </c>
      <c r="J800" s="5">
        <v>2048</v>
      </c>
      <c r="K800" s="5">
        <v>2048</v>
      </c>
      <c r="L800" s="18">
        <v>2</v>
      </c>
      <c r="M800" s="18">
        <f t="shared" si="34"/>
        <v>1</v>
      </c>
    </row>
    <row r="801" spans="1:13" x14ac:dyDescent="0.3">
      <c r="A801" s="5">
        <v>101141</v>
      </c>
      <c r="B801" s="19">
        <v>40670</v>
      </c>
      <c r="C801" s="19" t="s">
        <v>50</v>
      </c>
      <c r="D801" s="19" t="s">
        <v>30</v>
      </c>
      <c r="E801" s="19" t="s">
        <v>31</v>
      </c>
      <c r="F801" s="19">
        <v>60</v>
      </c>
      <c r="G801" s="27">
        <v>43897</v>
      </c>
      <c r="H801" s="27">
        <f t="shared" si="36"/>
        <v>43957</v>
      </c>
      <c r="I801" s="27">
        <v>43957</v>
      </c>
      <c r="J801" s="5">
        <v>3717</v>
      </c>
      <c r="K801" s="5">
        <v>3715</v>
      </c>
      <c r="L801" s="18">
        <v>0</v>
      </c>
      <c r="M801" s="18">
        <f t="shared" si="34"/>
        <v>0</v>
      </c>
    </row>
    <row r="802" spans="1:13" x14ac:dyDescent="0.3">
      <c r="A802" s="5">
        <v>101141</v>
      </c>
      <c r="B802" s="19">
        <v>40740</v>
      </c>
      <c r="C802" s="19" t="s">
        <v>51</v>
      </c>
      <c r="D802" s="19" t="s">
        <v>30</v>
      </c>
      <c r="E802" s="19" t="s">
        <v>31</v>
      </c>
      <c r="F802" s="19">
        <v>60</v>
      </c>
      <c r="G802" s="27">
        <v>43897</v>
      </c>
      <c r="H802" s="27">
        <f t="shared" si="36"/>
        <v>43957</v>
      </c>
      <c r="I802" s="27">
        <v>43957</v>
      </c>
      <c r="J802" s="5">
        <v>4335</v>
      </c>
      <c r="K802" s="5">
        <v>4332</v>
      </c>
      <c r="L802" s="18">
        <v>0</v>
      </c>
      <c r="M802" s="18">
        <f t="shared" si="34"/>
        <v>0</v>
      </c>
    </row>
    <row r="803" spans="1:13" x14ac:dyDescent="0.3">
      <c r="A803" s="5">
        <v>101141</v>
      </c>
      <c r="B803" s="19">
        <v>40228</v>
      </c>
      <c r="C803" s="19" t="s">
        <v>52</v>
      </c>
      <c r="D803" s="19" t="s">
        <v>30</v>
      </c>
      <c r="E803" s="19" t="s">
        <v>31</v>
      </c>
      <c r="F803" s="19">
        <v>60</v>
      </c>
      <c r="G803" s="27">
        <v>43897</v>
      </c>
      <c r="H803" s="27">
        <f t="shared" si="36"/>
        <v>43957</v>
      </c>
      <c r="I803" s="27">
        <v>43957</v>
      </c>
      <c r="J803" s="5">
        <v>1865</v>
      </c>
      <c r="K803" s="5">
        <v>1865</v>
      </c>
      <c r="L803" s="18">
        <v>1</v>
      </c>
      <c r="M803" s="18">
        <f t="shared" si="34"/>
        <v>0</v>
      </c>
    </row>
    <row r="804" spans="1:13" x14ac:dyDescent="0.3">
      <c r="A804" s="5">
        <v>101141</v>
      </c>
      <c r="B804" s="19">
        <v>40220</v>
      </c>
      <c r="C804" s="19" t="s">
        <v>53</v>
      </c>
      <c r="D804" s="19" t="s">
        <v>30</v>
      </c>
      <c r="E804" s="19" t="s">
        <v>31</v>
      </c>
      <c r="F804" s="19">
        <v>60</v>
      </c>
      <c r="G804" s="27">
        <v>43897</v>
      </c>
      <c r="H804" s="27">
        <f t="shared" si="36"/>
        <v>43957</v>
      </c>
      <c r="I804" s="27">
        <v>43957</v>
      </c>
      <c r="J804" s="5">
        <v>2364</v>
      </c>
      <c r="K804" s="5">
        <v>2364</v>
      </c>
      <c r="L804" s="18">
        <v>1</v>
      </c>
      <c r="M804" s="18">
        <f t="shared" si="34"/>
        <v>0</v>
      </c>
    </row>
    <row r="805" spans="1:13" x14ac:dyDescent="0.3">
      <c r="A805" s="5">
        <v>101141</v>
      </c>
      <c r="B805" s="19">
        <v>40990</v>
      </c>
      <c r="C805" s="19" t="s">
        <v>54</v>
      </c>
      <c r="D805" s="19" t="s">
        <v>30</v>
      </c>
      <c r="E805" s="19" t="s">
        <v>31</v>
      </c>
      <c r="F805" s="19">
        <v>60</v>
      </c>
      <c r="G805" s="27">
        <v>43897</v>
      </c>
      <c r="H805" s="27">
        <f t="shared" si="36"/>
        <v>43957</v>
      </c>
      <c r="I805" s="27">
        <v>43957</v>
      </c>
      <c r="J805" s="5">
        <v>3565</v>
      </c>
      <c r="K805" s="5">
        <v>3565</v>
      </c>
      <c r="L805" s="18">
        <v>0</v>
      </c>
      <c r="M805" s="18">
        <f t="shared" si="34"/>
        <v>0</v>
      </c>
    </row>
    <row r="806" spans="1:13" x14ac:dyDescent="0.3">
      <c r="A806" s="5">
        <v>101141</v>
      </c>
      <c r="B806" s="19">
        <v>40477</v>
      </c>
      <c r="C806" s="19" t="s">
        <v>55</v>
      </c>
      <c r="D806" s="19" t="s">
        <v>30</v>
      </c>
      <c r="E806" s="19" t="s">
        <v>31</v>
      </c>
      <c r="F806" s="19">
        <v>60</v>
      </c>
      <c r="G806" s="27">
        <v>43897</v>
      </c>
      <c r="H806" s="27">
        <f t="shared" si="36"/>
        <v>43957</v>
      </c>
      <c r="I806" s="27">
        <v>43957</v>
      </c>
      <c r="J806" s="5">
        <v>3125</v>
      </c>
      <c r="K806" s="5">
        <v>3125</v>
      </c>
      <c r="L806" s="18">
        <v>2</v>
      </c>
      <c r="M806" s="18">
        <f t="shared" si="34"/>
        <v>0</v>
      </c>
    </row>
    <row r="807" spans="1:13" x14ac:dyDescent="0.3">
      <c r="A807" s="5">
        <v>101141</v>
      </c>
      <c r="B807" s="19">
        <v>42050</v>
      </c>
      <c r="C807" s="19" t="s">
        <v>56</v>
      </c>
      <c r="D807" s="19" t="s">
        <v>30</v>
      </c>
      <c r="E807" s="19" t="s">
        <v>31</v>
      </c>
      <c r="F807" s="19">
        <v>60</v>
      </c>
      <c r="G807" s="27">
        <v>43897</v>
      </c>
      <c r="H807" s="27">
        <f t="shared" si="36"/>
        <v>43957</v>
      </c>
      <c r="I807" s="27">
        <v>43957</v>
      </c>
      <c r="J807" s="5">
        <v>1913</v>
      </c>
      <c r="K807" s="5">
        <v>1913</v>
      </c>
      <c r="L807" s="18">
        <v>1</v>
      </c>
      <c r="M807" s="18">
        <f t="shared" si="34"/>
        <v>0</v>
      </c>
    </row>
    <row r="808" spans="1:13" x14ac:dyDescent="0.3">
      <c r="A808" s="5">
        <v>101137</v>
      </c>
      <c r="B808" s="19">
        <v>44160</v>
      </c>
      <c r="C808" s="19" t="s">
        <v>57</v>
      </c>
      <c r="D808" s="19" t="s">
        <v>34</v>
      </c>
      <c r="E808" s="19" t="s">
        <v>35</v>
      </c>
      <c r="F808" s="19">
        <v>10</v>
      </c>
      <c r="G808" s="27">
        <v>43897</v>
      </c>
      <c r="H808" s="27">
        <f t="shared" si="36"/>
        <v>43907</v>
      </c>
      <c r="I808" s="27">
        <v>43906</v>
      </c>
      <c r="J808" s="5">
        <v>2358</v>
      </c>
      <c r="K808" s="5">
        <v>2358</v>
      </c>
      <c r="L808" s="18">
        <v>2</v>
      </c>
      <c r="M808" s="18">
        <f t="shared" si="34"/>
        <v>1</v>
      </c>
    </row>
    <row r="809" spans="1:13" x14ac:dyDescent="0.3">
      <c r="A809" s="5">
        <v>101141</v>
      </c>
      <c r="B809" s="19">
        <v>41010</v>
      </c>
      <c r="C809" s="19" t="s">
        <v>58</v>
      </c>
      <c r="D809" s="19" t="s">
        <v>30</v>
      </c>
      <c r="E809" s="19" t="s">
        <v>31</v>
      </c>
      <c r="F809" s="19">
        <v>60</v>
      </c>
      <c r="G809" s="27">
        <v>43897</v>
      </c>
      <c r="H809" s="27">
        <f t="shared" si="36"/>
        <v>43957</v>
      </c>
      <c r="I809" s="27">
        <v>43957</v>
      </c>
      <c r="J809" s="5">
        <v>2288</v>
      </c>
      <c r="K809" s="5">
        <v>2288</v>
      </c>
      <c r="L809" s="18">
        <v>0</v>
      </c>
      <c r="M809" s="18">
        <f t="shared" si="34"/>
        <v>0</v>
      </c>
    </row>
    <row r="810" spans="1:13" x14ac:dyDescent="0.3">
      <c r="A810" s="5">
        <v>101141</v>
      </c>
      <c r="B810" s="19">
        <v>40935</v>
      </c>
      <c r="C810" s="19" t="s">
        <v>59</v>
      </c>
      <c r="D810" s="19" t="s">
        <v>30</v>
      </c>
      <c r="E810" s="19" t="s">
        <v>31</v>
      </c>
      <c r="F810" s="19">
        <v>60</v>
      </c>
      <c r="G810" s="27">
        <v>43897</v>
      </c>
      <c r="H810" s="27">
        <f t="shared" si="36"/>
        <v>43957</v>
      </c>
      <c r="I810" s="27">
        <v>43957</v>
      </c>
      <c r="J810" s="5">
        <v>2910</v>
      </c>
      <c r="K810" s="5">
        <v>2911</v>
      </c>
      <c r="L810" s="18">
        <v>0</v>
      </c>
      <c r="M810" s="18">
        <f t="shared" si="34"/>
        <v>0</v>
      </c>
    </row>
    <row r="811" spans="1:13" x14ac:dyDescent="0.3">
      <c r="A811" s="5">
        <v>101141</v>
      </c>
      <c r="B811" s="19">
        <v>40937</v>
      </c>
      <c r="C811" s="19" t="s">
        <v>60</v>
      </c>
      <c r="D811" s="19" t="s">
        <v>30</v>
      </c>
      <c r="E811" s="19" t="s">
        <v>31</v>
      </c>
      <c r="F811" s="19">
        <v>60</v>
      </c>
      <c r="G811" s="27">
        <v>43897</v>
      </c>
      <c r="H811" s="27">
        <f t="shared" si="36"/>
        <v>43957</v>
      </c>
      <c r="I811" s="27">
        <v>43957</v>
      </c>
      <c r="J811" s="5">
        <v>2152</v>
      </c>
      <c r="K811" s="5">
        <v>2152</v>
      </c>
      <c r="L811" s="18">
        <v>2</v>
      </c>
      <c r="M811" s="18">
        <f t="shared" si="34"/>
        <v>0</v>
      </c>
    </row>
    <row r="812" spans="1:13" x14ac:dyDescent="0.3">
      <c r="A812" s="5">
        <v>101143</v>
      </c>
      <c r="B812" s="19">
        <v>47550</v>
      </c>
      <c r="C812" s="19" t="s">
        <v>61</v>
      </c>
      <c r="D812" s="19" t="s">
        <v>73</v>
      </c>
      <c r="E812" s="19" t="s">
        <v>62</v>
      </c>
      <c r="F812" s="19">
        <v>7</v>
      </c>
      <c r="G812" s="27">
        <v>43897</v>
      </c>
      <c r="H812" s="27">
        <f t="shared" si="36"/>
        <v>43904</v>
      </c>
      <c r="I812" s="27">
        <v>43904</v>
      </c>
      <c r="J812" s="5">
        <v>2616</v>
      </c>
      <c r="K812" s="5">
        <v>2616</v>
      </c>
      <c r="L812" s="18">
        <v>0</v>
      </c>
      <c r="M812" s="18">
        <f t="shared" si="34"/>
        <v>0</v>
      </c>
    </row>
    <row r="813" spans="1:13" x14ac:dyDescent="0.3">
      <c r="A813" s="5">
        <v>101142</v>
      </c>
      <c r="B813" s="19">
        <v>44014</v>
      </c>
      <c r="C813" s="19" t="s">
        <v>63</v>
      </c>
      <c r="D813" s="19" t="s">
        <v>64</v>
      </c>
      <c r="E813" s="19" t="s">
        <v>65</v>
      </c>
      <c r="F813" s="19">
        <v>5</v>
      </c>
      <c r="G813" s="27">
        <v>43897</v>
      </c>
      <c r="H813" s="27">
        <f t="shared" si="36"/>
        <v>43902</v>
      </c>
      <c r="I813" s="27">
        <v>43902</v>
      </c>
      <c r="J813" s="5">
        <v>1106</v>
      </c>
      <c r="K813" s="5">
        <v>1106</v>
      </c>
      <c r="L813" s="18">
        <v>0</v>
      </c>
      <c r="M813" s="18">
        <f t="shared" si="34"/>
        <v>0</v>
      </c>
    </row>
    <row r="814" spans="1:13" x14ac:dyDescent="0.3">
      <c r="A814" s="5">
        <v>101141</v>
      </c>
      <c r="B814" s="19">
        <v>40500</v>
      </c>
      <c r="C814" s="19" t="s">
        <v>66</v>
      </c>
      <c r="D814" s="19" t="s">
        <v>30</v>
      </c>
      <c r="E814" s="19" t="s">
        <v>31</v>
      </c>
      <c r="F814" s="19">
        <v>60</v>
      </c>
      <c r="G814" s="27">
        <v>43897</v>
      </c>
      <c r="H814" s="27">
        <f t="shared" si="36"/>
        <v>43957</v>
      </c>
      <c r="I814" s="27">
        <v>43957</v>
      </c>
      <c r="J814" s="5">
        <v>2109</v>
      </c>
      <c r="K814" s="5">
        <v>2109</v>
      </c>
      <c r="L814" s="18">
        <v>1</v>
      </c>
      <c r="M814" s="18">
        <f t="shared" si="34"/>
        <v>0</v>
      </c>
    </row>
    <row r="815" spans="1:13" x14ac:dyDescent="0.3">
      <c r="A815" s="5">
        <v>101137</v>
      </c>
      <c r="B815" s="19">
        <v>43283</v>
      </c>
      <c r="C815" s="19" t="s">
        <v>67</v>
      </c>
      <c r="D815" s="19" t="s">
        <v>34</v>
      </c>
      <c r="E815" s="19" t="s">
        <v>35</v>
      </c>
      <c r="F815" s="19">
        <v>10</v>
      </c>
      <c r="G815" s="27">
        <v>43897</v>
      </c>
      <c r="H815" s="27">
        <f t="shared" si="36"/>
        <v>43907</v>
      </c>
      <c r="I815" s="27">
        <v>43906</v>
      </c>
      <c r="J815" s="5">
        <v>1541</v>
      </c>
      <c r="K815" s="5">
        <v>1541</v>
      </c>
      <c r="L815" s="18">
        <v>1</v>
      </c>
      <c r="M815" s="18">
        <f t="shared" si="34"/>
        <v>1</v>
      </c>
    </row>
    <row r="816" spans="1:13" x14ac:dyDescent="0.3">
      <c r="A816" s="5">
        <v>101141</v>
      </c>
      <c r="B816" s="19">
        <v>40226</v>
      </c>
      <c r="C816" s="19" t="s">
        <v>68</v>
      </c>
      <c r="D816" s="19" t="s">
        <v>30</v>
      </c>
      <c r="E816" s="19" t="s">
        <v>31</v>
      </c>
      <c r="F816" s="19">
        <v>60</v>
      </c>
      <c r="G816" s="27">
        <v>43897</v>
      </c>
      <c r="H816" s="27">
        <f t="shared" si="36"/>
        <v>43957</v>
      </c>
      <c r="I816" s="27">
        <v>43957</v>
      </c>
      <c r="J816" s="5">
        <v>1469</v>
      </c>
      <c r="K816" s="5">
        <v>1469</v>
      </c>
      <c r="L816" s="18">
        <v>0</v>
      </c>
      <c r="M816" s="18">
        <f t="shared" si="34"/>
        <v>0</v>
      </c>
    </row>
    <row r="817" spans="1:13" x14ac:dyDescent="0.3">
      <c r="A817" s="5">
        <v>101141</v>
      </c>
      <c r="B817" s="19">
        <v>40223</v>
      </c>
      <c r="C817" s="19" t="s">
        <v>69</v>
      </c>
      <c r="D817" s="19" t="s">
        <v>30</v>
      </c>
      <c r="E817" s="19" t="s">
        <v>31</v>
      </c>
      <c r="F817" s="19">
        <v>60</v>
      </c>
      <c r="G817" s="27">
        <v>43897</v>
      </c>
      <c r="H817" s="27">
        <f t="shared" si="36"/>
        <v>43957</v>
      </c>
      <c r="I817" s="27">
        <v>43957</v>
      </c>
      <c r="J817" s="5">
        <v>1156</v>
      </c>
      <c r="K817" s="5">
        <v>1156</v>
      </c>
      <c r="L817" s="18">
        <v>1</v>
      </c>
      <c r="M817" s="18">
        <f t="shared" si="34"/>
        <v>0</v>
      </c>
    </row>
    <row r="818" spans="1:13" x14ac:dyDescent="0.3">
      <c r="A818" s="5">
        <v>101137</v>
      </c>
      <c r="B818" s="19">
        <v>44120</v>
      </c>
      <c r="C818" s="19" t="s">
        <v>70</v>
      </c>
      <c r="D818" s="19" t="s">
        <v>34</v>
      </c>
      <c r="E818" s="19" t="s">
        <v>35</v>
      </c>
      <c r="F818" s="19">
        <v>10</v>
      </c>
      <c r="G818" s="27">
        <v>43897</v>
      </c>
      <c r="H818" s="27">
        <f t="shared" si="36"/>
        <v>43907</v>
      </c>
      <c r="I818" s="27">
        <v>43906</v>
      </c>
      <c r="J818" s="5">
        <v>1351</v>
      </c>
      <c r="K818" s="5">
        <v>1351</v>
      </c>
      <c r="L818" s="18">
        <v>1</v>
      </c>
      <c r="M818" s="18">
        <f t="shared" si="34"/>
        <v>1</v>
      </c>
    </row>
    <row r="819" spans="1:13" x14ac:dyDescent="0.3">
      <c r="A819" s="5">
        <v>101141</v>
      </c>
      <c r="B819" s="19">
        <v>41330</v>
      </c>
      <c r="C819" s="19" t="s">
        <v>71</v>
      </c>
      <c r="D819" s="19" t="s">
        <v>30</v>
      </c>
      <c r="E819" s="19" t="s">
        <v>31</v>
      </c>
      <c r="F819" s="19">
        <v>60</v>
      </c>
      <c r="G819" s="27">
        <v>43897</v>
      </c>
      <c r="H819" s="27">
        <f t="shared" si="36"/>
        <v>43957</v>
      </c>
      <c r="I819" s="27">
        <v>43957</v>
      </c>
      <c r="J819" s="5">
        <v>1639</v>
      </c>
      <c r="K819" s="5">
        <v>1639</v>
      </c>
      <c r="L819" s="18">
        <v>0</v>
      </c>
      <c r="M819" s="18">
        <f t="shared" si="34"/>
        <v>0</v>
      </c>
    </row>
    <row r="820" spans="1:13" x14ac:dyDescent="0.3">
      <c r="A820" s="5">
        <v>101143</v>
      </c>
      <c r="B820" s="19">
        <v>47500</v>
      </c>
      <c r="C820" s="19" t="s">
        <v>72</v>
      </c>
      <c r="D820" s="19" t="s">
        <v>73</v>
      </c>
      <c r="E820" s="19" t="s">
        <v>62</v>
      </c>
      <c r="F820" s="19">
        <v>7</v>
      </c>
      <c r="G820" s="27">
        <v>43897</v>
      </c>
      <c r="H820" s="27">
        <f t="shared" si="36"/>
        <v>43904</v>
      </c>
      <c r="I820" s="27">
        <v>43904</v>
      </c>
      <c r="J820" s="5">
        <v>1243</v>
      </c>
      <c r="K820" s="5">
        <v>1243</v>
      </c>
      <c r="L820" s="18">
        <v>1</v>
      </c>
      <c r="M820" s="18">
        <f t="shared" si="34"/>
        <v>0</v>
      </c>
    </row>
    <row r="821" spans="1:13" x14ac:dyDescent="0.3">
      <c r="A821" s="5">
        <v>101137</v>
      </c>
      <c r="B821" s="19">
        <v>44090</v>
      </c>
      <c r="C821" s="19" t="s">
        <v>74</v>
      </c>
      <c r="D821" s="19" t="s">
        <v>34</v>
      </c>
      <c r="E821" s="19" t="s">
        <v>35</v>
      </c>
      <c r="F821" s="19">
        <v>10</v>
      </c>
      <c r="G821" s="27">
        <v>43897</v>
      </c>
      <c r="H821" s="27">
        <f t="shared" si="36"/>
        <v>43907</v>
      </c>
      <c r="I821" s="27">
        <v>43907</v>
      </c>
      <c r="J821" s="5">
        <v>1566</v>
      </c>
      <c r="K821" s="5">
        <v>1566</v>
      </c>
      <c r="L821" s="18">
        <v>1</v>
      </c>
      <c r="M821" s="18">
        <f t="shared" si="34"/>
        <v>0</v>
      </c>
    </row>
    <row r="822" spans="1:13" x14ac:dyDescent="0.3">
      <c r="A822" s="5">
        <v>101137</v>
      </c>
      <c r="B822" s="19">
        <v>44110</v>
      </c>
      <c r="C822" s="19" t="s">
        <v>75</v>
      </c>
      <c r="D822" s="19" t="s">
        <v>34</v>
      </c>
      <c r="E822" s="19" t="s">
        <v>35</v>
      </c>
      <c r="F822" s="19">
        <v>10</v>
      </c>
      <c r="G822" s="27">
        <v>43897</v>
      </c>
      <c r="H822" s="27">
        <f t="shared" si="36"/>
        <v>43907</v>
      </c>
      <c r="I822" s="27">
        <v>43907</v>
      </c>
      <c r="J822" s="5">
        <v>1002</v>
      </c>
      <c r="K822" s="5">
        <v>1002</v>
      </c>
      <c r="L822" s="18">
        <v>1</v>
      </c>
      <c r="M822" s="18">
        <f t="shared" si="34"/>
        <v>0</v>
      </c>
    </row>
    <row r="823" spans="1:13" x14ac:dyDescent="0.3">
      <c r="A823" s="5">
        <v>101137</v>
      </c>
      <c r="B823" s="19">
        <v>43713</v>
      </c>
      <c r="C823" s="19" t="s">
        <v>76</v>
      </c>
      <c r="D823" s="19" t="s">
        <v>34</v>
      </c>
      <c r="E823" s="19" t="s">
        <v>35</v>
      </c>
      <c r="F823" s="19">
        <v>10</v>
      </c>
      <c r="G823" s="27">
        <v>43897</v>
      </c>
      <c r="H823" s="27">
        <f t="shared" si="36"/>
        <v>43907</v>
      </c>
      <c r="I823" s="27">
        <v>43907</v>
      </c>
      <c r="J823" s="5">
        <v>727</v>
      </c>
      <c r="K823" s="5">
        <v>727</v>
      </c>
      <c r="L823" s="18">
        <v>0</v>
      </c>
      <c r="M823" s="18">
        <f t="shared" si="34"/>
        <v>0</v>
      </c>
    </row>
    <row r="824" spans="1:13" x14ac:dyDescent="0.3">
      <c r="A824" s="5">
        <v>101141</v>
      </c>
      <c r="B824" s="19">
        <v>41012</v>
      </c>
      <c r="C824" s="19" t="s">
        <v>77</v>
      </c>
      <c r="D824" s="19" t="s">
        <v>30</v>
      </c>
      <c r="E824" s="19" t="s">
        <v>31</v>
      </c>
      <c r="F824" s="19">
        <v>60</v>
      </c>
      <c r="G824" s="27">
        <v>43897</v>
      </c>
      <c r="H824" s="27">
        <f t="shared" si="36"/>
        <v>43957</v>
      </c>
      <c r="I824" s="27">
        <v>43957</v>
      </c>
      <c r="J824" s="5">
        <v>1294</v>
      </c>
      <c r="K824" s="5">
        <v>1294</v>
      </c>
      <c r="L824" s="18">
        <v>1</v>
      </c>
      <c r="M824" s="18">
        <f t="shared" si="34"/>
        <v>0</v>
      </c>
    </row>
    <row r="825" spans="1:13" x14ac:dyDescent="0.3">
      <c r="A825" s="5">
        <v>101141</v>
      </c>
      <c r="B825" s="19">
        <v>40508</v>
      </c>
      <c r="C825" s="19" t="s">
        <v>78</v>
      </c>
      <c r="D825" s="19" t="s">
        <v>30</v>
      </c>
      <c r="E825" s="19" t="s">
        <v>31</v>
      </c>
      <c r="F825" s="19">
        <v>60</v>
      </c>
      <c r="G825" s="27">
        <v>43897</v>
      </c>
      <c r="H825" s="27">
        <f t="shared" si="36"/>
        <v>43957</v>
      </c>
      <c r="I825" s="27">
        <v>43957</v>
      </c>
      <c r="J825" s="5">
        <v>1406</v>
      </c>
      <c r="K825" s="5">
        <v>1406</v>
      </c>
      <c r="L825" s="18">
        <v>1</v>
      </c>
      <c r="M825" s="18">
        <f t="shared" si="34"/>
        <v>0</v>
      </c>
    </row>
    <row r="826" spans="1:13" x14ac:dyDescent="0.3">
      <c r="A826" s="5">
        <v>101145</v>
      </c>
      <c r="B826" s="19">
        <v>46400</v>
      </c>
      <c r="C826" s="19" t="s">
        <v>79</v>
      </c>
      <c r="D826" s="19" t="s">
        <v>73</v>
      </c>
      <c r="E826" s="19" t="s">
        <v>62</v>
      </c>
      <c r="F826" s="19">
        <v>7</v>
      </c>
      <c r="G826" s="27">
        <v>43906</v>
      </c>
      <c r="H826" s="27">
        <f t="shared" si="36"/>
        <v>43913</v>
      </c>
      <c r="I826" s="27">
        <v>43913</v>
      </c>
      <c r="J826" s="5">
        <v>1174</v>
      </c>
      <c r="K826" s="5">
        <v>1174</v>
      </c>
      <c r="L826" s="18">
        <v>0</v>
      </c>
      <c r="M826" s="18">
        <f t="shared" si="34"/>
        <v>0</v>
      </c>
    </row>
    <row r="827" spans="1:13" x14ac:dyDescent="0.3">
      <c r="A827" s="5">
        <v>101148</v>
      </c>
      <c r="B827" s="19">
        <v>40490</v>
      </c>
      <c r="C827" s="19" t="s">
        <v>80</v>
      </c>
      <c r="D827" s="19" t="s">
        <v>30</v>
      </c>
      <c r="E827" s="19" t="s">
        <v>31</v>
      </c>
      <c r="F827" s="19">
        <v>60</v>
      </c>
      <c r="G827" s="27">
        <v>43906</v>
      </c>
      <c r="H827" s="27">
        <f t="shared" si="36"/>
        <v>43966</v>
      </c>
      <c r="I827" s="27">
        <v>43966</v>
      </c>
      <c r="J827" s="5">
        <v>1184</v>
      </c>
      <c r="K827" s="5">
        <v>1184</v>
      </c>
      <c r="L827" s="18">
        <v>1</v>
      </c>
      <c r="M827" s="18">
        <f t="shared" si="34"/>
        <v>0</v>
      </c>
    </row>
    <row r="828" spans="1:13" x14ac:dyDescent="0.3">
      <c r="A828" s="5">
        <v>101148</v>
      </c>
      <c r="B828" s="19">
        <v>40676</v>
      </c>
      <c r="C828" s="19" t="s">
        <v>81</v>
      </c>
      <c r="D828" s="19" t="s">
        <v>30</v>
      </c>
      <c r="E828" s="19" t="s">
        <v>31</v>
      </c>
      <c r="F828" s="19">
        <v>60</v>
      </c>
      <c r="G828" s="27">
        <v>43906</v>
      </c>
      <c r="H828" s="27">
        <f t="shared" si="36"/>
        <v>43966</v>
      </c>
      <c r="I828" s="27">
        <v>43966</v>
      </c>
      <c r="J828" s="5">
        <v>931</v>
      </c>
      <c r="K828" s="5">
        <v>931</v>
      </c>
      <c r="L828" s="18">
        <v>0</v>
      </c>
      <c r="M828" s="18">
        <f t="shared" si="34"/>
        <v>0</v>
      </c>
    </row>
    <row r="829" spans="1:13" x14ac:dyDescent="0.3">
      <c r="A829" s="5">
        <v>101148</v>
      </c>
      <c r="B829" s="19">
        <v>40677</v>
      </c>
      <c r="C829" s="19" t="s">
        <v>82</v>
      </c>
      <c r="D829" s="19" t="s">
        <v>30</v>
      </c>
      <c r="E829" s="19" t="s">
        <v>31</v>
      </c>
      <c r="F829" s="19">
        <v>60</v>
      </c>
      <c r="G829" s="27">
        <v>43906</v>
      </c>
      <c r="H829" s="27">
        <f t="shared" si="36"/>
        <v>43966</v>
      </c>
      <c r="I829" s="27">
        <v>43966</v>
      </c>
      <c r="J829" s="5">
        <v>1199</v>
      </c>
      <c r="K829" s="5">
        <v>1199</v>
      </c>
      <c r="L829" s="18">
        <v>1</v>
      </c>
      <c r="M829" s="18">
        <f t="shared" si="34"/>
        <v>0</v>
      </c>
    </row>
    <row r="830" spans="1:13" x14ac:dyDescent="0.3">
      <c r="A830" s="5">
        <v>101148</v>
      </c>
      <c r="B830" s="19">
        <v>40678</v>
      </c>
      <c r="C830" s="19" t="s">
        <v>83</v>
      </c>
      <c r="D830" s="19" t="s">
        <v>30</v>
      </c>
      <c r="E830" s="19" t="s">
        <v>31</v>
      </c>
      <c r="F830" s="19">
        <v>60</v>
      </c>
      <c r="G830" s="27">
        <v>43906</v>
      </c>
      <c r="H830" s="27">
        <f t="shared" si="36"/>
        <v>43966</v>
      </c>
      <c r="I830" s="27">
        <v>43966</v>
      </c>
      <c r="J830" s="5">
        <v>1024</v>
      </c>
      <c r="K830" s="5">
        <v>1024</v>
      </c>
      <c r="L830" s="18">
        <v>0</v>
      </c>
      <c r="M830" s="18">
        <f t="shared" si="34"/>
        <v>0</v>
      </c>
    </row>
    <row r="831" spans="1:13" x14ac:dyDescent="0.3">
      <c r="A831" s="5">
        <v>101148</v>
      </c>
      <c r="B831" s="19">
        <v>40746</v>
      </c>
      <c r="C831" s="19" t="s">
        <v>84</v>
      </c>
      <c r="D831" s="19" t="s">
        <v>30</v>
      </c>
      <c r="E831" s="19" t="s">
        <v>31</v>
      </c>
      <c r="F831" s="19">
        <v>60</v>
      </c>
      <c r="G831" s="27">
        <v>43906</v>
      </c>
      <c r="H831" s="27">
        <f t="shared" si="36"/>
        <v>43966</v>
      </c>
      <c r="I831" s="27">
        <v>43966</v>
      </c>
      <c r="J831" s="5">
        <v>730</v>
      </c>
      <c r="K831" s="5">
        <v>730</v>
      </c>
      <c r="L831" s="18">
        <v>0</v>
      </c>
      <c r="M831" s="18">
        <f t="shared" si="34"/>
        <v>0</v>
      </c>
    </row>
    <row r="832" spans="1:13" x14ac:dyDescent="0.3">
      <c r="A832" s="5">
        <v>101148</v>
      </c>
      <c r="B832" s="19">
        <v>40507</v>
      </c>
      <c r="C832" s="19" t="s">
        <v>85</v>
      </c>
      <c r="D832" s="19" t="s">
        <v>30</v>
      </c>
      <c r="E832" s="19" t="s">
        <v>31</v>
      </c>
      <c r="F832" s="19">
        <v>60</v>
      </c>
      <c r="G832" s="27">
        <v>43906</v>
      </c>
      <c r="H832" s="27">
        <f t="shared" si="36"/>
        <v>43966</v>
      </c>
      <c r="I832" s="27">
        <v>43966</v>
      </c>
      <c r="J832" s="5">
        <v>994</v>
      </c>
      <c r="K832" s="5">
        <v>994</v>
      </c>
      <c r="L832" s="18">
        <v>0</v>
      </c>
      <c r="M832" s="18">
        <f t="shared" si="34"/>
        <v>0</v>
      </c>
    </row>
    <row r="833" spans="1:13" x14ac:dyDescent="0.3">
      <c r="A833" s="5">
        <v>101148</v>
      </c>
      <c r="B833" s="19">
        <v>40461</v>
      </c>
      <c r="C833" s="19" t="s">
        <v>86</v>
      </c>
      <c r="D833" s="19" t="s">
        <v>30</v>
      </c>
      <c r="E833" s="19" t="s">
        <v>31</v>
      </c>
      <c r="F833" s="19">
        <v>60</v>
      </c>
      <c r="G833" s="27">
        <v>43906</v>
      </c>
      <c r="H833" s="27">
        <f t="shared" si="36"/>
        <v>43966</v>
      </c>
      <c r="I833" s="27">
        <v>43966</v>
      </c>
      <c r="J833" s="5">
        <v>498</v>
      </c>
      <c r="K833" s="5">
        <v>498</v>
      </c>
      <c r="L833" s="18">
        <v>0</v>
      </c>
      <c r="M833" s="18">
        <f t="shared" si="34"/>
        <v>0</v>
      </c>
    </row>
    <row r="834" spans="1:13" x14ac:dyDescent="0.3">
      <c r="A834" s="5">
        <v>101144</v>
      </c>
      <c r="B834" s="19">
        <v>44070</v>
      </c>
      <c r="C834" s="19" t="s">
        <v>87</v>
      </c>
      <c r="D834" s="19" t="s">
        <v>34</v>
      </c>
      <c r="E834" s="19" t="s">
        <v>35</v>
      </c>
      <c r="F834" s="19">
        <v>10</v>
      </c>
      <c r="G834" s="27">
        <v>43906</v>
      </c>
      <c r="H834" s="27">
        <f t="shared" si="36"/>
        <v>43916</v>
      </c>
      <c r="I834" s="27">
        <v>43916</v>
      </c>
      <c r="J834" s="5">
        <v>604</v>
      </c>
      <c r="K834" s="5">
        <v>604</v>
      </c>
      <c r="L834" s="18">
        <v>0</v>
      </c>
      <c r="M834" s="18">
        <f t="shared" si="34"/>
        <v>0</v>
      </c>
    </row>
    <row r="835" spans="1:13" x14ac:dyDescent="0.3">
      <c r="A835" s="5">
        <v>101148</v>
      </c>
      <c r="B835" s="19">
        <v>40373</v>
      </c>
      <c r="C835" s="19" t="s">
        <v>88</v>
      </c>
      <c r="D835" s="19" t="s">
        <v>30</v>
      </c>
      <c r="E835" s="19" t="s">
        <v>31</v>
      </c>
      <c r="F835" s="19">
        <v>60</v>
      </c>
      <c r="G835" s="27">
        <v>43906</v>
      </c>
      <c r="H835" s="27">
        <f t="shared" si="36"/>
        <v>43966</v>
      </c>
      <c r="I835" s="27">
        <v>43966</v>
      </c>
      <c r="J835" s="5">
        <v>530</v>
      </c>
      <c r="K835" s="5">
        <v>530</v>
      </c>
      <c r="L835" s="18">
        <v>0</v>
      </c>
      <c r="M835" s="18">
        <f t="shared" ref="M835:M898" si="37">ABS(I835-H835)</f>
        <v>0</v>
      </c>
    </row>
    <row r="836" spans="1:13" x14ac:dyDescent="0.3">
      <c r="A836" s="5">
        <v>101147</v>
      </c>
      <c r="B836" s="19">
        <v>41208</v>
      </c>
      <c r="C836" s="19" t="s">
        <v>89</v>
      </c>
      <c r="D836" s="19" t="s">
        <v>30</v>
      </c>
      <c r="E836" s="19" t="s">
        <v>90</v>
      </c>
      <c r="F836" s="19">
        <v>8</v>
      </c>
      <c r="G836" s="27">
        <v>43906</v>
      </c>
      <c r="H836" s="27">
        <f t="shared" si="36"/>
        <v>43914</v>
      </c>
      <c r="I836" s="27">
        <v>43914</v>
      </c>
      <c r="J836" s="5">
        <v>513</v>
      </c>
      <c r="K836" s="5">
        <v>513</v>
      </c>
      <c r="L836" s="18">
        <v>0</v>
      </c>
      <c r="M836" s="18">
        <f t="shared" si="37"/>
        <v>0</v>
      </c>
    </row>
    <row r="837" spans="1:13" x14ac:dyDescent="0.3">
      <c r="A837" s="5">
        <v>101147</v>
      </c>
      <c r="B837" s="19">
        <v>44170</v>
      </c>
      <c r="C837" s="19" t="s">
        <v>91</v>
      </c>
      <c r="D837" s="19" t="s">
        <v>30</v>
      </c>
      <c r="E837" s="19" t="s">
        <v>90</v>
      </c>
      <c r="F837" s="19">
        <v>8</v>
      </c>
      <c r="G837" s="27">
        <v>43906</v>
      </c>
      <c r="H837" s="27">
        <f t="shared" si="36"/>
        <v>43914</v>
      </c>
      <c r="I837" s="27">
        <v>43914</v>
      </c>
      <c r="J837" s="5">
        <v>350</v>
      </c>
      <c r="K837" s="5">
        <v>350</v>
      </c>
      <c r="L837" s="18">
        <v>0</v>
      </c>
      <c r="M837" s="18">
        <f t="shared" si="37"/>
        <v>0</v>
      </c>
    </row>
    <row r="838" spans="1:13" x14ac:dyDescent="0.3">
      <c r="A838" s="5">
        <v>101147</v>
      </c>
      <c r="B838" s="19">
        <v>40830</v>
      </c>
      <c r="C838" s="19" t="s">
        <v>92</v>
      </c>
      <c r="D838" s="19" t="s">
        <v>30</v>
      </c>
      <c r="E838" s="19" t="s">
        <v>90</v>
      </c>
      <c r="F838" s="19">
        <v>8</v>
      </c>
      <c r="G838" s="27">
        <v>43906</v>
      </c>
      <c r="H838" s="27">
        <f t="shared" si="36"/>
        <v>43914</v>
      </c>
      <c r="I838" s="27">
        <v>43914</v>
      </c>
      <c r="J838" s="5">
        <v>600</v>
      </c>
      <c r="K838" s="5">
        <v>600</v>
      </c>
      <c r="L838" s="18">
        <v>0</v>
      </c>
      <c r="M838" s="18">
        <f t="shared" si="37"/>
        <v>0</v>
      </c>
    </row>
    <row r="839" spans="1:13" x14ac:dyDescent="0.3">
      <c r="A839" s="5">
        <v>101147</v>
      </c>
      <c r="B839" s="19">
        <v>40890</v>
      </c>
      <c r="C839" s="19" t="s">
        <v>93</v>
      </c>
      <c r="D839" s="19" t="s">
        <v>30</v>
      </c>
      <c r="E839" s="19" t="s">
        <v>90</v>
      </c>
      <c r="F839" s="19">
        <v>8</v>
      </c>
      <c r="G839" s="27">
        <v>43906</v>
      </c>
      <c r="H839" s="27">
        <f t="shared" si="36"/>
        <v>43914</v>
      </c>
      <c r="I839" s="27">
        <v>43914</v>
      </c>
      <c r="J839" s="5">
        <v>586</v>
      </c>
      <c r="K839" s="5">
        <v>586</v>
      </c>
      <c r="L839" s="18">
        <v>0</v>
      </c>
      <c r="M839" s="18">
        <f t="shared" si="37"/>
        <v>0</v>
      </c>
    </row>
    <row r="840" spans="1:13" x14ac:dyDescent="0.3">
      <c r="A840" s="5">
        <v>101147</v>
      </c>
      <c r="B840" s="19">
        <v>41180</v>
      </c>
      <c r="C840" s="19" t="s">
        <v>94</v>
      </c>
      <c r="D840" s="19" t="s">
        <v>30</v>
      </c>
      <c r="E840" s="19" t="s">
        <v>90</v>
      </c>
      <c r="F840" s="19">
        <v>8</v>
      </c>
      <c r="G840" s="27">
        <v>43906</v>
      </c>
      <c r="H840" s="27">
        <f t="shared" si="36"/>
        <v>43914</v>
      </c>
      <c r="I840" s="27">
        <v>43914</v>
      </c>
      <c r="J840" s="5">
        <v>333</v>
      </c>
      <c r="K840" s="5">
        <v>333</v>
      </c>
      <c r="L840" s="18">
        <v>0</v>
      </c>
      <c r="M840" s="18">
        <f t="shared" si="37"/>
        <v>0</v>
      </c>
    </row>
    <row r="841" spans="1:13" x14ac:dyDescent="0.3">
      <c r="A841" s="5">
        <v>101147</v>
      </c>
      <c r="B841" s="19">
        <v>45080</v>
      </c>
      <c r="C841" s="19" t="s">
        <v>95</v>
      </c>
      <c r="D841" s="19" t="s">
        <v>30</v>
      </c>
      <c r="E841" s="19" t="s">
        <v>90</v>
      </c>
      <c r="F841" s="19">
        <v>8</v>
      </c>
      <c r="G841" s="27">
        <v>43906</v>
      </c>
      <c r="H841" s="27">
        <f t="shared" si="36"/>
        <v>43914</v>
      </c>
      <c r="I841" s="27">
        <v>43914</v>
      </c>
      <c r="J841" s="5">
        <v>562</v>
      </c>
      <c r="K841" s="5">
        <v>562</v>
      </c>
      <c r="L841" s="18">
        <v>0</v>
      </c>
      <c r="M841" s="18">
        <f t="shared" si="37"/>
        <v>0</v>
      </c>
    </row>
    <row r="842" spans="1:13" x14ac:dyDescent="0.3">
      <c r="A842" s="5">
        <v>101147</v>
      </c>
      <c r="B842" s="19">
        <v>40506</v>
      </c>
      <c r="C842" s="19" t="s">
        <v>96</v>
      </c>
      <c r="D842" s="19" t="s">
        <v>30</v>
      </c>
      <c r="E842" s="19" t="s">
        <v>90</v>
      </c>
      <c r="F842" s="19">
        <v>8</v>
      </c>
      <c r="G842" s="27">
        <v>43906</v>
      </c>
      <c r="H842" s="27">
        <f t="shared" si="36"/>
        <v>43914</v>
      </c>
      <c r="I842" s="27">
        <v>43914</v>
      </c>
      <c r="J842" s="5">
        <v>973</v>
      </c>
      <c r="K842" s="5">
        <v>973</v>
      </c>
      <c r="L842" s="18">
        <v>0</v>
      </c>
      <c r="M842" s="18">
        <f t="shared" si="37"/>
        <v>0</v>
      </c>
    </row>
    <row r="843" spans="1:13" x14ac:dyDescent="0.3">
      <c r="A843" s="5">
        <v>101147</v>
      </c>
      <c r="B843" s="19">
        <v>40997</v>
      </c>
      <c r="C843" s="19" t="s">
        <v>97</v>
      </c>
      <c r="D843" s="19" t="s">
        <v>30</v>
      </c>
      <c r="E843" s="19" t="s">
        <v>90</v>
      </c>
      <c r="F843" s="19">
        <v>8</v>
      </c>
      <c r="G843" s="27">
        <v>43906</v>
      </c>
      <c r="H843" s="27">
        <f t="shared" si="36"/>
        <v>43914</v>
      </c>
      <c r="I843" s="27">
        <v>43914</v>
      </c>
      <c r="J843" s="5">
        <v>594</v>
      </c>
      <c r="K843" s="5">
        <v>594</v>
      </c>
      <c r="L843" s="18">
        <v>0</v>
      </c>
      <c r="M843" s="18">
        <f t="shared" si="37"/>
        <v>0</v>
      </c>
    </row>
    <row r="844" spans="1:13" x14ac:dyDescent="0.3">
      <c r="A844" s="5">
        <v>101144</v>
      </c>
      <c r="B844" s="19">
        <v>43400</v>
      </c>
      <c r="C844" s="19" t="s">
        <v>98</v>
      </c>
      <c r="D844" s="19" t="s">
        <v>34</v>
      </c>
      <c r="E844" s="19" t="s">
        <v>35</v>
      </c>
      <c r="F844" s="19">
        <v>10</v>
      </c>
      <c r="G844" s="27">
        <v>43906</v>
      </c>
      <c r="H844" s="27">
        <f t="shared" si="36"/>
        <v>43916</v>
      </c>
      <c r="I844" s="27">
        <v>43916</v>
      </c>
      <c r="J844" s="5">
        <v>465</v>
      </c>
      <c r="K844" s="5">
        <v>465</v>
      </c>
      <c r="L844" s="18">
        <v>0</v>
      </c>
      <c r="M844" s="18">
        <f t="shared" si="37"/>
        <v>0</v>
      </c>
    </row>
    <row r="845" spans="1:13" x14ac:dyDescent="0.3">
      <c r="A845" s="5">
        <v>101147</v>
      </c>
      <c r="B845" s="19">
        <v>40893</v>
      </c>
      <c r="C845" s="19" t="s">
        <v>99</v>
      </c>
      <c r="D845" s="19" t="s">
        <v>30</v>
      </c>
      <c r="E845" s="19" t="s">
        <v>90</v>
      </c>
      <c r="F845" s="19">
        <v>8</v>
      </c>
      <c r="G845" s="27">
        <v>43906</v>
      </c>
      <c r="H845" s="27">
        <f t="shared" si="36"/>
        <v>43914</v>
      </c>
      <c r="I845" s="27">
        <v>43914</v>
      </c>
      <c r="J845" s="5">
        <v>306</v>
      </c>
      <c r="K845" s="5">
        <v>306</v>
      </c>
      <c r="L845" s="18">
        <v>0</v>
      </c>
      <c r="M845" s="18">
        <f t="shared" si="37"/>
        <v>0</v>
      </c>
    </row>
    <row r="846" spans="1:13" x14ac:dyDescent="0.3">
      <c r="A846" s="5">
        <v>101147</v>
      </c>
      <c r="B846" s="19">
        <v>40521</v>
      </c>
      <c r="C846" s="19" t="s">
        <v>100</v>
      </c>
      <c r="D846" s="19" t="s">
        <v>30</v>
      </c>
      <c r="E846" s="19" t="s">
        <v>90</v>
      </c>
      <c r="F846" s="19">
        <v>8</v>
      </c>
      <c r="G846" s="27">
        <v>43906</v>
      </c>
      <c r="H846" s="27">
        <f t="shared" si="36"/>
        <v>43914</v>
      </c>
      <c r="I846" s="27">
        <v>43914</v>
      </c>
      <c r="J846" s="5">
        <v>440</v>
      </c>
      <c r="K846" s="5">
        <v>440</v>
      </c>
      <c r="L846" s="18">
        <v>0</v>
      </c>
      <c r="M846" s="18">
        <f t="shared" si="37"/>
        <v>0</v>
      </c>
    </row>
    <row r="847" spans="1:13" x14ac:dyDescent="0.3">
      <c r="A847" s="5">
        <v>101145</v>
      </c>
      <c r="B847" s="19">
        <v>47670</v>
      </c>
      <c r="C847" s="19" t="s">
        <v>101</v>
      </c>
      <c r="D847" s="19" t="s">
        <v>73</v>
      </c>
      <c r="E847" s="19" t="s">
        <v>62</v>
      </c>
      <c r="F847" s="19">
        <v>7</v>
      </c>
      <c r="G847" s="27">
        <v>43906</v>
      </c>
      <c r="H847" s="27">
        <f t="shared" si="36"/>
        <v>43913</v>
      </c>
      <c r="I847" s="27">
        <v>43913</v>
      </c>
      <c r="J847" s="5">
        <v>464</v>
      </c>
      <c r="K847" s="5">
        <v>464</v>
      </c>
      <c r="L847" s="18">
        <v>0</v>
      </c>
      <c r="M847" s="18">
        <f t="shared" si="37"/>
        <v>0</v>
      </c>
    </row>
    <row r="848" spans="1:13" x14ac:dyDescent="0.3">
      <c r="A848" s="5">
        <v>101147</v>
      </c>
      <c r="B848" s="19">
        <v>40493</v>
      </c>
      <c r="C848" s="19" t="s">
        <v>102</v>
      </c>
      <c r="D848" s="19" t="s">
        <v>30</v>
      </c>
      <c r="E848" s="19" t="s">
        <v>90</v>
      </c>
      <c r="F848" s="19">
        <v>8</v>
      </c>
      <c r="G848" s="27">
        <v>43906</v>
      </c>
      <c r="H848" s="27">
        <f t="shared" si="36"/>
        <v>43914</v>
      </c>
      <c r="I848" s="27">
        <v>43914</v>
      </c>
      <c r="J848" s="5">
        <v>385</v>
      </c>
      <c r="K848" s="5">
        <v>385</v>
      </c>
      <c r="L848" s="18">
        <v>0</v>
      </c>
      <c r="M848" s="18">
        <f t="shared" si="37"/>
        <v>0</v>
      </c>
    </row>
    <row r="849" spans="1:13" x14ac:dyDescent="0.3">
      <c r="A849" s="5">
        <v>101147</v>
      </c>
      <c r="B849" s="19">
        <v>40985</v>
      </c>
      <c r="C849" s="19" t="s">
        <v>103</v>
      </c>
      <c r="D849" s="19" t="s">
        <v>30</v>
      </c>
      <c r="E849" s="19" t="s">
        <v>90</v>
      </c>
      <c r="F849" s="19">
        <v>8</v>
      </c>
      <c r="G849" s="27">
        <v>43906</v>
      </c>
      <c r="H849" s="27">
        <f t="shared" ref="H849:H912" si="38">G849+F849</f>
        <v>43914</v>
      </c>
      <c r="I849" s="27">
        <v>43914</v>
      </c>
      <c r="J849" s="5">
        <v>542</v>
      </c>
      <c r="K849" s="5">
        <v>542</v>
      </c>
      <c r="L849" s="18">
        <v>0</v>
      </c>
      <c r="M849" s="18">
        <f t="shared" si="37"/>
        <v>0</v>
      </c>
    </row>
    <row r="850" spans="1:13" x14ac:dyDescent="0.3">
      <c r="A850" s="5">
        <v>101147</v>
      </c>
      <c r="B850" s="19">
        <v>41060</v>
      </c>
      <c r="C850" s="19" t="s">
        <v>104</v>
      </c>
      <c r="D850" s="19" t="s">
        <v>30</v>
      </c>
      <c r="E850" s="19" t="s">
        <v>90</v>
      </c>
      <c r="F850" s="19">
        <v>8</v>
      </c>
      <c r="G850" s="27">
        <v>43906</v>
      </c>
      <c r="H850" s="27">
        <f t="shared" si="38"/>
        <v>43914</v>
      </c>
      <c r="I850" s="27">
        <v>43914</v>
      </c>
      <c r="J850" s="5">
        <v>399</v>
      </c>
      <c r="K850" s="5">
        <v>399</v>
      </c>
      <c r="L850" s="18">
        <v>0</v>
      </c>
      <c r="M850" s="18">
        <f t="shared" si="37"/>
        <v>0</v>
      </c>
    </row>
    <row r="851" spans="1:13" x14ac:dyDescent="0.3">
      <c r="A851" s="5">
        <v>101147</v>
      </c>
      <c r="B851" s="19">
        <v>41207</v>
      </c>
      <c r="C851" s="19" t="s">
        <v>105</v>
      </c>
      <c r="D851" s="19" t="s">
        <v>30</v>
      </c>
      <c r="E851" s="19" t="s">
        <v>90</v>
      </c>
      <c r="F851" s="19">
        <v>8</v>
      </c>
      <c r="G851" s="27">
        <v>43906</v>
      </c>
      <c r="H851" s="27">
        <f t="shared" si="38"/>
        <v>43914</v>
      </c>
      <c r="I851" s="27">
        <v>43914</v>
      </c>
      <c r="J851" s="5">
        <v>418</v>
      </c>
      <c r="K851" s="5">
        <v>418</v>
      </c>
      <c r="L851" s="18">
        <v>0</v>
      </c>
      <c r="M851" s="18">
        <f t="shared" si="37"/>
        <v>0</v>
      </c>
    </row>
    <row r="852" spans="1:13" x14ac:dyDescent="0.3">
      <c r="A852" s="5">
        <v>101147</v>
      </c>
      <c r="B852" s="19">
        <v>40471</v>
      </c>
      <c r="C852" s="19" t="s">
        <v>106</v>
      </c>
      <c r="D852" s="19" t="s">
        <v>30</v>
      </c>
      <c r="E852" s="19" t="s">
        <v>90</v>
      </c>
      <c r="F852" s="19">
        <v>8</v>
      </c>
      <c r="G852" s="27">
        <v>43906</v>
      </c>
      <c r="H852" s="27">
        <f t="shared" si="38"/>
        <v>43914</v>
      </c>
      <c r="I852" s="27">
        <v>43914</v>
      </c>
      <c r="J852" s="5">
        <v>226</v>
      </c>
      <c r="K852" s="5">
        <v>226</v>
      </c>
      <c r="L852" s="18">
        <v>0</v>
      </c>
      <c r="M852" s="18">
        <f t="shared" si="37"/>
        <v>0</v>
      </c>
    </row>
    <row r="853" spans="1:13" x14ac:dyDescent="0.3">
      <c r="A853" s="5">
        <v>101147</v>
      </c>
      <c r="B853" s="19">
        <v>40272</v>
      </c>
      <c r="C853" s="19" t="s">
        <v>107</v>
      </c>
      <c r="D853" s="19" t="s">
        <v>30</v>
      </c>
      <c r="E853" s="19" t="s">
        <v>90</v>
      </c>
      <c r="F853" s="19">
        <v>8</v>
      </c>
      <c r="G853" s="27">
        <v>43906</v>
      </c>
      <c r="H853" s="27">
        <f t="shared" si="38"/>
        <v>43914</v>
      </c>
      <c r="I853" s="27">
        <v>43914</v>
      </c>
      <c r="J853" s="5">
        <v>376</v>
      </c>
      <c r="K853" s="5">
        <v>376</v>
      </c>
      <c r="L853" s="18">
        <v>0</v>
      </c>
      <c r="M853" s="18">
        <f t="shared" si="37"/>
        <v>0</v>
      </c>
    </row>
    <row r="854" spans="1:13" x14ac:dyDescent="0.3">
      <c r="A854" s="5">
        <v>101147</v>
      </c>
      <c r="B854" s="19">
        <v>41020</v>
      </c>
      <c r="C854" s="19" t="s">
        <v>108</v>
      </c>
      <c r="D854" s="19" t="s">
        <v>30</v>
      </c>
      <c r="E854" s="19" t="s">
        <v>90</v>
      </c>
      <c r="F854" s="19">
        <v>8</v>
      </c>
      <c r="G854" s="27">
        <v>43906</v>
      </c>
      <c r="H854" s="27">
        <f t="shared" si="38"/>
        <v>43914</v>
      </c>
      <c r="I854" s="27">
        <v>43914</v>
      </c>
      <c r="J854" s="5">
        <v>191</v>
      </c>
      <c r="K854" s="5">
        <v>191</v>
      </c>
      <c r="L854" s="18">
        <v>0</v>
      </c>
      <c r="M854" s="18">
        <f t="shared" si="37"/>
        <v>0</v>
      </c>
    </row>
    <row r="855" spans="1:13" x14ac:dyDescent="0.3">
      <c r="A855" s="5">
        <v>101147</v>
      </c>
      <c r="B855" s="19">
        <v>41230</v>
      </c>
      <c r="C855" s="19" t="s">
        <v>109</v>
      </c>
      <c r="D855" s="19" t="s">
        <v>30</v>
      </c>
      <c r="E855" s="19" t="s">
        <v>90</v>
      </c>
      <c r="F855" s="19">
        <v>8</v>
      </c>
      <c r="G855" s="27">
        <v>43906</v>
      </c>
      <c r="H855" s="27">
        <f t="shared" si="38"/>
        <v>43914</v>
      </c>
      <c r="I855" s="27">
        <v>43914</v>
      </c>
      <c r="J855" s="5">
        <v>290</v>
      </c>
      <c r="K855" s="5">
        <v>290</v>
      </c>
      <c r="L855" s="18">
        <v>0</v>
      </c>
      <c r="M855" s="18">
        <f t="shared" si="37"/>
        <v>0</v>
      </c>
    </row>
    <row r="856" spans="1:13" x14ac:dyDescent="0.3">
      <c r="A856" s="5">
        <v>101147</v>
      </c>
      <c r="B856" s="19">
        <v>41200</v>
      </c>
      <c r="C856" s="19" t="s">
        <v>110</v>
      </c>
      <c r="D856" s="19" t="s">
        <v>30</v>
      </c>
      <c r="E856" s="19" t="s">
        <v>90</v>
      </c>
      <c r="F856" s="19">
        <v>8</v>
      </c>
      <c r="G856" s="27">
        <v>43906</v>
      </c>
      <c r="H856" s="27">
        <f t="shared" si="38"/>
        <v>43914</v>
      </c>
      <c r="I856" s="27">
        <v>43914</v>
      </c>
      <c r="J856" s="5">
        <v>279</v>
      </c>
      <c r="K856" s="5">
        <v>279</v>
      </c>
      <c r="L856" s="18">
        <v>0</v>
      </c>
      <c r="M856" s="18">
        <f t="shared" si="37"/>
        <v>0</v>
      </c>
    </row>
    <row r="857" spans="1:13" x14ac:dyDescent="0.3">
      <c r="A857" s="5">
        <v>101147</v>
      </c>
      <c r="B857" s="19">
        <v>40221</v>
      </c>
      <c r="C857" s="19" t="s">
        <v>111</v>
      </c>
      <c r="D857" s="19" t="s">
        <v>30</v>
      </c>
      <c r="E857" s="19" t="s">
        <v>90</v>
      </c>
      <c r="F857" s="19">
        <v>8</v>
      </c>
      <c r="G857" s="27">
        <v>43906</v>
      </c>
      <c r="H857" s="27">
        <f t="shared" si="38"/>
        <v>43914</v>
      </c>
      <c r="I857" s="27">
        <v>43914</v>
      </c>
      <c r="J857" s="5">
        <v>184</v>
      </c>
      <c r="K857" s="5">
        <v>184</v>
      </c>
      <c r="L857" s="18">
        <v>0</v>
      </c>
      <c r="M857" s="18">
        <f t="shared" si="37"/>
        <v>0</v>
      </c>
    </row>
    <row r="858" spans="1:13" x14ac:dyDescent="0.3">
      <c r="A858" s="5">
        <v>101147</v>
      </c>
      <c r="B858" s="19">
        <v>42062</v>
      </c>
      <c r="C858" s="19" t="s">
        <v>112</v>
      </c>
      <c r="D858" s="19" t="s">
        <v>30</v>
      </c>
      <c r="E858" s="19" t="s">
        <v>90</v>
      </c>
      <c r="F858" s="19">
        <v>8</v>
      </c>
      <c r="G858" s="27">
        <v>43906</v>
      </c>
      <c r="H858" s="27">
        <f t="shared" si="38"/>
        <v>43914</v>
      </c>
      <c r="I858" s="27">
        <v>43914</v>
      </c>
      <c r="J858" s="5">
        <v>242</v>
      </c>
      <c r="K858" s="5">
        <v>242</v>
      </c>
      <c r="L858" s="18">
        <v>0</v>
      </c>
      <c r="M858" s="18">
        <f t="shared" si="37"/>
        <v>0</v>
      </c>
    </row>
    <row r="859" spans="1:13" x14ac:dyDescent="0.3">
      <c r="A859" s="5">
        <v>101145</v>
      </c>
      <c r="B859" s="19">
        <v>47660</v>
      </c>
      <c r="C859" s="19" t="s">
        <v>113</v>
      </c>
      <c r="D859" s="19" t="s">
        <v>73</v>
      </c>
      <c r="E859" s="19" t="s">
        <v>62</v>
      </c>
      <c r="F859" s="19">
        <v>7</v>
      </c>
      <c r="G859" s="27">
        <v>43906</v>
      </c>
      <c r="H859" s="27">
        <f t="shared" si="38"/>
        <v>43913</v>
      </c>
      <c r="I859" s="27">
        <v>43913</v>
      </c>
      <c r="J859" s="5">
        <v>225</v>
      </c>
      <c r="K859" s="5">
        <v>225</v>
      </c>
      <c r="L859" s="18">
        <v>0</v>
      </c>
      <c r="M859" s="18">
        <f t="shared" si="37"/>
        <v>0</v>
      </c>
    </row>
    <row r="860" spans="1:13" x14ac:dyDescent="0.3">
      <c r="A860" s="5">
        <v>101147</v>
      </c>
      <c r="B860" s="19">
        <v>41022</v>
      </c>
      <c r="C860" s="19" t="s">
        <v>114</v>
      </c>
      <c r="D860" s="19" t="s">
        <v>30</v>
      </c>
      <c r="E860" s="19" t="s">
        <v>90</v>
      </c>
      <c r="F860" s="19">
        <v>8</v>
      </c>
      <c r="G860" s="27">
        <v>43906</v>
      </c>
      <c r="H860" s="27">
        <f t="shared" si="38"/>
        <v>43914</v>
      </c>
      <c r="I860" s="27">
        <v>43914</v>
      </c>
      <c r="J860" s="5">
        <v>201</v>
      </c>
      <c r="K860" s="5">
        <v>201</v>
      </c>
      <c r="L860" s="18">
        <v>0</v>
      </c>
      <c r="M860" s="18">
        <f t="shared" si="37"/>
        <v>0</v>
      </c>
    </row>
    <row r="861" spans="1:13" x14ac:dyDescent="0.3">
      <c r="A861" s="5">
        <v>101147</v>
      </c>
      <c r="B861" s="19">
        <v>41310</v>
      </c>
      <c r="C861" s="19" t="s">
        <v>115</v>
      </c>
      <c r="D861" s="19" t="s">
        <v>30</v>
      </c>
      <c r="E861" s="19" t="s">
        <v>90</v>
      </c>
      <c r="F861" s="19">
        <v>8</v>
      </c>
      <c r="G861" s="27">
        <v>43906</v>
      </c>
      <c r="H861" s="27">
        <f t="shared" si="38"/>
        <v>43914</v>
      </c>
      <c r="I861" s="27">
        <v>43914</v>
      </c>
      <c r="J861" s="5">
        <v>337</v>
      </c>
      <c r="K861" s="5">
        <v>337</v>
      </c>
      <c r="L861" s="18">
        <v>0</v>
      </c>
      <c r="M861" s="18">
        <f t="shared" si="37"/>
        <v>0</v>
      </c>
    </row>
    <row r="862" spans="1:13" x14ac:dyDescent="0.3">
      <c r="A862" s="5">
        <v>101145</v>
      </c>
      <c r="B862" s="19">
        <v>47330</v>
      </c>
      <c r="C862" s="19" t="s">
        <v>116</v>
      </c>
      <c r="D862" s="19" t="s">
        <v>73</v>
      </c>
      <c r="E862" s="19" t="s">
        <v>62</v>
      </c>
      <c r="F862" s="19">
        <v>7</v>
      </c>
      <c r="G862" s="27">
        <v>43906</v>
      </c>
      <c r="H862" s="27">
        <f t="shared" si="38"/>
        <v>43913</v>
      </c>
      <c r="I862" s="27">
        <v>43913</v>
      </c>
      <c r="J862" s="5">
        <v>172</v>
      </c>
      <c r="K862" s="5">
        <v>172</v>
      </c>
      <c r="L862" s="18">
        <v>0</v>
      </c>
      <c r="M862" s="18">
        <f t="shared" si="37"/>
        <v>0</v>
      </c>
    </row>
    <row r="863" spans="1:13" x14ac:dyDescent="0.3">
      <c r="A863" s="5">
        <v>101147</v>
      </c>
      <c r="B863" s="19">
        <v>45840</v>
      </c>
      <c r="C863" s="19" t="s">
        <v>117</v>
      </c>
      <c r="D863" s="19" t="s">
        <v>30</v>
      </c>
      <c r="E863" s="19" t="s">
        <v>90</v>
      </c>
      <c r="F863" s="19">
        <v>8</v>
      </c>
      <c r="G863" s="27">
        <v>43906</v>
      </c>
      <c r="H863" s="27">
        <f t="shared" si="38"/>
        <v>43914</v>
      </c>
      <c r="I863" s="27">
        <v>43914</v>
      </c>
      <c r="J863" s="5">
        <v>89</v>
      </c>
      <c r="K863" s="5">
        <v>89</v>
      </c>
      <c r="L863" s="18">
        <v>0</v>
      </c>
      <c r="M863" s="18">
        <f t="shared" si="37"/>
        <v>0</v>
      </c>
    </row>
    <row r="864" spans="1:13" x14ac:dyDescent="0.3">
      <c r="A864" s="5">
        <v>101145</v>
      </c>
      <c r="B864" s="19">
        <v>47570</v>
      </c>
      <c r="C864" s="19" t="s">
        <v>118</v>
      </c>
      <c r="D864" s="19" t="s">
        <v>73</v>
      </c>
      <c r="E864" s="19" t="s">
        <v>62</v>
      </c>
      <c r="F864" s="19">
        <v>7</v>
      </c>
      <c r="G864" s="27">
        <v>43906</v>
      </c>
      <c r="H864" s="27">
        <f t="shared" si="38"/>
        <v>43913</v>
      </c>
      <c r="I864" s="27">
        <v>43913</v>
      </c>
      <c r="J864" s="5">
        <v>145</v>
      </c>
      <c r="K864" s="5">
        <v>145</v>
      </c>
      <c r="L864" s="18">
        <v>0</v>
      </c>
      <c r="M864" s="18">
        <f t="shared" si="37"/>
        <v>0</v>
      </c>
    </row>
    <row r="865" spans="1:13" x14ac:dyDescent="0.3">
      <c r="A865" s="5">
        <v>101147</v>
      </c>
      <c r="B865" s="19">
        <v>40936</v>
      </c>
      <c r="C865" s="19" t="s">
        <v>119</v>
      </c>
      <c r="D865" s="19" t="s">
        <v>30</v>
      </c>
      <c r="E865" s="19" t="s">
        <v>90</v>
      </c>
      <c r="F865" s="19">
        <v>8</v>
      </c>
      <c r="G865" s="27">
        <v>43906</v>
      </c>
      <c r="H865" s="27">
        <f t="shared" si="38"/>
        <v>43914</v>
      </c>
      <c r="I865" s="27">
        <v>43914</v>
      </c>
      <c r="J865" s="5">
        <v>110</v>
      </c>
      <c r="K865" s="5">
        <v>110</v>
      </c>
      <c r="L865" s="18">
        <v>0</v>
      </c>
      <c r="M865" s="18">
        <f t="shared" si="37"/>
        <v>0</v>
      </c>
    </row>
    <row r="866" spans="1:13" x14ac:dyDescent="0.3">
      <c r="A866" s="5">
        <v>101147</v>
      </c>
      <c r="B866" s="19">
        <v>40011</v>
      </c>
      <c r="C866" s="19" t="s">
        <v>120</v>
      </c>
      <c r="D866" s="19" t="s">
        <v>30</v>
      </c>
      <c r="E866" s="19" t="s">
        <v>90</v>
      </c>
      <c r="F866" s="19">
        <v>8</v>
      </c>
      <c r="G866" s="27">
        <v>43906</v>
      </c>
      <c r="H866" s="27">
        <f t="shared" si="38"/>
        <v>43914</v>
      </c>
      <c r="I866" s="27">
        <v>43914</v>
      </c>
      <c r="J866" s="5">
        <v>99</v>
      </c>
      <c r="K866" s="5">
        <v>99</v>
      </c>
      <c r="L866" s="18">
        <v>0</v>
      </c>
      <c r="M866" s="18">
        <f t="shared" si="37"/>
        <v>0</v>
      </c>
    </row>
    <row r="867" spans="1:13" x14ac:dyDescent="0.3">
      <c r="A867" s="5">
        <v>101161</v>
      </c>
      <c r="B867" s="19">
        <v>44130</v>
      </c>
      <c r="C867" s="19" t="s">
        <v>121</v>
      </c>
      <c r="D867" s="19" t="s">
        <v>30</v>
      </c>
      <c r="E867" s="19" t="s">
        <v>90</v>
      </c>
      <c r="F867" s="19">
        <v>8</v>
      </c>
      <c r="G867" s="27">
        <v>43910</v>
      </c>
      <c r="H867" s="27">
        <f t="shared" si="38"/>
        <v>43918</v>
      </c>
      <c r="I867" s="27">
        <v>43918</v>
      </c>
      <c r="J867" s="5">
        <v>86</v>
      </c>
      <c r="K867" s="5">
        <v>86</v>
      </c>
      <c r="L867" s="18">
        <v>0</v>
      </c>
      <c r="M867" s="18">
        <f t="shared" si="37"/>
        <v>0</v>
      </c>
    </row>
    <row r="868" spans="1:13" x14ac:dyDescent="0.3">
      <c r="A868" s="5">
        <v>101161</v>
      </c>
      <c r="B868" s="19">
        <v>40012</v>
      </c>
      <c r="C868" s="19" t="s">
        <v>122</v>
      </c>
      <c r="D868" s="19" t="s">
        <v>30</v>
      </c>
      <c r="E868" s="19" t="s">
        <v>90</v>
      </c>
      <c r="F868" s="19">
        <v>8</v>
      </c>
      <c r="G868" s="27">
        <v>43910</v>
      </c>
      <c r="H868" s="27">
        <f t="shared" si="38"/>
        <v>43918</v>
      </c>
      <c r="I868" s="27">
        <v>43918</v>
      </c>
      <c r="J868" s="5">
        <v>44</v>
      </c>
      <c r="K868" s="5">
        <v>44</v>
      </c>
      <c r="L868" s="18">
        <v>0</v>
      </c>
      <c r="M868" s="18">
        <f t="shared" si="37"/>
        <v>0</v>
      </c>
    </row>
    <row r="869" spans="1:13" x14ac:dyDescent="0.3">
      <c r="A869" s="5">
        <v>101161</v>
      </c>
      <c r="B869" s="19">
        <v>40984</v>
      </c>
      <c r="C869" s="19" t="s">
        <v>123</v>
      </c>
      <c r="D869" s="19" t="s">
        <v>30</v>
      </c>
      <c r="E869" s="19" t="s">
        <v>90</v>
      </c>
      <c r="F869" s="19">
        <v>8</v>
      </c>
      <c r="G869" s="27">
        <v>43910</v>
      </c>
      <c r="H869" s="27">
        <f t="shared" si="38"/>
        <v>43918</v>
      </c>
      <c r="I869" s="27">
        <v>43918</v>
      </c>
      <c r="J869" s="5">
        <v>48</v>
      </c>
      <c r="K869" s="5">
        <v>48</v>
      </c>
      <c r="L869" s="18">
        <v>0</v>
      </c>
      <c r="M869" s="18">
        <f t="shared" si="37"/>
        <v>0</v>
      </c>
    </row>
    <row r="870" spans="1:13" x14ac:dyDescent="0.3">
      <c r="A870" s="5">
        <v>101161</v>
      </c>
      <c r="B870" s="19">
        <v>42011</v>
      </c>
      <c r="C870" s="19" t="s">
        <v>124</v>
      </c>
      <c r="D870" s="19" t="s">
        <v>30</v>
      </c>
      <c r="E870" s="19" t="s">
        <v>90</v>
      </c>
      <c r="F870" s="19">
        <v>8</v>
      </c>
      <c r="G870" s="27">
        <v>43910</v>
      </c>
      <c r="H870" s="27">
        <f t="shared" si="38"/>
        <v>43918</v>
      </c>
      <c r="I870" s="27">
        <v>43918</v>
      </c>
      <c r="J870" s="5">
        <v>49</v>
      </c>
      <c r="K870" s="5">
        <v>49</v>
      </c>
      <c r="L870" s="18">
        <v>0</v>
      </c>
      <c r="M870" s="18">
        <f t="shared" si="37"/>
        <v>0</v>
      </c>
    </row>
    <row r="871" spans="1:13" x14ac:dyDescent="0.3">
      <c r="A871" s="5">
        <v>101161</v>
      </c>
      <c r="B871" s="19">
        <v>40993</v>
      </c>
      <c r="C871" s="19" t="s">
        <v>125</v>
      </c>
      <c r="D871" s="19" t="s">
        <v>30</v>
      </c>
      <c r="E871" s="19" t="s">
        <v>90</v>
      </c>
      <c r="F871" s="19">
        <v>8</v>
      </c>
      <c r="G871" s="27">
        <v>43910</v>
      </c>
      <c r="H871" s="27">
        <f t="shared" si="38"/>
        <v>43918</v>
      </c>
      <c r="I871" s="27">
        <v>43918</v>
      </c>
      <c r="J871" s="5">
        <v>62</v>
      </c>
      <c r="K871" s="5">
        <v>62</v>
      </c>
      <c r="L871" s="18">
        <v>0</v>
      </c>
      <c r="M871" s="18">
        <f t="shared" si="37"/>
        <v>0</v>
      </c>
    </row>
    <row r="872" spans="1:13" x14ac:dyDescent="0.3">
      <c r="A872" s="5">
        <v>101161</v>
      </c>
      <c r="B872" s="19">
        <v>40375</v>
      </c>
      <c r="C872" s="19" t="s">
        <v>126</v>
      </c>
      <c r="D872" s="19" t="s">
        <v>30</v>
      </c>
      <c r="E872" s="19" t="s">
        <v>90</v>
      </c>
      <c r="F872" s="19">
        <v>8</v>
      </c>
      <c r="G872" s="27">
        <v>43910</v>
      </c>
      <c r="H872" s="27">
        <f t="shared" si="38"/>
        <v>43918</v>
      </c>
      <c r="I872" s="27">
        <v>43918</v>
      </c>
      <c r="J872" s="5">
        <v>67</v>
      </c>
      <c r="K872" s="5">
        <v>67</v>
      </c>
      <c r="L872" s="18">
        <v>0</v>
      </c>
      <c r="M872" s="18">
        <f t="shared" si="37"/>
        <v>0</v>
      </c>
    </row>
    <row r="873" spans="1:13" x14ac:dyDescent="0.3">
      <c r="A873" s="5">
        <v>101161</v>
      </c>
      <c r="B873" s="19">
        <v>40472</v>
      </c>
      <c r="C873" s="19" t="s">
        <v>127</v>
      </c>
      <c r="D873" s="19" t="s">
        <v>30</v>
      </c>
      <c r="E873" s="19" t="s">
        <v>90</v>
      </c>
      <c r="F873" s="19">
        <v>8</v>
      </c>
      <c r="G873" s="27">
        <v>43910</v>
      </c>
      <c r="H873" s="27">
        <f t="shared" si="38"/>
        <v>43918</v>
      </c>
      <c r="I873" s="27">
        <v>43918</v>
      </c>
      <c r="J873" s="5">
        <v>37</v>
      </c>
      <c r="K873" s="5">
        <v>37</v>
      </c>
      <c r="L873" s="18">
        <v>0</v>
      </c>
      <c r="M873" s="18">
        <f t="shared" si="37"/>
        <v>0</v>
      </c>
    </row>
    <row r="874" spans="1:13" x14ac:dyDescent="0.3">
      <c r="A874" s="5">
        <v>101160</v>
      </c>
      <c r="B874" s="19">
        <v>47780</v>
      </c>
      <c r="C874" s="19" t="s">
        <v>128</v>
      </c>
      <c r="D874" s="19" t="s">
        <v>73</v>
      </c>
      <c r="E874" s="19" t="s">
        <v>62</v>
      </c>
      <c r="F874" s="19">
        <v>7</v>
      </c>
      <c r="G874" s="27">
        <v>43910</v>
      </c>
      <c r="H874" s="27">
        <f t="shared" si="38"/>
        <v>43917</v>
      </c>
      <c r="I874" s="27">
        <v>43917</v>
      </c>
      <c r="J874" s="5">
        <v>24</v>
      </c>
      <c r="K874" s="5">
        <v>24</v>
      </c>
      <c r="L874" s="18">
        <v>0</v>
      </c>
      <c r="M874" s="18">
        <f t="shared" si="37"/>
        <v>0</v>
      </c>
    </row>
    <row r="875" spans="1:13" x14ac:dyDescent="0.3">
      <c r="A875" s="5">
        <v>101159</v>
      </c>
      <c r="B875" s="19">
        <v>43270</v>
      </c>
      <c r="C875" s="19" t="s">
        <v>129</v>
      </c>
      <c r="D875" s="19" t="s">
        <v>34</v>
      </c>
      <c r="E875" s="19" t="s">
        <v>35</v>
      </c>
      <c r="F875" s="19">
        <v>10</v>
      </c>
      <c r="G875" s="27">
        <v>43910</v>
      </c>
      <c r="H875" s="27">
        <f t="shared" si="38"/>
        <v>43920</v>
      </c>
      <c r="I875" s="27">
        <v>43920</v>
      </c>
      <c r="J875" s="5">
        <v>34</v>
      </c>
      <c r="K875" s="5">
        <v>34</v>
      </c>
      <c r="L875" s="18">
        <v>0</v>
      </c>
      <c r="M875" s="18">
        <f t="shared" si="37"/>
        <v>0</v>
      </c>
    </row>
    <row r="876" spans="1:13" x14ac:dyDescent="0.3">
      <c r="A876" s="5">
        <v>101162</v>
      </c>
      <c r="B876" s="23">
        <v>44180</v>
      </c>
      <c r="C876" s="23" t="s">
        <v>130</v>
      </c>
      <c r="D876" s="19" t="s">
        <v>30</v>
      </c>
      <c r="E876" s="19" t="s">
        <v>90</v>
      </c>
      <c r="F876" s="19">
        <v>8</v>
      </c>
      <c r="G876" s="27">
        <v>43910</v>
      </c>
      <c r="H876" s="27">
        <f t="shared" si="38"/>
        <v>43918</v>
      </c>
      <c r="I876" s="27">
        <v>43918</v>
      </c>
      <c r="J876" s="5">
        <v>87</v>
      </c>
      <c r="K876" s="5">
        <v>87</v>
      </c>
      <c r="L876" s="18">
        <v>0</v>
      </c>
      <c r="M876" s="18">
        <f t="shared" si="37"/>
        <v>0</v>
      </c>
    </row>
    <row r="877" spans="1:13" x14ac:dyDescent="0.3">
      <c r="A877" s="5">
        <v>101162</v>
      </c>
      <c r="B877" s="19">
        <v>45120</v>
      </c>
      <c r="C877" s="19" t="s">
        <v>131</v>
      </c>
      <c r="D877" s="19" t="s">
        <v>30</v>
      </c>
      <c r="E877" s="19" t="s">
        <v>90</v>
      </c>
      <c r="F877" s="19">
        <v>8</v>
      </c>
      <c r="G877" s="27">
        <v>43910</v>
      </c>
      <c r="H877" s="27">
        <f t="shared" si="38"/>
        <v>43918</v>
      </c>
      <c r="I877" s="27">
        <v>43918</v>
      </c>
      <c r="J877" s="5">
        <v>45</v>
      </c>
      <c r="K877" s="5">
        <v>45</v>
      </c>
      <c r="L877" s="18">
        <v>0</v>
      </c>
      <c r="M877" s="18">
        <f t="shared" si="37"/>
        <v>0</v>
      </c>
    </row>
    <row r="878" spans="1:13" x14ac:dyDescent="0.3">
      <c r="A878" s="5">
        <v>101162</v>
      </c>
      <c r="B878" s="19">
        <v>40372</v>
      </c>
      <c r="C878" s="19" t="s">
        <v>132</v>
      </c>
      <c r="D878" s="19" t="s">
        <v>30</v>
      </c>
      <c r="E878" s="19" t="s">
        <v>90</v>
      </c>
      <c r="F878" s="19">
        <v>8</v>
      </c>
      <c r="G878" s="27">
        <v>43910</v>
      </c>
      <c r="H878" s="27">
        <f t="shared" si="38"/>
        <v>43918</v>
      </c>
      <c r="I878" s="27">
        <v>43918</v>
      </c>
      <c r="J878" s="5">
        <v>21</v>
      </c>
      <c r="K878" s="5">
        <v>21</v>
      </c>
      <c r="L878" s="18">
        <v>0</v>
      </c>
      <c r="M878" s="18">
        <f t="shared" si="37"/>
        <v>0</v>
      </c>
    </row>
    <row r="879" spans="1:13" x14ac:dyDescent="0.3">
      <c r="A879" s="5">
        <v>101160</v>
      </c>
      <c r="B879" s="19">
        <v>47360</v>
      </c>
      <c r="C879" s="19" t="s">
        <v>133</v>
      </c>
      <c r="D879" s="19" t="s">
        <v>73</v>
      </c>
      <c r="E879" s="19" t="s">
        <v>62</v>
      </c>
      <c r="F879" s="19">
        <v>7</v>
      </c>
      <c r="G879" s="27">
        <v>43910</v>
      </c>
      <c r="H879" s="27">
        <f t="shared" si="38"/>
        <v>43917</v>
      </c>
      <c r="I879" s="27">
        <v>43917</v>
      </c>
      <c r="J879" s="5">
        <v>52</v>
      </c>
      <c r="K879" s="5">
        <v>52</v>
      </c>
      <c r="L879" s="18">
        <v>0</v>
      </c>
      <c r="M879" s="18">
        <f t="shared" si="37"/>
        <v>0</v>
      </c>
    </row>
    <row r="880" spans="1:13" x14ac:dyDescent="0.3">
      <c r="A880" s="5">
        <v>101160</v>
      </c>
      <c r="B880" s="19">
        <v>47730</v>
      </c>
      <c r="C880" s="19" t="s">
        <v>134</v>
      </c>
      <c r="D880" s="19" t="s">
        <v>73</v>
      </c>
      <c r="E880" s="19" t="s">
        <v>62</v>
      </c>
      <c r="F880" s="19">
        <v>7</v>
      </c>
      <c r="G880" s="27">
        <v>43910</v>
      </c>
      <c r="H880" s="27">
        <f t="shared" si="38"/>
        <v>43917</v>
      </c>
      <c r="I880" s="27">
        <v>43917</v>
      </c>
      <c r="J880" s="5">
        <v>18</v>
      </c>
      <c r="K880" s="5">
        <v>18</v>
      </c>
      <c r="L880" s="18">
        <v>0</v>
      </c>
      <c r="M880" s="18">
        <f t="shared" si="37"/>
        <v>0</v>
      </c>
    </row>
    <row r="881" spans="1:13" x14ac:dyDescent="0.3">
      <c r="A881" s="5">
        <v>101161</v>
      </c>
      <c r="B881" s="19">
        <v>40224</v>
      </c>
      <c r="C881" s="19" t="s">
        <v>135</v>
      </c>
      <c r="D881" s="19" t="s">
        <v>30</v>
      </c>
      <c r="E881" s="19" t="s">
        <v>90</v>
      </c>
      <c r="F881" s="19">
        <v>8</v>
      </c>
      <c r="G881" s="27">
        <v>43910</v>
      </c>
      <c r="H881" s="27">
        <f t="shared" si="38"/>
        <v>43918</v>
      </c>
      <c r="I881" s="27">
        <v>43918</v>
      </c>
      <c r="J881" s="5">
        <v>10</v>
      </c>
      <c r="K881" s="5">
        <v>10</v>
      </c>
      <c r="L881" s="18">
        <v>0</v>
      </c>
      <c r="M881" s="18">
        <f t="shared" si="37"/>
        <v>0</v>
      </c>
    </row>
    <row r="882" spans="1:13" x14ac:dyDescent="0.3">
      <c r="A882" s="5">
        <v>101161</v>
      </c>
      <c r="B882" s="19">
        <v>41062</v>
      </c>
      <c r="C882" s="19" t="s">
        <v>136</v>
      </c>
      <c r="D882" s="19" t="s">
        <v>30</v>
      </c>
      <c r="E882" s="19" t="s">
        <v>90</v>
      </c>
      <c r="F882" s="19">
        <v>8</v>
      </c>
      <c r="G882" s="27">
        <v>43910</v>
      </c>
      <c r="H882" s="27">
        <f t="shared" si="38"/>
        <v>43918</v>
      </c>
      <c r="I882" s="27">
        <v>43918</v>
      </c>
      <c r="J882" s="5">
        <v>14</v>
      </c>
      <c r="K882" s="5">
        <v>14</v>
      </c>
      <c r="L882" s="18">
        <v>0</v>
      </c>
      <c r="M882" s="18">
        <f t="shared" si="37"/>
        <v>0</v>
      </c>
    </row>
    <row r="883" spans="1:13" x14ac:dyDescent="0.3">
      <c r="A883" s="5">
        <v>101161</v>
      </c>
      <c r="B883" s="19">
        <v>40464</v>
      </c>
      <c r="C883" s="19" t="s">
        <v>137</v>
      </c>
      <c r="D883" s="19" t="s">
        <v>30</v>
      </c>
      <c r="E883" s="19" t="s">
        <v>90</v>
      </c>
      <c r="F883" s="19">
        <v>8</v>
      </c>
      <c r="G883" s="27">
        <v>43910</v>
      </c>
      <c r="H883" s="27">
        <f t="shared" si="38"/>
        <v>43918</v>
      </c>
      <c r="I883" s="27">
        <v>43918</v>
      </c>
      <c r="J883" s="5">
        <v>15</v>
      </c>
      <c r="K883" s="5">
        <v>15</v>
      </c>
      <c r="L883" s="18">
        <v>0</v>
      </c>
      <c r="M883" s="18">
        <f t="shared" si="37"/>
        <v>0</v>
      </c>
    </row>
    <row r="884" spans="1:13" x14ac:dyDescent="0.3">
      <c r="A884" s="5">
        <v>101160</v>
      </c>
      <c r="B884" s="19">
        <v>47700</v>
      </c>
      <c r="C884" s="19" t="s">
        <v>138</v>
      </c>
      <c r="D884" s="19" t="s">
        <v>73</v>
      </c>
      <c r="E884" s="19" t="s">
        <v>62</v>
      </c>
      <c r="F884" s="19">
        <v>7</v>
      </c>
      <c r="G884" s="27">
        <v>43910</v>
      </c>
      <c r="H884" s="27">
        <f t="shared" si="38"/>
        <v>43917</v>
      </c>
      <c r="I884" s="27">
        <v>43917</v>
      </c>
      <c r="J884" s="5">
        <v>18</v>
      </c>
      <c r="K884" s="5">
        <v>18</v>
      </c>
      <c r="L884" s="18">
        <v>0</v>
      </c>
      <c r="M884" s="18">
        <f t="shared" si="37"/>
        <v>0</v>
      </c>
    </row>
    <row r="885" spans="1:13" x14ac:dyDescent="0.3">
      <c r="A885" s="5">
        <v>101161</v>
      </c>
      <c r="B885" s="19">
        <v>42061</v>
      </c>
      <c r="C885" s="19" t="s">
        <v>139</v>
      </c>
      <c r="D885" s="19" t="s">
        <v>30</v>
      </c>
      <c r="E885" s="19" t="s">
        <v>90</v>
      </c>
      <c r="F885" s="19">
        <v>8</v>
      </c>
      <c r="G885" s="27">
        <v>43910</v>
      </c>
      <c r="H885" s="27">
        <f t="shared" si="38"/>
        <v>43918</v>
      </c>
      <c r="I885" s="27">
        <v>43918</v>
      </c>
      <c r="J885" s="5">
        <v>15</v>
      </c>
      <c r="K885" s="5">
        <v>15</v>
      </c>
      <c r="L885" s="18">
        <v>0</v>
      </c>
      <c r="M885" s="18">
        <f t="shared" si="37"/>
        <v>0</v>
      </c>
    </row>
    <row r="886" spans="1:13" x14ac:dyDescent="0.3">
      <c r="A886" s="5">
        <v>101161</v>
      </c>
      <c r="B886" s="19">
        <v>40982</v>
      </c>
      <c r="C886" s="19" t="s">
        <v>140</v>
      </c>
      <c r="D886" s="19" t="s">
        <v>30</v>
      </c>
      <c r="E886" s="19" t="s">
        <v>90</v>
      </c>
      <c r="F886" s="19">
        <v>8</v>
      </c>
      <c r="G886" s="27">
        <v>43910</v>
      </c>
      <c r="H886" s="27">
        <f t="shared" si="38"/>
        <v>43918</v>
      </c>
      <c r="I886" s="27">
        <v>43918</v>
      </c>
      <c r="J886" s="5">
        <v>3</v>
      </c>
      <c r="K886" s="5">
        <v>3</v>
      </c>
      <c r="L886" s="18">
        <v>0</v>
      </c>
      <c r="M886" s="18">
        <f t="shared" si="37"/>
        <v>0</v>
      </c>
    </row>
    <row r="887" spans="1:13" x14ac:dyDescent="0.3">
      <c r="A887" s="5">
        <v>101161</v>
      </c>
      <c r="B887" s="19">
        <v>42030</v>
      </c>
      <c r="C887" s="19" t="s">
        <v>141</v>
      </c>
      <c r="D887" s="19" t="s">
        <v>30</v>
      </c>
      <c r="E887" s="19" t="s">
        <v>90</v>
      </c>
      <c r="F887" s="19">
        <v>8</v>
      </c>
      <c r="G887" s="27">
        <v>43910</v>
      </c>
      <c r="H887" s="27">
        <f t="shared" si="38"/>
        <v>43918</v>
      </c>
      <c r="I887" s="27">
        <v>43918</v>
      </c>
      <c r="J887" s="5">
        <v>9</v>
      </c>
      <c r="K887" s="5">
        <v>9</v>
      </c>
      <c r="L887" s="18">
        <v>0</v>
      </c>
      <c r="M887" s="18">
        <f t="shared" si="37"/>
        <v>0</v>
      </c>
    </row>
    <row r="888" spans="1:13" x14ac:dyDescent="0.3">
      <c r="A888" s="5">
        <v>101159</v>
      </c>
      <c r="B888" s="19">
        <v>43720</v>
      </c>
      <c r="C888" s="19" t="s">
        <v>142</v>
      </c>
      <c r="D888" s="19" t="s">
        <v>34</v>
      </c>
      <c r="E888" s="19" t="s">
        <v>35</v>
      </c>
      <c r="F888" s="19">
        <v>10</v>
      </c>
      <c r="G888" s="27">
        <v>43910</v>
      </c>
      <c r="H888" s="27">
        <f t="shared" si="38"/>
        <v>43920</v>
      </c>
      <c r="I888" s="27">
        <v>43920</v>
      </c>
      <c r="J888" s="5">
        <v>20</v>
      </c>
      <c r="K888" s="5">
        <v>20</v>
      </c>
      <c r="L888" s="18">
        <v>0</v>
      </c>
      <c r="M888" s="18">
        <f t="shared" si="37"/>
        <v>0</v>
      </c>
    </row>
    <row r="889" spans="1:13" x14ac:dyDescent="0.3">
      <c r="A889" s="5">
        <v>101159</v>
      </c>
      <c r="B889" s="23">
        <v>40013</v>
      </c>
      <c r="C889" s="23" t="s">
        <v>41</v>
      </c>
      <c r="D889" s="19" t="s">
        <v>34</v>
      </c>
      <c r="E889" s="19" t="s">
        <v>35</v>
      </c>
      <c r="F889" s="19">
        <v>10</v>
      </c>
      <c r="G889" s="27">
        <v>43910</v>
      </c>
      <c r="H889" s="27">
        <f t="shared" si="38"/>
        <v>43920</v>
      </c>
      <c r="I889" s="27">
        <v>43920</v>
      </c>
      <c r="J889" s="5">
        <v>3</v>
      </c>
      <c r="K889" s="5">
        <v>3</v>
      </c>
      <c r="L889" s="18">
        <v>0</v>
      </c>
      <c r="M889" s="18">
        <f t="shared" si="37"/>
        <v>0</v>
      </c>
    </row>
    <row r="890" spans="1:13" x14ac:dyDescent="0.3">
      <c r="A890" s="5">
        <v>101159</v>
      </c>
      <c r="B890" s="19">
        <v>43710</v>
      </c>
      <c r="C890" s="19" t="s">
        <v>143</v>
      </c>
      <c r="D890" s="19" t="s">
        <v>34</v>
      </c>
      <c r="E890" s="19" t="s">
        <v>35</v>
      </c>
      <c r="F890" s="19">
        <v>10</v>
      </c>
      <c r="G890" s="27">
        <v>43910</v>
      </c>
      <c r="H890" s="27">
        <f t="shared" si="38"/>
        <v>43920</v>
      </c>
      <c r="I890" s="27">
        <v>43920</v>
      </c>
      <c r="J890" s="5">
        <v>2</v>
      </c>
      <c r="K890" s="5">
        <v>2</v>
      </c>
      <c r="L890" s="18">
        <v>0</v>
      </c>
      <c r="M890" s="18">
        <f t="shared" si="37"/>
        <v>0</v>
      </c>
    </row>
    <row r="891" spans="1:13" x14ac:dyDescent="0.3">
      <c r="A891" s="5">
        <v>101166</v>
      </c>
      <c r="B891" s="19">
        <v>40523</v>
      </c>
      <c r="C891" s="19" t="s">
        <v>144</v>
      </c>
      <c r="D891" s="19" t="s">
        <v>30</v>
      </c>
      <c r="E891" s="19" t="s">
        <v>90</v>
      </c>
      <c r="F891" s="19">
        <v>8</v>
      </c>
      <c r="G891" s="27">
        <v>43916</v>
      </c>
      <c r="H891" s="27">
        <f t="shared" si="38"/>
        <v>43924</v>
      </c>
      <c r="I891" s="27">
        <v>43924</v>
      </c>
      <c r="J891" s="5">
        <v>14</v>
      </c>
      <c r="K891" s="5">
        <v>14</v>
      </c>
      <c r="L891" s="18">
        <v>0</v>
      </c>
      <c r="M891" s="18">
        <f t="shared" si="37"/>
        <v>0</v>
      </c>
    </row>
    <row r="892" spans="1:13" x14ac:dyDescent="0.3">
      <c r="A892" s="5">
        <v>101166</v>
      </c>
      <c r="B892" s="19">
        <v>40520</v>
      </c>
      <c r="C892" s="19" t="s">
        <v>145</v>
      </c>
      <c r="D892" s="19" t="s">
        <v>30</v>
      </c>
      <c r="E892" s="19" t="s">
        <v>90</v>
      </c>
      <c r="F892" s="19">
        <v>8</v>
      </c>
      <c r="G892" s="27">
        <v>43916</v>
      </c>
      <c r="H892" s="27">
        <f t="shared" si="38"/>
        <v>43924</v>
      </c>
      <c r="I892" s="27">
        <v>43924</v>
      </c>
      <c r="J892" s="5">
        <v>6780</v>
      </c>
      <c r="K892" s="5">
        <v>6781</v>
      </c>
      <c r="L892" s="18">
        <v>3</v>
      </c>
      <c r="M892" s="18">
        <f t="shared" si="37"/>
        <v>0</v>
      </c>
    </row>
    <row r="893" spans="1:13" x14ac:dyDescent="0.3">
      <c r="A893" s="5">
        <v>101166</v>
      </c>
      <c r="B893" s="19">
        <v>41320</v>
      </c>
      <c r="C893" s="19" t="s">
        <v>146</v>
      </c>
      <c r="D893" s="19" t="s">
        <v>30</v>
      </c>
      <c r="E893" s="19" t="s">
        <v>90</v>
      </c>
      <c r="F893" s="19">
        <v>8</v>
      </c>
      <c r="G893" s="27">
        <v>43916</v>
      </c>
      <c r="H893" s="27">
        <f t="shared" si="38"/>
        <v>43924</v>
      </c>
      <c r="I893" s="27">
        <v>43924</v>
      </c>
      <c r="J893" s="5">
        <v>7111</v>
      </c>
      <c r="K893" s="5">
        <v>7110</v>
      </c>
      <c r="L893" s="18">
        <v>5</v>
      </c>
      <c r="M893" s="18">
        <f t="shared" si="37"/>
        <v>0</v>
      </c>
    </row>
    <row r="894" spans="1:13" x14ac:dyDescent="0.3">
      <c r="A894" s="5">
        <v>101164</v>
      </c>
      <c r="B894" s="19">
        <v>46370</v>
      </c>
      <c r="C894" s="19" t="s">
        <v>147</v>
      </c>
      <c r="D894" s="19" t="s">
        <v>73</v>
      </c>
      <c r="E894" s="19" t="s">
        <v>62</v>
      </c>
      <c r="F894" s="19">
        <v>7</v>
      </c>
      <c r="G894" s="27">
        <v>43916</v>
      </c>
      <c r="H894" s="27">
        <f t="shared" si="38"/>
        <v>43923</v>
      </c>
      <c r="I894" s="27">
        <v>43924</v>
      </c>
      <c r="J894" s="5">
        <v>5901</v>
      </c>
      <c r="K894" s="5">
        <v>5900</v>
      </c>
      <c r="L894" s="18">
        <v>0</v>
      </c>
      <c r="M894" s="18">
        <f t="shared" si="37"/>
        <v>1</v>
      </c>
    </row>
    <row r="895" spans="1:13" x14ac:dyDescent="0.3">
      <c r="A895" s="5">
        <v>101166</v>
      </c>
      <c r="B895" s="19">
        <v>40017</v>
      </c>
      <c r="C895" s="19" t="s">
        <v>148</v>
      </c>
      <c r="D895" s="19" t="s">
        <v>30</v>
      </c>
      <c r="E895" s="19" t="s">
        <v>90</v>
      </c>
      <c r="F895" s="19">
        <v>8</v>
      </c>
      <c r="G895" s="27">
        <v>43916</v>
      </c>
      <c r="H895" s="27">
        <f t="shared" si="38"/>
        <v>43924</v>
      </c>
      <c r="I895" s="27">
        <v>43924</v>
      </c>
      <c r="J895" s="5">
        <v>7865</v>
      </c>
      <c r="K895" s="5">
        <v>7862</v>
      </c>
      <c r="L895" s="18">
        <v>0</v>
      </c>
      <c r="M895" s="18">
        <f t="shared" si="37"/>
        <v>0</v>
      </c>
    </row>
    <row r="896" spans="1:13" x14ac:dyDescent="0.3">
      <c r="A896" s="5">
        <v>101166</v>
      </c>
      <c r="B896" s="19">
        <v>40503</v>
      </c>
      <c r="C896" s="19" t="s">
        <v>149</v>
      </c>
      <c r="D896" s="19" t="s">
        <v>30</v>
      </c>
      <c r="E896" s="19" t="s">
        <v>90</v>
      </c>
      <c r="F896" s="19">
        <v>8</v>
      </c>
      <c r="G896" s="27">
        <v>43916</v>
      </c>
      <c r="H896" s="27">
        <f t="shared" si="38"/>
        <v>43924</v>
      </c>
      <c r="I896" s="27">
        <v>43924</v>
      </c>
      <c r="J896" s="5">
        <v>3</v>
      </c>
      <c r="K896" s="5">
        <v>3</v>
      </c>
      <c r="L896" s="18">
        <v>0</v>
      </c>
      <c r="M896" s="18">
        <f t="shared" si="37"/>
        <v>0</v>
      </c>
    </row>
    <row r="897" spans="1:13" x14ac:dyDescent="0.3">
      <c r="A897" s="5">
        <v>101166</v>
      </c>
      <c r="B897" s="19">
        <v>45750</v>
      </c>
      <c r="C897" s="19" t="s">
        <v>150</v>
      </c>
      <c r="D897" s="19" t="s">
        <v>30</v>
      </c>
      <c r="E897" s="19" t="s">
        <v>90</v>
      </c>
      <c r="F897" s="19">
        <v>8</v>
      </c>
      <c r="G897" s="27">
        <v>43916</v>
      </c>
      <c r="H897" s="27">
        <f t="shared" si="38"/>
        <v>43924</v>
      </c>
      <c r="I897" s="27">
        <v>43924</v>
      </c>
      <c r="J897" s="5">
        <v>10</v>
      </c>
      <c r="K897" s="5">
        <v>10</v>
      </c>
      <c r="L897" s="18">
        <v>0</v>
      </c>
      <c r="M897" s="18">
        <f t="shared" si="37"/>
        <v>0</v>
      </c>
    </row>
    <row r="898" spans="1:13" x14ac:dyDescent="0.3">
      <c r="A898" s="5">
        <v>101165</v>
      </c>
      <c r="B898" s="19">
        <v>44013</v>
      </c>
      <c r="C898" s="19" t="s">
        <v>151</v>
      </c>
      <c r="D898" s="19" t="s">
        <v>64</v>
      </c>
      <c r="E898" s="19" t="s">
        <v>65</v>
      </c>
      <c r="F898" s="19">
        <v>5</v>
      </c>
      <c r="G898" s="27">
        <v>43916</v>
      </c>
      <c r="H898" s="27">
        <f t="shared" si="38"/>
        <v>43921</v>
      </c>
      <c r="I898" s="27">
        <v>43921</v>
      </c>
      <c r="J898" s="5">
        <v>1</v>
      </c>
      <c r="K898" s="5">
        <v>1</v>
      </c>
      <c r="L898" s="18">
        <v>0</v>
      </c>
      <c r="M898" s="18">
        <f t="shared" si="37"/>
        <v>0</v>
      </c>
    </row>
    <row r="899" spans="1:13" x14ac:dyDescent="0.3">
      <c r="A899" s="5">
        <v>101165</v>
      </c>
      <c r="B899" s="19">
        <v>44010</v>
      </c>
      <c r="C899" s="19" t="s">
        <v>152</v>
      </c>
      <c r="D899" s="19" t="s">
        <v>64</v>
      </c>
      <c r="E899" s="19" t="s">
        <v>65</v>
      </c>
      <c r="F899" s="19">
        <v>5</v>
      </c>
      <c r="G899" s="27">
        <v>43916</v>
      </c>
      <c r="H899" s="27">
        <f t="shared" si="38"/>
        <v>43921</v>
      </c>
      <c r="I899" s="27">
        <v>43921</v>
      </c>
      <c r="J899" s="5">
        <v>2</v>
      </c>
      <c r="K899" s="5">
        <v>2</v>
      </c>
      <c r="L899" s="18">
        <v>0</v>
      </c>
      <c r="M899" s="18">
        <f t="shared" ref="M899:M962" si="39">ABS(I899-H899)</f>
        <v>0</v>
      </c>
    </row>
    <row r="900" spans="1:13" x14ac:dyDescent="0.3">
      <c r="A900" s="5">
        <v>101163</v>
      </c>
      <c r="B900" s="19">
        <v>40522</v>
      </c>
      <c r="C900" s="19" t="s">
        <v>153</v>
      </c>
      <c r="D900" s="19" t="s">
        <v>34</v>
      </c>
      <c r="E900" s="19" t="s">
        <v>35</v>
      </c>
      <c r="F900" s="19">
        <v>10</v>
      </c>
      <c r="G900" s="27">
        <v>43916</v>
      </c>
      <c r="H900" s="27">
        <f t="shared" si="38"/>
        <v>43926</v>
      </c>
      <c r="I900" s="27">
        <v>43926</v>
      </c>
      <c r="J900" s="5">
        <v>2</v>
      </c>
      <c r="K900" s="5">
        <v>2</v>
      </c>
      <c r="L900" s="18">
        <v>0</v>
      </c>
      <c r="M900" s="18">
        <f t="shared" si="39"/>
        <v>0</v>
      </c>
    </row>
    <row r="901" spans="1:13" x14ac:dyDescent="0.3">
      <c r="A901" s="5">
        <v>101164</v>
      </c>
      <c r="B901" s="19">
        <v>47320</v>
      </c>
      <c r="C901" s="19" t="s">
        <v>154</v>
      </c>
      <c r="D901" s="19" t="s">
        <v>73</v>
      </c>
      <c r="E901" s="19" t="s">
        <v>62</v>
      </c>
      <c r="F901" s="19">
        <v>7</v>
      </c>
      <c r="G901" s="27">
        <v>43916</v>
      </c>
      <c r="H901" s="27">
        <f t="shared" si="38"/>
        <v>43923</v>
      </c>
      <c r="I901" s="27">
        <v>43924</v>
      </c>
      <c r="J901" s="5">
        <v>113</v>
      </c>
      <c r="K901" s="5">
        <v>113</v>
      </c>
      <c r="L901" s="18">
        <v>0</v>
      </c>
      <c r="M901" s="18">
        <f t="shared" si="39"/>
        <v>1</v>
      </c>
    </row>
    <row r="902" spans="1:13" x14ac:dyDescent="0.3">
      <c r="A902" s="5">
        <v>101166</v>
      </c>
      <c r="B902" s="19">
        <v>41212</v>
      </c>
      <c r="C902" s="19" t="s">
        <v>155</v>
      </c>
      <c r="D902" s="19" t="s">
        <v>30</v>
      </c>
      <c r="E902" s="19" t="s">
        <v>90</v>
      </c>
      <c r="F902" s="19">
        <v>8</v>
      </c>
      <c r="G902" s="27">
        <v>43916</v>
      </c>
      <c r="H902" s="27">
        <f t="shared" si="38"/>
        <v>43924</v>
      </c>
      <c r="I902" s="27">
        <v>43924</v>
      </c>
      <c r="J902" s="5">
        <v>90</v>
      </c>
      <c r="K902" s="5">
        <v>90</v>
      </c>
      <c r="L902" s="18">
        <v>0</v>
      </c>
      <c r="M902" s="18">
        <f t="shared" si="39"/>
        <v>0</v>
      </c>
    </row>
    <row r="903" spans="1:13" x14ac:dyDescent="0.3">
      <c r="A903" s="5">
        <v>101166</v>
      </c>
      <c r="B903" s="19">
        <v>41220</v>
      </c>
      <c r="C903" s="19" t="s">
        <v>156</v>
      </c>
      <c r="D903" s="19" t="s">
        <v>30</v>
      </c>
      <c r="E903" s="19" t="s">
        <v>90</v>
      </c>
      <c r="F903" s="19">
        <v>8</v>
      </c>
      <c r="G903" s="27">
        <v>43916</v>
      </c>
      <c r="H903" s="27">
        <f t="shared" si="38"/>
        <v>43924</v>
      </c>
      <c r="I903" s="27">
        <v>43924</v>
      </c>
      <c r="J903" s="5">
        <v>61</v>
      </c>
      <c r="K903" s="5">
        <v>61</v>
      </c>
      <c r="L903" s="18">
        <v>0</v>
      </c>
      <c r="M903" s="18">
        <f t="shared" si="39"/>
        <v>0</v>
      </c>
    </row>
    <row r="904" spans="1:13" x14ac:dyDescent="0.3">
      <c r="A904" s="5">
        <v>101166</v>
      </c>
      <c r="B904" s="19">
        <v>41420</v>
      </c>
      <c r="C904" s="19" t="s">
        <v>157</v>
      </c>
      <c r="D904" s="19" t="s">
        <v>30</v>
      </c>
      <c r="E904" s="19" t="s">
        <v>90</v>
      </c>
      <c r="F904" s="19">
        <v>8</v>
      </c>
      <c r="G904" s="27">
        <v>43916</v>
      </c>
      <c r="H904" s="27">
        <f t="shared" si="38"/>
        <v>43924</v>
      </c>
      <c r="I904" s="27">
        <v>43924</v>
      </c>
      <c r="J904" s="5">
        <v>70</v>
      </c>
      <c r="K904" s="5">
        <v>70</v>
      </c>
      <c r="L904" s="18">
        <v>0</v>
      </c>
      <c r="M904" s="18">
        <f t="shared" si="39"/>
        <v>0</v>
      </c>
    </row>
    <row r="905" spans="1:13" x14ac:dyDescent="0.3">
      <c r="A905" s="5">
        <v>101166</v>
      </c>
      <c r="B905" s="19">
        <v>45070</v>
      </c>
      <c r="C905" s="19" t="s">
        <v>158</v>
      </c>
      <c r="D905" s="19" t="s">
        <v>30</v>
      </c>
      <c r="E905" s="19" t="s">
        <v>90</v>
      </c>
      <c r="F905" s="19">
        <v>8</v>
      </c>
      <c r="G905" s="27">
        <v>43916</v>
      </c>
      <c r="H905" s="27">
        <f t="shared" si="38"/>
        <v>43924</v>
      </c>
      <c r="I905" s="27">
        <v>43924</v>
      </c>
      <c r="J905" s="5">
        <v>37</v>
      </c>
      <c r="K905" s="5">
        <v>37</v>
      </c>
      <c r="L905" s="18">
        <v>0</v>
      </c>
      <c r="M905" s="18">
        <f t="shared" si="39"/>
        <v>0</v>
      </c>
    </row>
    <row r="906" spans="1:13" x14ac:dyDescent="0.3">
      <c r="A906" s="5">
        <v>101172</v>
      </c>
      <c r="B906" s="19">
        <v>40465</v>
      </c>
      <c r="C906" s="19" t="s">
        <v>159</v>
      </c>
      <c r="D906" s="19" t="s">
        <v>30</v>
      </c>
      <c r="E906" s="19" t="s">
        <v>160</v>
      </c>
      <c r="F906" s="19">
        <v>10</v>
      </c>
      <c r="G906" s="27">
        <v>43916</v>
      </c>
      <c r="H906" s="27">
        <f t="shared" si="38"/>
        <v>43926</v>
      </c>
      <c r="I906" s="27">
        <v>43927</v>
      </c>
      <c r="J906" s="5">
        <v>5875</v>
      </c>
      <c r="K906" s="5">
        <v>5871</v>
      </c>
      <c r="L906" s="18">
        <v>1</v>
      </c>
      <c r="M906" s="18">
        <f t="shared" si="39"/>
        <v>1</v>
      </c>
    </row>
    <row r="907" spans="1:13" x14ac:dyDescent="0.3">
      <c r="A907" s="5">
        <v>101172</v>
      </c>
      <c r="B907" s="19">
        <v>40462</v>
      </c>
      <c r="C907" s="19" t="s">
        <v>161</v>
      </c>
      <c r="D907" s="19" t="s">
        <v>30</v>
      </c>
      <c r="E907" s="19" t="s">
        <v>160</v>
      </c>
      <c r="F907" s="19">
        <v>10</v>
      </c>
      <c r="G907" s="27">
        <v>43916</v>
      </c>
      <c r="H907" s="27">
        <f t="shared" si="38"/>
        <v>43926</v>
      </c>
      <c r="I907" s="27">
        <v>43927</v>
      </c>
      <c r="J907" s="5">
        <v>4701</v>
      </c>
      <c r="K907" s="5">
        <v>4700</v>
      </c>
      <c r="L907" s="18">
        <v>2</v>
      </c>
      <c r="M907" s="18">
        <f t="shared" si="39"/>
        <v>1</v>
      </c>
    </row>
    <row r="908" spans="1:13" x14ac:dyDescent="0.3">
      <c r="A908" s="5">
        <v>101163</v>
      </c>
      <c r="B908" s="19">
        <v>44080</v>
      </c>
      <c r="C908" s="19" t="s">
        <v>162</v>
      </c>
      <c r="D908" s="19" t="s">
        <v>34</v>
      </c>
      <c r="E908" s="19" t="s">
        <v>35</v>
      </c>
      <c r="F908" s="19">
        <v>10</v>
      </c>
      <c r="G908" s="27">
        <v>43916</v>
      </c>
      <c r="H908" s="27">
        <f t="shared" si="38"/>
        <v>43926</v>
      </c>
      <c r="I908" s="27">
        <v>43926</v>
      </c>
      <c r="J908" s="5">
        <v>6214</v>
      </c>
      <c r="K908" s="5">
        <v>6211</v>
      </c>
      <c r="L908" s="18">
        <v>4</v>
      </c>
      <c r="M908" s="18">
        <f t="shared" si="39"/>
        <v>0</v>
      </c>
    </row>
    <row r="909" spans="1:13" x14ac:dyDescent="0.3">
      <c r="A909" s="5">
        <v>101172</v>
      </c>
      <c r="B909" s="19">
        <v>40370</v>
      </c>
      <c r="C909" s="19" t="s">
        <v>163</v>
      </c>
      <c r="D909" s="19" t="s">
        <v>30</v>
      </c>
      <c r="E909" s="19" t="s">
        <v>160</v>
      </c>
      <c r="F909" s="19">
        <v>10</v>
      </c>
      <c r="G909" s="27">
        <v>43916</v>
      </c>
      <c r="H909" s="27">
        <f t="shared" si="38"/>
        <v>43926</v>
      </c>
      <c r="I909" s="27">
        <v>43927</v>
      </c>
      <c r="J909" s="5">
        <v>3788</v>
      </c>
      <c r="K909" s="5">
        <v>3785</v>
      </c>
      <c r="L909" s="18">
        <v>2</v>
      </c>
      <c r="M909" s="18">
        <f t="shared" si="39"/>
        <v>1</v>
      </c>
    </row>
    <row r="910" spans="1:13" x14ac:dyDescent="0.3">
      <c r="A910" s="5">
        <v>101171</v>
      </c>
      <c r="B910" s="19">
        <v>13300</v>
      </c>
      <c r="C910" s="19" t="s">
        <v>164</v>
      </c>
      <c r="D910" s="19" t="s">
        <v>165</v>
      </c>
      <c r="E910" s="19" t="s">
        <v>166</v>
      </c>
      <c r="F910" s="19">
        <v>10</v>
      </c>
      <c r="G910" s="27">
        <v>43916</v>
      </c>
      <c r="H910" s="27">
        <f t="shared" si="38"/>
        <v>43926</v>
      </c>
      <c r="I910" s="27">
        <v>43926</v>
      </c>
      <c r="J910" s="5">
        <v>13971</v>
      </c>
      <c r="K910" s="5">
        <v>13971</v>
      </c>
      <c r="L910" s="18">
        <v>9</v>
      </c>
      <c r="M910" s="18">
        <f t="shared" si="39"/>
        <v>0</v>
      </c>
    </row>
    <row r="911" spans="1:13" x14ac:dyDescent="0.3">
      <c r="A911" s="5">
        <v>101168</v>
      </c>
      <c r="B911" s="19">
        <v>15240</v>
      </c>
      <c r="C911" s="19" t="s">
        <v>167</v>
      </c>
      <c r="D911" s="19" t="s">
        <v>165</v>
      </c>
      <c r="E911" s="19" t="s">
        <v>168</v>
      </c>
      <c r="F911" s="19">
        <v>20</v>
      </c>
      <c r="G911" s="27">
        <v>43916</v>
      </c>
      <c r="H911" s="27">
        <f t="shared" si="38"/>
        <v>43936</v>
      </c>
      <c r="I911" s="27">
        <v>43936</v>
      </c>
      <c r="J911" s="5">
        <v>10191</v>
      </c>
      <c r="K911" s="5">
        <v>10191</v>
      </c>
      <c r="L911" s="18">
        <v>0</v>
      </c>
      <c r="M911" s="18">
        <f t="shared" si="39"/>
        <v>0</v>
      </c>
    </row>
    <row r="912" spans="1:13" x14ac:dyDescent="0.3">
      <c r="A912" s="5">
        <v>101168</v>
      </c>
      <c r="B912" s="19">
        <v>15490</v>
      </c>
      <c r="C912" s="19" t="s">
        <v>169</v>
      </c>
      <c r="D912" s="19" t="s">
        <v>165</v>
      </c>
      <c r="E912" s="19" t="s">
        <v>168</v>
      </c>
      <c r="F912" s="19">
        <v>20</v>
      </c>
      <c r="G912" s="27">
        <v>43916</v>
      </c>
      <c r="H912" s="27">
        <f t="shared" si="38"/>
        <v>43936</v>
      </c>
      <c r="I912" s="27">
        <v>43936</v>
      </c>
      <c r="J912" s="5">
        <v>4673</v>
      </c>
      <c r="K912" s="5">
        <v>4673</v>
      </c>
      <c r="L912" s="18">
        <v>0</v>
      </c>
      <c r="M912" s="18">
        <f t="shared" si="39"/>
        <v>0</v>
      </c>
    </row>
    <row r="913" spans="1:13" x14ac:dyDescent="0.3">
      <c r="A913" s="5">
        <v>101168</v>
      </c>
      <c r="B913" s="19">
        <v>15340</v>
      </c>
      <c r="C913" s="19" t="s">
        <v>170</v>
      </c>
      <c r="D913" s="19" t="s">
        <v>165</v>
      </c>
      <c r="E913" s="19" t="s">
        <v>168</v>
      </c>
      <c r="F913" s="19">
        <v>20</v>
      </c>
      <c r="G913" s="27">
        <v>43916</v>
      </c>
      <c r="H913" s="27">
        <f t="shared" ref="H913:H976" si="40">G913+F913</f>
        <v>43936</v>
      </c>
      <c r="I913" s="27">
        <v>43936</v>
      </c>
      <c r="J913" s="5">
        <v>6920</v>
      </c>
      <c r="K913" s="5">
        <v>6920</v>
      </c>
      <c r="L913" s="18">
        <v>4</v>
      </c>
      <c r="M913" s="18">
        <f t="shared" si="39"/>
        <v>0</v>
      </c>
    </row>
    <row r="914" spans="1:13" x14ac:dyDescent="0.3">
      <c r="A914" s="5">
        <v>101168</v>
      </c>
      <c r="B914" s="19">
        <v>15160</v>
      </c>
      <c r="C914" s="19" t="s">
        <v>171</v>
      </c>
      <c r="D914" s="19" t="s">
        <v>165</v>
      </c>
      <c r="E914" s="19" t="s">
        <v>168</v>
      </c>
      <c r="F914" s="19">
        <v>20</v>
      </c>
      <c r="G914" s="27">
        <v>43916</v>
      </c>
      <c r="H914" s="27">
        <f t="shared" si="40"/>
        <v>43936</v>
      </c>
      <c r="I914" s="27">
        <v>43936</v>
      </c>
      <c r="J914" s="5">
        <v>5144</v>
      </c>
      <c r="K914" s="5">
        <v>5144</v>
      </c>
      <c r="L914" s="18">
        <v>1</v>
      </c>
      <c r="M914" s="18">
        <f t="shared" si="39"/>
        <v>0</v>
      </c>
    </row>
    <row r="915" spans="1:13" x14ac:dyDescent="0.3">
      <c r="A915" s="5">
        <v>101168</v>
      </c>
      <c r="B915" s="19">
        <v>15110</v>
      </c>
      <c r="C915" s="19" t="s">
        <v>172</v>
      </c>
      <c r="D915" s="19" t="s">
        <v>165</v>
      </c>
      <c r="E915" s="19" t="s">
        <v>168</v>
      </c>
      <c r="F915" s="19">
        <v>20</v>
      </c>
      <c r="G915" s="27">
        <v>43916</v>
      </c>
      <c r="H915" s="27">
        <f t="shared" si="40"/>
        <v>43936</v>
      </c>
      <c r="I915" s="27">
        <v>43936</v>
      </c>
      <c r="J915" s="5">
        <v>5539</v>
      </c>
      <c r="K915" s="5">
        <v>5539</v>
      </c>
      <c r="L915" s="18">
        <v>4</v>
      </c>
      <c r="M915" s="18">
        <f t="shared" si="39"/>
        <v>0</v>
      </c>
    </row>
    <row r="916" spans="1:13" x14ac:dyDescent="0.3">
      <c r="A916" s="5">
        <v>101168</v>
      </c>
      <c r="B916" s="19">
        <v>13310</v>
      </c>
      <c r="C916" s="19" t="s">
        <v>173</v>
      </c>
      <c r="D916" s="19" t="s">
        <v>165</v>
      </c>
      <c r="E916" s="19" t="s">
        <v>168</v>
      </c>
      <c r="F916" s="19">
        <v>20</v>
      </c>
      <c r="G916" s="27">
        <v>43916</v>
      </c>
      <c r="H916" s="27">
        <f t="shared" si="40"/>
        <v>43936</v>
      </c>
      <c r="I916" s="27">
        <v>43936</v>
      </c>
      <c r="J916" s="5">
        <v>4772</v>
      </c>
      <c r="K916" s="5">
        <v>4772</v>
      </c>
      <c r="L916" s="18">
        <v>2</v>
      </c>
      <c r="M916" s="18">
        <f t="shared" si="39"/>
        <v>0</v>
      </c>
    </row>
    <row r="917" spans="1:13" x14ac:dyDescent="0.3">
      <c r="A917" s="5">
        <v>101168</v>
      </c>
      <c r="B917" s="19">
        <v>15360</v>
      </c>
      <c r="C917" s="19" t="s">
        <v>174</v>
      </c>
      <c r="D917" s="19" t="s">
        <v>165</v>
      </c>
      <c r="E917" s="19" t="s">
        <v>168</v>
      </c>
      <c r="F917" s="19">
        <v>20</v>
      </c>
      <c r="G917" s="27">
        <v>43916</v>
      </c>
      <c r="H917" s="27">
        <f t="shared" si="40"/>
        <v>43936</v>
      </c>
      <c r="I917" s="27">
        <v>43936</v>
      </c>
      <c r="J917" s="5">
        <v>6161</v>
      </c>
      <c r="K917" s="5">
        <v>6161</v>
      </c>
      <c r="L917" s="18">
        <v>3</v>
      </c>
      <c r="M917" s="18">
        <f t="shared" si="39"/>
        <v>0</v>
      </c>
    </row>
    <row r="918" spans="1:13" x14ac:dyDescent="0.3">
      <c r="A918" s="5">
        <v>101168</v>
      </c>
      <c r="B918" s="19">
        <v>15350</v>
      </c>
      <c r="C918" s="19" t="s">
        <v>175</v>
      </c>
      <c r="D918" s="19" t="s">
        <v>165</v>
      </c>
      <c r="E918" s="19" t="s">
        <v>168</v>
      </c>
      <c r="F918" s="19">
        <v>20</v>
      </c>
      <c r="G918" s="27">
        <v>43916</v>
      </c>
      <c r="H918" s="27">
        <f t="shared" si="40"/>
        <v>43936</v>
      </c>
      <c r="I918" s="27">
        <v>43936</v>
      </c>
      <c r="J918" s="5">
        <v>4027</v>
      </c>
      <c r="K918" s="5">
        <v>4027</v>
      </c>
      <c r="L918" s="18">
        <v>4</v>
      </c>
      <c r="M918" s="18">
        <f t="shared" si="39"/>
        <v>0</v>
      </c>
    </row>
    <row r="919" spans="1:13" x14ac:dyDescent="0.3">
      <c r="A919" s="5">
        <v>101170</v>
      </c>
      <c r="B919" s="19">
        <v>20250</v>
      </c>
      <c r="C919" s="19" t="s">
        <v>176</v>
      </c>
      <c r="D919" s="19" t="s">
        <v>177</v>
      </c>
      <c r="E919" s="19" t="s">
        <v>178</v>
      </c>
      <c r="F919" s="19">
        <v>20</v>
      </c>
      <c r="G919" s="27">
        <v>43916</v>
      </c>
      <c r="H919" s="27">
        <f t="shared" si="40"/>
        <v>43936</v>
      </c>
      <c r="I919" s="27">
        <v>43936</v>
      </c>
      <c r="J919" s="5">
        <v>5316</v>
      </c>
      <c r="K919" s="5">
        <v>5316</v>
      </c>
      <c r="L919" s="18">
        <v>5</v>
      </c>
      <c r="M919" s="18">
        <f t="shared" si="39"/>
        <v>0</v>
      </c>
    </row>
    <row r="920" spans="1:13" x14ac:dyDescent="0.3">
      <c r="A920" s="5">
        <v>101168</v>
      </c>
      <c r="B920" s="19">
        <v>15230</v>
      </c>
      <c r="C920" s="19" t="s">
        <v>179</v>
      </c>
      <c r="D920" s="19" t="s">
        <v>165</v>
      </c>
      <c r="E920" s="19" t="s">
        <v>168</v>
      </c>
      <c r="F920" s="19">
        <v>20</v>
      </c>
      <c r="G920" s="27">
        <v>43916</v>
      </c>
      <c r="H920" s="27">
        <f t="shared" si="40"/>
        <v>43936</v>
      </c>
      <c r="I920" s="27">
        <v>43936</v>
      </c>
      <c r="J920" s="5">
        <v>7061</v>
      </c>
      <c r="K920" s="5">
        <v>7061</v>
      </c>
      <c r="L920" s="18">
        <v>0</v>
      </c>
      <c r="M920" s="18">
        <f t="shared" si="39"/>
        <v>0</v>
      </c>
    </row>
    <row r="921" spans="1:13" x14ac:dyDescent="0.3">
      <c r="A921" s="5">
        <v>101170</v>
      </c>
      <c r="B921" s="19">
        <v>20210</v>
      </c>
      <c r="C921" s="19" t="s">
        <v>180</v>
      </c>
      <c r="D921" s="19" t="s">
        <v>177</v>
      </c>
      <c r="E921" s="19" t="s">
        <v>178</v>
      </c>
      <c r="F921" s="19">
        <v>20</v>
      </c>
      <c r="G921" s="27">
        <v>43916</v>
      </c>
      <c r="H921" s="27">
        <f t="shared" si="40"/>
        <v>43936</v>
      </c>
      <c r="I921" s="27">
        <v>43936</v>
      </c>
      <c r="J921" s="5">
        <v>9292</v>
      </c>
      <c r="K921" s="5">
        <v>9292</v>
      </c>
      <c r="L921" s="18">
        <v>2</v>
      </c>
      <c r="M921" s="18">
        <f t="shared" si="39"/>
        <v>0</v>
      </c>
    </row>
    <row r="922" spans="1:13" x14ac:dyDescent="0.3">
      <c r="A922" s="5">
        <v>101168</v>
      </c>
      <c r="B922" s="19">
        <v>15120</v>
      </c>
      <c r="C922" s="19" t="s">
        <v>181</v>
      </c>
      <c r="D922" s="19" t="s">
        <v>165</v>
      </c>
      <c r="E922" s="19" t="s">
        <v>168</v>
      </c>
      <c r="F922" s="19">
        <v>20</v>
      </c>
      <c r="G922" s="27">
        <v>43916</v>
      </c>
      <c r="H922" s="27">
        <f t="shared" si="40"/>
        <v>43936</v>
      </c>
      <c r="I922" s="27">
        <v>43936</v>
      </c>
      <c r="J922" s="5">
        <v>17096</v>
      </c>
      <c r="K922" s="5">
        <v>17096</v>
      </c>
      <c r="L922" s="18">
        <v>17</v>
      </c>
      <c r="M922" s="18">
        <f t="shared" si="39"/>
        <v>0</v>
      </c>
    </row>
    <row r="923" spans="1:13" x14ac:dyDescent="0.3">
      <c r="A923" s="5">
        <v>101169</v>
      </c>
      <c r="B923" s="19">
        <v>31180</v>
      </c>
      <c r="C923" s="19" t="s">
        <v>182</v>
      </c>
      <c r="D923" s="19" t="s">
        <v>183</v>
      </c>
      <c r="E923" s="19" t="s">
        <v>184</v>
      </c>
      <c r="F923" s="19">
        <v>25</v>
      </c>
      <c r="G923" s="27">
        <v>43916</v>
      </c>
      <c r="H923" s="27">
        <f t="shared" si="40"/>
        <v>43941</v>
      </c>
      <c r="I923" s="27">
        <v>43941</v>
      </c>
      <c r="J923" s="5">
        <v>6027</v>
      </c>
      <c r="K923" s="5">
        <v>6027</v>
      </c>
      <c r="L923" s="18">
        <v>1</v>
      </c>
      <c r="M923" s="18">
        <f t="shared" si="39"/>
        <v>0</v>
      </c>
    </row>
    <row r="924" spans="1:13" x14ac:dyDescent="0.3">
      <c r="A924" s="5">
        <v>101173</v>
      </c>
      <c r="B924" s="19">
        <v>73110</v>
      </c>
      <c r="C924" s="19" t="s">
        <v>185</v>
      </c>
      <c r="D924" s="19" t="s">
        <v>455</v>
      </c>
      <c r="E924" s="19" t="s">
        <v>160</v>
      </c>
      <c r="F924" s="19">
        <v>10</v>
      </c>
      <c r="G924" s="27">
        <v>43916</v>
      </c>
      <c r="H924" s="27">
        <f t="shared" si="40"/>
        <v>43926</v>
      </c>
      <c r="I924" s="27">
        <v>43927</v>
      </c>
      <c r="J924" s="5">
        <v>3630</v>
      </c>
      <c r="K924" s="5">
        <v>3630</v>
      </c>
      <c r="L924" s="18">
        <v>3</v>
      </c>
      <c r="M924" s="18">
        <f t="shared" si="39"/>
        <v>1</v>
      </c>
    </row>
    <row r="925" spans="1:13" x14ac:dyDescent="0.3">
      <c r="A925" s="5">
        <v>101173</v>
      </c>
      <c r="B925" s="19">
        <v>73600</v>
      </c>
      <c r="C925" s="19" t="s">
        <v>187</v>
      </c>
      <c r="D925" s="19" t="s">
        <v>455</v>
      </c>
      <c r="E925" s="19" t="s">
        <v>160</v>
      </c>
      <c r="F925" s="19">
        <v>10</v>
      </c>
      <c r="G925" s="27">
        <v>43916</v>
      </c>
      <c r="H925" s="27">
        <f t="shared" si="40"/>
        <v>43926</v>
      </c>
      <c r="I925" s="27">
        <v>43927</v>
      </c>
      <c r="J925" s="5">
        <v>14624</v>
      </c>
      <c r="K925" s="5">
        <v>14624</v>
      </c>
      <c r="L925" s="18">
        <v>8</v>
      </c>
      <c r="M925" s="18">
        <f t="shared" si="39"/>
        <v>1</v>
      </c>
    </row>
    <row r="926" spans="1:13" x14ac:dyDescent="0.3">
      <c r="A926" s="5">
        <v>101170</v>
      </c>
      <c r="B926" s="19">
        <v>72050</v>
      </c>
      <c r="C926" s="19" t="s">
        <v>188</v>
      </c>
      <c r="D926" s="19" t="s">
        <v>189</v>
      </c>
      <c r="E926" s="19" t="s">
        <v>178</v>
      </c>
      <c r="F926" s="19">
        <v>20</v>
      </c>
      <c r="G926" s="27">
        <v>43916</v>
      </c>
      <c r="H926" s="27">
        <f t="shared" si="40"/>
        <v>43936</v>
      </c>
      <c r="I926" s="27">
        <v>43936</v>
      </c>
      <c r="J926" s="5">
        <v>10647</v>
      </c>
      <c r="K926" s="5">
        <v>10647</v>
      </c>
      <c r="L926" s="18">
        <v>0</v>
      </c>
      <c r="M926" s="18">
        <f t="shared" si="39"/>
        <v>0</v>
      </c>
    </row>
    <row r="927" spans="1:13" x14ac:dyDescent="0.3">
      <c r="A927" s="5">
        <v>101167</v>
      </c>
      <c r="B927" s="19">
        <v>13320</v>
      </c>
      <c r="C927" s="19" t="s">
        <v>190</v>
      </c>
      <c r="D927" s="19" t="s">
        <v>165</v>
      </c>
      <c r="E927" s="19" t="s">
        <v>191</v>
      </c>
      <c r="F927" s="19">
        <v>20</v>
      </c>
      <c r="G927" s="27">
        <v>43916</v>
      </c>
      <c r="H927" s="27">
        <f t="shared" si="40"/>
        <v>43936</v>
      </c>
      <c r="I927" s="27">
        <v>43936</v>
      </c>
      <c r="J927" s="5">
        <v>12891</v>
      </c>
      <c r="K927" s="5">
        <v>12891</v>
      </c>
      <c r="L927" s="18">
        <v>5</v>
      </c>
      <c r="M927" s="18">
        <f t="shared" si="39"/>
        <v>0</v>
      </c>
    </row>
    <row r="928" spans="1:13" x14ac:dyDescent="0.3">
      <c r="A928" s="5">
        <v>101170</v>
      </c>
      <c r="B928" s="19">
        <v>20160</v>
      </c>
      <c r="C928" s="19" t="s">
        <v>192</v>
      </c>
      <c r="D928" s="19" t="s">
        <v>177</v>
      </c>
      <c r="E928" s="19" t="s">
        <v>178</v>
      </c>
      <c r="F928" s="19">
        <v>20</v>
      </c>
      <c r="G928" s="27">
        <v>43916</v>
      </c>
      <c r="H928" s="27">
        <f t="shared" si="40"/>
        <v>43936</v>
      </c>
      <c r="I928" s="27">
        <v>43936</v>
      </c>
      <c r="J928" s="5">
        <v>5206</v>
      </c>
      <c r="K928" s="5">
        <v>5206</v>
      </c>
      <c r="L928" s="18">
        <v>5</v>
      </c>
      <c r="M928" s="18">
        <f t="shared" si="39"/>
        <v>0</v>
      </c>
    </row>
    <row r="929" spans="1:13" x14ac:dyDescent="0.3">
      <c r="A929" s="5">
        <v>101170</v>
      </c>
      <c r="B929" s="19">
        <v>20150</v>
      </c>
      <c r="C929" s="19" t="s">
        <v>193</v>
      </c>
      <c r="D929" s="19" t="s">
        <v>177</v>
      </c>
      <c r="E929" s="19" t="s">
        <v>178</v>
      </c>
      <c r="F929" s="19">
        <v>20</v>
      </c>
      <c r="G929" s="27">
        <v>43916</v>
      </c>
      <c r="H929" s="27">
        <f t="shared" si="40"/>
        <v>43936</v>
      </c>
      <c r="I929" s="27">
        <v>43936</v>
      </c>
      <c r="J929" s="5">
        <v>5268</v>
      </c>
      <c r="K929" s="5">
        <v>5268</v>
      </c>
      <c r="L929" s="18">
        <v>2</v>
      </c>
      <c r="M929" s="18">
        <f t="shared" si="39"/>
        <v>0</v>
      </c>
    </row>
    <row r="930" spans="1:13" x14ac:dyDescent="0.3">
      <c r="A930" s="5">
        <v>101170</v>
      </c>
      <c r="B930" s="19">
        <v>20180</v>
      </c>
      <c r="C930" s="19" t="s">
        <v>194</v>
      </c>
      <c r="D930" s="19" t="s">
        <v>177</v>
      </c>
      <c r="E930" s="19" t="s">
        <v>178</v>
      </c>
      <c r="F930" s="19">
        <v>20</v>
      </c>
      <c r="G930" s="27">
        <v>43916</v>
      </c>
      <c r="H930" s="27">
        <f t="shared" si="40"/>
        <v>43936</v>
      </c>
      <c r="I930" s="27">
        <v>43936</v>
      </c>
      <c r="J930" s="5">
        <v>4953</v>
      </c>
      <c r="K930" s="5">
        <v>4953</v>
      </c>
      <c r="L930" s="18">
        <v>4</v>
      </c>
      <c r="M930" s="18">
        <f t="shared" si="39"/>
        <v>0</v>
      </c>
    </row>
    <row r="931" spans="1:13" x14ac:dyDescent="0.3">
      <c r="A931" s="5">
        <v>101167</v>
      </c>
      <c r="B931" s="19">
        <v>15460</v>
      </c>
      <c r="C931" s="19" t="s">
        <v>195</v>
      </c>
      <c r="D931" s="19" t="s">
        <v>165</v>
      </c>
      <c r="E931" s="19" t="s">
        <v>191</v>
      </c>
      <c r="F931" s="19">
        <v>20</v>
      </c>
      <c r="G931" s="27">
        <v>43916</v>
      </c>
      <c r="H931" s="27">
        <f t="shared" si="40"/>
        <v>43936</v>
      </c>
      <c r="I931" s="27">
        <v>43936</v>
      </c>
      <c r="J931" s="5">
        <v>8049</v>
      </c>
      <c r="K931" s="5">
        <v>8049</v>
      </c>
      <c r="L931" s="18">
        <v>3</v>
      </c>
      <c r="M931" s="18">
        <f t="shared" si="39"/>
        <v>0</v>
      </c>
    </row>
    <row r="932" spans="1:13" x14ac:dyDescent="0.3">
      <c r="A932" s="5">
        <v>101167</v>
      </c>
      <c r="B932" s="19">
        <v>15100</v>
      </c>
      <c r="C932" s="19" t="s">
        <v>196</v>
      </c>
      <c r="D932" s="19" t="s">
        <v>165</v>
      </c>
      <c r="E932" s="19" t="s">
        <v>191</v>
      </c>
      <c r="F932" s="19">
        <v>20</v>
      </c>
      <c r="G932" s="27">
        <v>43916</v>
      </c>
      <c r="H932" s="27">
        <f t="shared" si="40"/>
        <v>43936</v>
      </c>
      <c r="I932" s="27">
        <v>43936</v>
      </c>
      <c r="J932" s="5">
        <v>12538</v>
      </c>
      <c r="K932" s="5">
        <v>12538</v>
      </c>
      <c r="L932" s="18">
        <v>4</v>
      </c>
      <c r="M932" s="18">
        <f t="shared" si="39"/>
        <v>0</v>
      </c>
    </row>
    <row r="933" spans="1:13" x14ac:dyDescent="0.3">
      <c r="A933" s="5">
        <v>101167</v>
      </c>
      <c r="B933" s="19">
        <v>71300</v>
      </c>
      <c r="C933" s="19" t="s">
        <v>197</v>
      </c>
      <c r="D933" s="19" t="s">
        <v>198</v>
      </c>
      <c r="E933" s="19" t="s">
        <v>191</v>
      </c>
      <c r="F933" s="19">
        <v>20</v>
      </c>
      <c r="G933" s="27">
        <v>43916</v>
      </c>
      <c r="H933" s="27">
        <f t="shared" si="40"/>
        <v>43936</v>
      </c>
      <c r="I933" s="27">
        <v>43936</v>
      </c>
      <c r="J933" s="5">
        <v>11594</v>
      </c>
      <c r="K933" s="5">
        <v>11594</v>
      </c>
      <c r="L933" s="18">
        <v>9</v>
      </c>
      <c r="M933" s="18">
        <f t="shared" si="39"/>
        <v>0</v>
      </c>
    </row>
    <row r="934" spans="1:13" x14ac:dyDescent="0.3">
      <c r="A934" s="5">
        <v>101127</v>
      </c>
      <c r="B934" s="19">
        <v>13290</v>
      </c>
      <c r="C934" s="19" t="s">
        <v>199</v>
      </c>
      <c r="D934" s="19" t="s">
        <v>165</v>
      </c>
      <c r="E934" s="19" t="s">
        <v>191</v>
      </c>
      <c r="F934" s="19">
        <v>20</v>
      </c>
      <c r="G934" s="27">
        <v>43893</v>
      </c>
      <c r="H934" s="27">
        <f t="shared" si="40"/>
        <v>43913</v>
      </c>
      <c r="I934" s="27">
        <v>43913</v>
      </c>
      <c r="J934" s="5">
        <v>5409</v>
      </c>
      <c r="K934" s="5">
        <v>5409</v>
      </c>
      <c r="L934" s="18">
        <v>1</v>
      </c>
      <c r="M934" s="18">
        <f t="shared" si="39"/>
        <v>0</v>
      </c>
    </row>
    <row r="935" spans="1:13" x14ac:dyDescent="0.3">
      <c r="A935" s="5">
        <v>101127</v>
      </c>
      <c r="B935" s="19">
        <v>71350</v>
      </c>
      <c r="C935" s="19" t="s">
        <v>200</v>
      </c>
      <c r="D935" s="19" t="s">
        <v>198</v>
      </c>
      <c r="E935" s="19" t="s">
        <v>191</v>
      </c>
      <c r="F935" s="19">
        <v>20</v>
      </c>
      <c r="G935" s="27">
        <v>43893</v>
      </c>
      <c r="H935" s="27">
        <f t="shared" si="40"/>
        <v>43913</v>
      </c>
      <c r="I935" s="27">
        <v>43913</v>
      </c>
      <c r="J935" s="5">
        <v>11343</v>
      </c>
      <c r="K935" s="5">
        <v>11343</v>
      </c>
      <c r="L935" s="18">
        <v>4</v>
      </c>
      <c r="M935" s="18">
        <f t="shared" si="39"/>
        <v>0</v>
      </c>
    </row>
    <row r="936" spans="1:13" x14ac:dyDescent="0.3">
      <c r="A936" s="5">
        <v>101127</v>
      </c>
      <c r="B936" s="19">
        <v>70250</v>
      </c>
      <c r="C936" s="19" t="s">
        <v>201</v>
      </c>
      <c r="D936" s="19" t="s">
        <v>202</v>
      </c>
      <c r="E936" s="19" t="s">
        <v>191</v>
      </c>
      <c r="F936" s="19">
        <v>20</v>
      </c>
      <c r="G936" s="27">
        <v>43893</v>
      </c>
      <c r="H936" s="27">
        <f t="shared" si="40"/>
        <v>43913</v>
      </c>
      <c r="I936" s="27">
        <v>43913</v>
      </c>
      <c r="J936" s="5">
        <v>7141</v>
      </c>
      <c r="K936" s="5">
        <v>7141</v>
      </c>
      <c r="L936" s="18">
        <v>5</v>
      </c>
      <c r="M936" s="18">
        <f t="shared" si="39"/>
        <v>0</v>
      </c>
    </row>
    <row r="937" spans="1:13" x14ac:dyDescent="0.3">
      <c r="A937" s="5">
        <v>101132</v>
      </c>
      <c r="B937" s="19">
        <v>72250</v>
      </c>
      <c r="C937" s="19" t="s">
        <v>203</v>
      </c>
      <c r="D937" s="19" t="s">
        <v>189</v>
      </c>
      <c r="E937" s="19" t="s">
        <v>178</v>
      </c>
      <c r="F937" s="19">
        <v>20</v>
      </c>
      <c r="G937" s="27">
        <v>43893</v>
      </c>
      <c r="H937" s="27">
        <f t="shared" si="40"/>
        <v>43913</v>
      </c>
      <c r="I937" s="27">
        <v>43913</v>
      </c>
      <c r="J937" s="5">
        <v>7427</v>
      </c>
      <c r="K937" s="5">
        <v>7427</v>
      </c>
      <c r="L937" s="18">
        <v>4</v>
      </c>
      <c r="M937" s="18">
        <f t="shared" si="39"/>
        <v>0</v>
      </c>
    </row>
    <row r="938" spans="1:13" x14ac:dyDescent="0.3">
      <c r="A938" s="5">
        <v>101127</v>
      </c>
      <c r="B938" s="19">
        <v>13400</v>
      </c>
      <c r="C938" s="19" t="s">
        <v>204</v>
      </c>
      <c r="D938" s="19" t="s">
        <v>165</v>
      </c>
      <c r="E938" s="19" t="s">
        <v>191</v>
      </c>
      <c r="F938" s="19">
        <v>20</v>
      </c>
      <c r="G938" s="27">
        <v>43893</v>
      </c>
      <c r="H938" s="27">
        <f t="shared" si="40"/>
        <v>43913</v>
      </c>
      <c r="I938" s="27">
        <v>43913</v>
      </c>
      <c r="J938" s="5">
        <v>15926</v>
      </c>
      <c r="K938" s="5">
        <v>15926</v>
      </c>
      <c r="L938" s="18">
        <v>6</v>
      </c>
      <c r="M938" s="18">
        <f t="shared" si="39"/>
        <v>0</v>
      </c>
    </row>
    <row r="939" spans="1:13" x14ac:dyDescent="0.3">
      <c r="A939" s="5">
        <v>101129</v>
      </c>
      <c r="B939" s="19">
        <v>31190</v>
      </c>
      <c r="C939" s="19" t="s">
        <v>205</v>
      </c>
      <c r="D939" s="19" t="s">
        <v>183</v>
      </c>
      <c r="E939" s="19" t="s">
        <v>184</v>
      </c>
      <c r="F939" s="19">
        <v>25</v>
      </c>
      <c r="G939" s="27">
        <v>43893</v>
      </c>
      <c r="H939" s="27">
        <f t="shared" si="40"/>
        <v>43918</v>
      </c>
      <c r="I939" s="27">
        <v>43918</v>
      </c>
      <c r="J939" s="5">
        <v>2162</v>
      </c>
      <c r="K939" s="5">
        <v>2162</v>
      </c>
      <c r="L939" s="18">
        <v>0</v>
      </c>
      <c r="M939" s="18">
        <f t="shared" si="39"/>
        <v>0</v>
      </c>
    </row>
    <row r="940" spans="1:13" x14ac:dyDescent="0.3">
      <c r="A940" s="5">
        <v>101127</v>
      </c>
      <c r="B940" s="19">
        <v>13330</v>
      </c>
      <c r="C940" s="19" t="s">
        <v>206</v>
      </c>
      <c r="D940" s="19" t="s">
        <v>165</v>
      </c>
      <c r="E940" s="19" t="s">
        <v>191</v>
      </c>
      <c r="F940" s="19">
        <v>20</v>
      </c>
      <c r="G940" s="27">
        <v>43893</v>
      </c>
      <c r="H940" s="27">
        <f t="shared" si="40"/>
        <v>43913</v>
      </c>
      <c r="I940" s="27">
        <v>43913</v>
      </c>
      <c r="J940" s="5">
        <v>14493</v>
      </c>
      <c r="K940" s="5">
        <v>14493</v>
      </c>
      <c r="L940" s="18">
        <v>0</v>
      </c>
      <c r="M940" s="18">
        <f t="shared" si="39"/>
        <v>0</v>
      </c>
    </row>
    <row r="941" spans="1:13" x14ac:dyDescent="0.3">
      <c r="A941" s="5">
        <v>101167</v>
      </c>
      <c r="B941" s="19">
        <v>71100</v>
      </c>
      <c r="C941" s="19" t="s">
        <v>207</v>
      </c>
      <c r="D941" s="19" t="s">
        <v>198</v>
      </c>
      <c r="E941" s="19" t="s">
        <v>191</v>
      </c>
      <c r="F941" s="19">
        <v>20</v>
      </c>
      <c r="G941" s="27">
        <v>43916</v>
      </c>
      <c r="H941" s="27">
        <f t="shared" si="40"/>
        <v>43936</v>
      </c>
      <c r="I941" s="27">
        <v>43936</v>
      </c>
      <c r="J941" s="5">
        <v>11008</v>
      </c>
      <c r="K941" s="5">
        <v>11008</v>
      </c>
      <c r="L941" s="18">
        <v>4</v>
      </c>
      <c r="M941" s="18">
        <f t="shared" si="39"/>
        <v>0</v>
      </c>
    </row>
    <row r="942" spans="1:13" x14ac:dyDescent="0.3">
      <c r="A942" s="5">
        <v>101167</v>
      </c>
      <c r="B942" s="19">
        <v>15590</v>
      </c>
      <c r="C942" s="19" t="s">
        <v>208</v>
      </c>
      <c r="D942" s="19" t="s">
        <v>165</v>
      </c>
      <c r="E942" s="19" t="s">
        <v>191</v>
      </c>
      <c r="F942" s="19">
        <v>20</v>
      </c>
      <c r="G942" s="27">
        <v>43916</v>
      </c>
      <c r="H942" s="27">
        <f t="shared" si="40"/>
        <v>43936</v>
      </c>
      <c r="I942" s="27">
        <v>43936</v>
      </c>
      <c r="J942" s="5">
        <v>7284</v>
      </c>
      <c r="K942" s="5">
        <v>7284</v>
      </c>
      <c r="L942" s="18">
        <v>1</v>
      </c>
      <c r="M942" s="18">
        <f t="shared" si="39"/>
        <v>0</v>
      </c>
    </row>
    <row r="943" spans="1:13" x14ac:dyDescent="0.3">
      <c r="A943" s="5">
        <v>101169</v>
      </c>
      <c r="B943" s="19">
        <v>31010</v>
      </c>
      <c r="C943" s="19" t="s">
        <v>209</v>
      </c>
      <c r="D943" s="19" t="s">
        <v>183</v>
      </c>
      <c r="E943" s="19" t="s">
        <v>184</v>
      </c>
      <c r="F943" s="19">
        <v>25</v>
      </c>
      <c r="G943" s="27">
        <v>43916</v>
      </c>
      <c r="H943" s="27">
        <f t="shared" si="40"/>
        <v>43941</v>
      </c>
      <c r="I943" s="27">
        <v>43941</v>
      </c>
      <c r="J943" s="5">
        <v>2609</v>
      </c>
      <c r="K943" s="5">
        <v>2609</v>
      </c>
      <c r="L943" s="18">
        <v>0</v>
      </c>
      <c r="M943" s="18">
        <f t="shared" si="39"/>
        <v>0</v>
      </c>
    </row>
    <row r="944" spans="1:13" x14ac:dyDescent="0.3">
      <c r="A944" s="5">
        <v>101170</v>
      </c>
      <c r="B944" s="19">
        <v>20170</v>
      </c>
      <c r="C944" s="19" t="s">
        <v>210</v>
      </c>
      <c r="D944" s="19" t="s">
        <v>177</v>
      </c>
      <c r="E944" s="19" t="s">
        <v>178</v>
      </c>
      <c r="F944" s="19">
        <v>20</v>
      </c>
      <c r="G944" s="27">
        <v>43916</v>
      </c>
      <c r="H944" s="27">
        <f t="shared" si="40"/>
        <v>43936</v>
      </c>
      <c r="I944" s="27">
        <v>43936</v>
      </c>
      <c r="J944" s="5">
        <v>2615</v>
      </c>
      <c r="K944" s="5">
        <v>2615</v>
      </c>
      <c r="L944" s="18">
        <v>0</v>
      </c>
      <c r="M944" s="18">
        <f t="shared" si="39"/>
        <v>0</v>
      </c>
    </row>
    <row r="945" spans="1:13" x14ac:dyDescent="0.3">
      <c r="A945" s="5">
        <v>101173</v>
      </c>
      <c r="B945" s="19">
        <v>73010</v>
      </c>
      <c r="C945" s="19" t="s">
        <v>211</v>
      </c>
      <c r="D945" s="19" t="s">
        <v>455</v>
      </c>
      <c r="E945" s="19" t="s">
        <v>160</v>
      </c>
      <c r="F945" s="19">
        <v>10</v>
      </c>
      <c r="G945" s="27">
        <v>43916</v>
      </c>
      <c r="H945" s="27">
        <f t="shared" si="40"/>
        <v>43926</v>
      </c>
      <c r="I945" s="27">
        <v>43927</v>
      </c>
      <c r="J945" s="5">
        <v>2574</v>
      </c>
      <c r="K945" s="5">
        <v>2574</v>
      </c>
      <c r="L945" s="18">
        <v>2</v>
      </c>
      <c r="M945" s="18">
        <f t="shared" si="39"/>
        <v>1</v>
      </c>
    </row>
    <row r="946" spans="1:13" x14ac:dyDescent="0.3">
      <c r="A946" s="5">
        <v>101167</v>
      </c>
      <c r="B946" s="19">
        <v>15250</v>
      </c>
      <c r="C946" s="19" t="s">
        <v>212</v>
      </c>
      <c r="D946" s="19" t="s">
        <v>165</v>
      </c>
      <c r="E946" s="19" t="s">
        <v>191</v>
      </c>
      <c r="F946" s="19">
        <v>20</v>
      </c>
      <c r="G946" s="27">
        <v>43916</v>
      </c>
      <c r="H946" s="27">
        <f t="shared" si="40"/>
        <v>43936</v>
      </c>
      <c r="I946" s="27">
        <v>43936</v>
      </c>
      <c r="J946" s="5">
        <v>6379</v>
      </c>
      <c r="K946" s="5">
        <v>6379</v>
      </c>
      <c r="L946" s="18">
        <v>6</v>
      </c>
      <c r="M946" s="18">
        <f t="shared" si="39"/>
        <v>0</v>
      </c>
    </row>
    <row r="947" spans="1:13" x14ac:dyDescent="0.3">
      <c r="A947" s="5">
        <v>101173</v>
      </c>
      <c r="B947" s="19">
        <v>60100</v>
      </c>
      <c r="C947" s="19" t="s">
        <v>213</v>
      </c>
      <c r="D947" s="19" t="s">
        <v>214</v>
      </c>
      <c r="E947" s="19" t="s">
        <v>160</v>
      </c>
      <c r="F947" s="19">
        <v>10</v>
      </c>
      <c r="G947" s="27">
        <v>43916</v>
      </c>
      <c r="H947" s="27">
        <f t="shared" si="40"/>
        <v>43926</v>
      </c>
      <c r="I947" s="27">
        <v>43927</v>
      </c>
      <c r="J947" s="5">
        <v>4967</v>
      </c>
      <c r="K947" s="5">
        <v>4967</v>
      </c>
      <c r="L947" s="18">
        <v>1</v>
      </c>
      <c r="M947" s="18">
        <f t="shared" si="39"/>
        <v>1</v>
      </c>
    </row>
    <row r="948" spans="1:13" x14ac:dyDescent="0.3">
      <c r="A948" s="5">
        <v>101167</v>
      </c>
      <c r="B948" s="19">
        <v>13340</v>
      </c>
      <c r="C948" s="19" t="s">
        <v>215</v>
      </c>
      <c r="D948" s="19" t="s">
        <v>165</v>
      </c>
      <c r="E948" s="19" t="s">
        <v>191</v>
      </c>
      <c r="F948" s="19">
        <v>20</v>
      </c>
      <c r="G948" s="27">
        <v>43916</v>
      </c>
      <c r="H948" s="27">
        <f t="shared" si="40"/>
        <v>43936</v>
      </c>
      <c r="I948" s="27">
        <v>43936</v>
      </c>
      <c r="J948" s="5">
        <v>2494</v>
      </c>
      <c r="K948" s="5">
        <v>2494</v>
      </c>
      <c r="L948" s="18">
        <v>0</v>
      </c>
      <c r="M948" s="18">
        <f t="shared" si="39"/>
        <v>0</v>
      </c>
    </row>
    <row r="949" spans="1:13" x14ac:dyDescent="0.3">
      <c r="A949" s="5">
        <v>101170</v>
      </c>
      <c r="B949" s="19">
        <v>20070</v>
      </c>
      <c r="C949" s="19" t="s">
        <v>216</v>
      </c>
      <c r="D949" s="19" t="s">
        <v>177</v>
      </c>
      <c r="E949" s="19" t="s">
        <v>178</v>
      </c>
      <c r="F949" s="19">
        <v>20</v>
      </c>
      <c r="G949" s="27">
        <v>43916</v>
      </c>
      <c r="H949" s="27">
        <f t="shared" si="40"/>
        <v>43936</v>
      </c>
      <c r="I949" s="27">
        <v>43936</v>
      </c>
      <c r="J949" s="5">
        <v>4232</v>
      </c>
      <c r="K949" s="5">
        <v>4232</v>
      </c>
      <c r="L949" s="18">
        <v>3</v>
      </c>
      <c r="M949" s="18">
        <f t="shared" si="39"/>
        <v>0</v>
      </c>
    </row>
    <row r="950" spans="1:13" x14ac:dyDescent="0.3">
      <c r="A950" s="5">
        <v>101170</v>
      </c>
      <c r="B950" s="19">
        <v>24030</v>
      </c>
      <c r="C950" s="19" t="s">
        <v>217</v>
      </c>
      <c r="D950" s="19" t="s">
        <v>177</v>
      </c>
      <c r="E950" s="19" t="s">
        <v>178</v>
      </c>
      <c r="F950" s="19">
        <v>20</v>
      </c>
      <c r="G950" s="27">
        <v>43916</v>
      </c>
      <c r="H950" s="27">
        <f t="shared" si="40"/>
        <v>43936</v>
      </c>
      <c r="I950" s="27">
        <v>43936</v>
      </c>
      <c r="J950" s="5">
        <v>4360</v>
      </c>
      <c r="K950" s="5">
        <v>4360</v>
      </c>
      <c r="L950" s="18">
        <v>4</v>
      </c>
      <c r="M950" s="18">
        <f t="shared" si="39"/>
        <v>0</v>
      </c>
    </row>
    <row r="951" spans="1:13" x14ac:dyDescent="0.3">
      <c r="A951" s="5">
        <v>101173</v>
      </c>
      <c r="B951" s="19">
        <v>60240</v>
      </c>
      <c r="C951" s="19" t="s">
        <v>218</v>
      </c>
      <c r="D951" s="19" t="s">
        <v>214</v>
      </c>
      <c r="E951" s="19" t="s">
        <v>160</v>
      </c>
      <c r="F951" s="19">
        <v>10</v>
      </c>
      <c r="G951" s="27">
        <v>43916</v>
      </c>
      <c r="H951" s="27">
        <f t="shared" si="40"/>
        <v>43926</v>
      </c>
      <c r="I951" s="27">
        <v>43927</v>
      </c>
      <c r="J951" s="5">
        <v>6779</v>
      </c>
      <c r="K951" s="5">
        <v>6779</v>
      </c>
      <c r="L951" s="18">
        <v>2</v>
      </c>
      <c r="M951" s="18">
        <f t="shared" si="39"/>
        <v>1</v>
      </c>
    </row>
    <row r="952" spans="1:13" x14ac:dyDescent="0.3">
      <c r="A952" s="5">
        <v>101170</v>
      </c>
      <c r="B952" s="19">
        <v>72590</v>
      </c>
      <c r="C952" s="19" t="s">
        <v>219</v>
      </c>
      <c r="D952" s="19" t="s">
        <v>189</v>
      </c>
      <c r="E952" s="19" t="s">
        <v>178</v>
      </c>
      <c r="F952" s="19">
        <v>20</v>
      </c>
      <c r="G952" s="27">
        <v>43916</v>
      </c>
      <c r="H952" s="27">
        <f t="shared" si="40"/>
        <v>43936</v>
      </c>
      <c r="I952" s="27">
        <v>43936</v>
      </c>
      <c r="J952" s="5">
        <v>5008</v>
      </c>
      <c r="K952" s="5">
        <v>5008</v>
      </c>
      <c r="L952" s="18">
        <v>5</v>
      </c>
      <c r="M952" s="18">
        <f t="shared" si="39"/>
        <v>0</v>
      </c>
    </row>
    <row r="953" spans="1:13" x14ac:dyDescent="0.3">
      <c r="A953" s="5">
        <v>101167</v>
      </c>
      <c r="B953" s="19">
        <v>71150</v>
      </c>
      <c r="C953" s="19" t="s">
        <v>220</v>
      </c>
      <c r="D953" s="19" t="s">
        <v>198</v>
      </c>
      <c r="E953" s="19" t="s">
        <v>191</v>
      </c>
      <c r="F953" s="19">
        <v>20</v>
      </c>
      <c r="G953" s="27">
        <v>43916</v>
      </c>
      <c r="H953" s="27">
        <f t="shared" si="40"/>
        <v>43936</v>
      </c>
      <c r="I953" s="27">
        <v>43936</v>
      </c>
      <c r="J953" s="5">
        <v>6558</v>
      </c>
      <c r="K953" s="5">
        <v>6558</v>
      </c>
      <c r="L953" s="18">
        <v>2</v>
      </c>
      <c r="M953" s="18">
        <f t="shared" si="39"/>
        <v>0</v>
      </c>
    </row>
    <row r="954" spans="1:13" x14ac:dyDescent="0.3">
      <c r="A954" s="5">
        <v>101173</v>
      </c>
      <c r="B954" s="19">
        <v>60230</v>
      </c>
      <c r="C954" s="19" t="s">
        <v>221</v>
      </c>
      <c r="D954" s="19" t="s">
        <v>214</v>
      </c>
      <c r="E954" s="19" t="s">
        <v>160</v>
      </c>
      <c r="F954" s="19">
        <v>10</v>
      </c>
      <c r="G954" s="27">
        <v>43916</v>
      </c>
      <c r="H954" s="27">
        <f t="shared" si="40"/>
        <v>43926</v>
      </c>
      <c r="I954" s="27">
        <v>43927</v>
      </c>
      <c r="J954" s="5">
        <v>7368</v>
      </c>
      <c r="K954" s="5">
        <v>7368</v>
      </c>
      <c r="L954" s="18">
        <v>6</v>
      </c>
      <c r="M954" s="18">
        <f t="shared" si="39"/>
        <v>1</v>
      </c>
    </row>
    <row r="955" spans="1:13" x14ac:dyDescent="0.3">
      <c r="A955" s="5">
        <v>101167</v>
      </c>
      <c r="B955" s="19">
        <v>15600</v>
      </c>
      <c r="C955" s="19" t="s">
        <v>222</v>
      </c>
      <c r="D955" s="19" t="s">
        <v>165</v>
      </c>
      <c r="E955" s="19" t="s">
        <v>191</v>
      </c>
      <c r="F955" s="19">
        <v>20</v>
      </c>
      <c r="G955" s="27">
        <v>43916</v>
      </c>
      <c r="H955" s="27">
        <f t="shared" si="40"/>
        <v>43936</v>
      </c>
      <c r="I955" s="27">
        <v>43936</v>
      </c>
      <c r="J955" s="5">
        <v>10974</v>
      </c>
      <c r="K955" s="5">
        <v>10974</v>
      </c>
      <c r="L955" s="18">
        <v>1</v>
      </c>
      <c r="M955" s="18">
        <f t="shared" si="39"/>
        <v>0</v>
      </c>
    </row>
    <row r="956" spans="1:13" x14ac:dyDescent="0.3">
      <c r="A956" s="5">
        <v>101127</v>
      </c>
      <c r="B956" s="19">
        <v>70240</v>
      </c>
      <c r="C956" s="19" t="s">
        <v>223</v>
      </c>
      <c r="D956" s="19" t="s">
        <v>202</v>
      </c>
      <c r="E956" s="19" t="s">
        <v>191</v>
      </c>
      <c r="F956" s="19">
        <v>20</v>
      </c>
      <c r="G956" s="27">
        <v>43893</v>
      </c>
      <c r="H956" s="27">
        <f t="shared" si="40"/>
        <v>43913</v>
      </c>
      <c r="I956" s="27">
        <v>43913</v>
      </c>
      <c r="J956" s="5">
        <v>3102</v>
      </c>
      <c r="K956" s="5">
        <v>3102</v>
      </c>
      <c r="L956" s="18">
        <v>2</v>
      </c>
      <c r="M956" s="18">
        <f t="shared" si="39"/>
        <v>0</v>
      </c>
    </row>
    <row r="957" spans="1:13" x14ac:dyDescent="0.3">
      <c r="A957" s="5">
        <v>101135</v>
      </c>
      <c r="B957" s="19">
        <v>60140</v>
      </c>
      <c r="C957" s="19" t="s">
        <v>224</v>
      </c>
      <c r="D957" s="19" t="s">
        <v>214</v>
      </c>
      <c r="E957" s="19" t="s">
        <v>160</v>
      </c>
      <c r="F957" s="19">
        <v>10</v>
      </c>
      <c r="G957" s="27">
        <v>43893</v>
      </c>
      <c r="H957" s="27">
        <f t="shared" si="40"/>
        <v>43903</v>
      </c>
      <c r="I957" s="27">
        <v>43903</v>
      </c>
      <c r="J957" s="5">
        <v>4674</v>
      </c>
      <c r="K957" s="5">
        <v>4674</v>
      </c>
      <c r="L957" s="18">
        <v>2</v>
      </c>
      <c r="M957" s="18">
        <f t="shared" si="39"/>
        <v>0</v>
      </c>
    </row>
    <row r="958" spans="1:13" x14ac:dyDescent="0.3">
      <c r="A958" s="5">
        <v>101127</v>
      </c>
      <c r="B958" s="19">
        <v>15370</v>
      </c>
      <c r="C958" s="19" t="s">
        <v>225</v>
      </c>
      <c r="D958" s="19" t="s">
        <v>165</v>
      </c>
      <c r="E958" s="19" t="s">
        <v>191</v>
      </c>
      <c r="F958" s="19">
        <v>20</v>
      </c>
      <c r="G958" s="27">
        <v>43893</v>
      </c>
      <c r="H958" s="27">
        <f t="shared" si="40"/>
        <v>43913</v>
      </c>
      <c r="I958" s="27">
        <v>43913</v>
      </c>
      <c r="J958" s="5">
        <v>7077</v>
      </c>
      <c r="K958" s="5">
        <v>7077</v>
      </c>
      <c r="L958" s="18">
        <v>6</v>
      </c>
      <c r="M958" s="18">
        <f t="shared" si="39"/>
        <v>0</v>
      </c>
    </row>
    <row r="959" spans="1:13" x14ac:dyDescent="0.3">
      <c r="A959" s="5">
        <v>101127</v>
      </c>
      <c r="B959" s="19">
        <v>15140</v>
      </c>
      <c r="C959" s="19" t="s">
        <v>226</v>
      </c>
      <c r="D959" s="19" t="s">
        <v>165</v>
      </c>
      <c r="E959" s="19" t="s">
        <v>191</v>
      </c>
      <c r="F959" s="19">
        <v>20</v>
      </c>
      <c r="G959" s="27">
        <v>43893</v>
      </c>
      <c r="H959" s="27">
        <f t="shared" si="40"/>
        <v>43913</v>
      </c>
      <c r="I959" s="27">
        <v>43913</v>
      </c>
      <c r="J959" s="5">
        <v>3401</v>
      </c>
      <c r="K959" s="5">
        <v>3401</v>
      </c>
      <c r="L959" s="18">
        <v>1</v>
      </c>
      <c r="M959" s="18">
        <f t="shared" si="39"/>
        <v>0</v>
      </c>
    </row>
    <row r="960" spans="1:13" x14ac:dyDescent="0.3">
      <c r="A960" s="5">
        <v>101129</v>
      </c>
      <c r="B960" s="19">
        <v>31460</v>
      </c>
      <c r="C960" s="19" t="s">
        <v>227</v>
      </c>
      <c r="D960" s="19" t="s">
        <v>183</v>
      </c>
      <c r="E960" s="19" t="s">
        <v>184</v>
      </c>
      <c r="F960" s="19">
        <v>25</v>
      </c>
      <c r="G960" s="27">
        <v>43893</v>
      </c>
      <c r="H960" s="27">
        <f t="shared" si="40"/>
        <v>43918</v>
      </c>
      <c r="I960" s="27">
        <v>43918</v>
      </c>
      <c r="J960" s="5">
        <v>1500</v>
      </c>
      <c r="K960" s="5">
        <v>1500</v>
      </c>
      <c r="L960" s="18">
        <v>0</v>
      </c>
      <c r="M960" s="18">
        <f t="shared" si="39"/>
        <v>0</v>
      </c>
    </row>
    <row r="961" spans="1:13" x14ac:dyDescent="0.3">
      <c r="A961" s="5">
        <v>101129</v>
      </c>
      <c r="B961" s="19">
        <v>31090</v>
      </c>
      <c r="C961" s="19" t="s">
        <v>228</v>
      </c>
      <c r="D961" s="19" t="s">
        <v>183</v>
      </c>
      <c r="E961" s="19" t="s">
        <v>184</v>
      </c>
      <c r="F961" s="19">
        <v>25</v>
      </c>
      <c r="G961" s="27">
        <v>43893</v>
      </c>
      <c r="H961" s="27">
        <f t="shared" si="40"/>
        <v>43918</v>
      </c>
      <c r="I961" s="27">
        <v>43918</v>
      </c>
      <c r="J961" s="5">
        <v>649</v>
      </c>
      <c r="K961" s="5">
        <v>649</v>
      </c>
      <c r="L961" s="18">
        <v>0</v>
      </c>
      <c r="M961" s="18">
        <f t="shared" si="39"/>
        <v>0</v>
      </c>
    </row>
    <row r="962" spans="1:13" x14ac:dyDescent="0.3">
      <c r="A962" s="5">
        <v>101129</v>
      </c>
      <c r="B962" s="19">
        <v>31210</v>
      </c>
      <c r="C962" s="19" t="s">
        <v>229</v>
      </c>
      <c r="D962" s="19" t="s">
        <v>183</v>
      </c>
      <c r="E962" s="19" t="s">
        <v>184</v>
      </c>
      <c r="F962" s="19">
        <v>25</v>
      </c>
      <c r="G962" s="27">
        <v>43893</v>
      </c>
      <c r="H962" s="27">
        <f t="shared" si="40"/>
        <v>43918</v>
      </c>
      <c r="I962" s="27">
        <v>43918</v>
      </c>
      <c r="J962" s="5">
        <v>506</v>
      </c>
      <c r="K962" s="5">
        <v>506</v>
      </c>
      <c r="L962" s="18">
        <v>0</v>
      </c>
      <c r="M962" s="18">
        <f t="shared" si="39"/>
        <v>0</v>
      </c>
    </row>
    <row r="963" spans="1:13" x14ac:dyDescent="0.3">
      <c r="A963" s="5">
        <v>101135</v>
      </c>
      <c r="B963" s="19">
        <v>60180</v>
      </c>
      <c r="C963" s="19" t="s">
        <v>230</v>
      </c>
      <c r="D963" s="19" t="s">
        <v>214</v>
      </c>
      <c r="E963" s="19" t="s">
        <v>160</v>
      </c>
      <c r="F963" s="19">
        <v>10</v>
      </c>
      <c r="G963" s="27">
        <v>43893</v>
      </c>
      <c r="H963" s="27">
        <f t="shared" si="40"/>
        <v>43903</v>
      </c>
      <c r="I963" s="27">
        <v>43903</v>
      </c>
      <c r="J963" s="5">
        <v>2853</v>
      </c>
      <c r="K963" s="5">
        <v>2853</v>
      </c>
      <c r="L963" s="18">
        <v>1</v>
      </c>
      <c r="M963" s="18">
        <f t="shared" ref="M963:M1026" si="41">ABS(I963-H963)</f>
        <v>0</v>
      </c>
    </row>
    <row r="964" spans="1:13" x14ac:dyDescent="0.3">
      <c r="A964" s="5">
        <v>101127</v>
      </c>
      <c r="B964" s="19">
        <v>71200</v>
      </c>
      <c r="C964" s="19" t="s">
        <v>231</v>
      </c>
      <c r="D964" s="19" t="s">
        <v>232</v>
      </c>
      <c r="E964" s="19" t="s">
        <v>191</v>
      </c>
      <c r="F964" s="19">
        <v>20</v>
      </c>
      <c r="G964" s="27">
        <v>43893</v>
      </c>
      <c r="H964" s="27">
        <f t="shared" si="40"/>
        <v>43913</v>
      </c>
      <c r="I964" s="27">
        <v>43913</v>
      </c>
      <c r="J964" s="5">
        <v>9272</v>
      </c>
      <c r="K964" s="5">
        <v>9272</v>
      </c>
      <c r="L964" s="18">
        <v>8</v>
      </c>
      <c r="M964" s="18">
        <f t="shared" si="41"/>
        <v>0</v>
      </c>
    </row>
    <row r="965" spans="1:13" x14ac:dyDescent="0.3">
      <c r="A965" s="5">
        <v>101124</v>
      </c>
      <c r="B965" s="19">
        <v>80080</v>
      </c>
      <c r="C965" s="19" t="s">
        <v>233</v>
      </c>
      <c r="D965" s="19" t="s">
        <v>234</v>
      </c>
      <c r="E965" s="19" t="s">
        <v>235</v>
      </c>
      <c r="F965" s="19">
        <v>10</v>
      </c>
      <c r="G965" s="27">
        <v>43893</v>
      </c>
      <c r="H965" s="27">
        <f t="shared" si="40"/>
        <v>43903</v>
      </c>
      <c r="I965" s="27">
        <v>43903</v>
      </c>
      <c r="J965" s="5">
        <v>7010</v>
      </c>
      <c r="K965" s="5">
        <v>7010</v>
      </c>
      <c r="L965" s="18">
        <v>1</v>
      </c>
      <c r="M965" s="18">
        <f t="shared" si="41"/>
        <v>0</v>
      </c>
    </row>
    <row r="966" spans="1:13" x14ac:dyDescent="0.3">
      <c r="A966" s="5">
        <v>101127</v>
      </c>
      <c r="B966" s="19">
        <v>13480</v>
      </c>
      <c r="C966" s="19" t="s">
        <v>236</v>
      </c>
      <c r="D966" s="19" t="s">
        <v>165</v>
      </c>
      <c r="E966" s="19" t="s">
        <v>191</v>
      </c>
      <c r="F966" s="19">
        <v>20</v>
      </c>
      <c r="G966" s="27">
        <v>43893</v>
      </c>
      <c r="H966" s="27">
        <f t="shared" si="40"/>
        <v>43913</v>
      </c>
      <c r="I966" s="27">
        <v>43913</v>
      </c>
      <c r="J966" s="5">
        <v>1041</v>
      </c>
      <c r="K966" s="5">
        <v>1041</v>
      </c>
      <c r="L966" s="18">
        <v>0</v>
      </c>
      <c r="M966" s="18">
        <f t="shared" si="41"/>
        <v>0</v>
      </c>
    </row>
    <row r="967" spans="1:13" x14ac:dyDescent="0.3">
      <c r="A967" s="5">
        <v>101177</v>
      </c>
      <c r="B967" s="19">
        <v>72950</v>
      </c>
      <c r="C967" s="19" t="s">
        <v>237</v>
      </c>
      <c r="D967" s="19" t="s">
        <v>189</v>
      </c>
      <c r="E967" s="19" t="s">
        <v>238</v>
      </c>
      <c r="F967" s="19">
        <v>20</v>
      </c>
      <c r="G967" s="27">
        <v>43917</v>
      </c>
      <c r="H967" s="27">
        <f t="shared" si="40"/>
        <v>43937</v>
      </c>
      <c r="I967" s="27">
        <v>43938</v>
      </c>
      <c r="J967" s="5">
        <v>1458</v>
      </c>
      <c r="K967" s="5">
        <v>1458</v>
      </c>
      <c r="L967" s="18">
        <v>1</v>
      </c>
      <c r="M967" s="18">
        <f t="shared" si="41"/>
        <v>1</v>
      </c>
    </row>
    <row r="968" spans="1:13" x14ac:dyDescent="0.3">
      <c r="A968" s="5">
        <v>101176</v>
      </c>
      <c r="B968" s="19">
        <v>32030</v>
      </c>
      <c r="C968" s="19" t="s">
        <v>239</v>
      </c>
      <c r="D968" s="19" t="s">
        <v>240</v>
      </c>
      <c r="E968" s="19" t="s">
        <v>184</v>
      </c>
      <c r="F968" s="19">
        <v>25</v>
      </c>
      <c r="G968" s="27">
        <v>43917</v>
      </c>
      <c r="H968" s="27">
        <f t="shared" si="40"/>
        <v>43942</v>
      </c>
      <c r="I968" s="27">
        <v>43942</v>
      </c>
      <c r="J968" s="5">
        <v>2074</v>
      </c>
      <c r="K968" s="5">
        <v>2074</v>
      </c>
      <c r="L968" s="18">
        <v>2</v>
      </c>
      <c r="M968" s="18">
        <f t="shared" si="41"/>
        <v>0</v>
      </c>
    </row>
    <row r="969" spans="1:13" x14ac:dyDescent="0.3">
      <c r="A969" s="5">
        <v>101175</v>
      </c>
      <c r="B969" s="19">
        <v>70700</v>
      </c>
      <c r="C969" s="19" t="s">
        <v>241</v>
      </c>
      <c r="D969" s="19" t="s">
        <v>202</v>
      </c>
      <c r="E969" s="19" t="s">
        <v>191</v>
      </c>
      <c r="F969" s="19">
        <v>20</v>
      </c>
      <c r="G969" s="27">
        <v>43917</v>
      </c>
      <c r="H969" s="27">
        <f t="shared" si="40"/>
        <v>43937</v>
      </c>
      <c r="I969" s="27">
        <v>43937</v>
      </c>
      <c r="J969" s="5">
        <v>4572</v>
      </c>
      <c r="K969" s="5">
        <v>4572</v>
      </c>
      <c r="L969" s="18">
        <v>2</v>
      </c>
      <c r="M969" s="18">
        <f t="shared" si="41"/>
        <v>0</v>
      </c>
    </row>
    <row r="970" spans="1:13" x14ac:dyDescent="0.3">
      <c r="A970" s="5">
        <v>101175</v>
      </c>
      <c r="B970" s="19">
        <v>70750</v>
      </c>
      <c r="C970" s="19" t="s">
        <v>242</v>
      </c>
      <c r="D970" s="19" t="s">
        <v>202</v>
      </c>
      <c r="E970" s="19" t="s">
        <v>191</v>
      </c>
      <c r="F970" s="19">
        <v>20</v>
      </c>
      <c r="G970" s="27">
        <v>43917</v>
      </c>
      <c r="H970" s="27">
        <f t="shared" si="40"/>
        <v>43937</v>
      </c>
      <c r="I970" s="27">
        <v>43937</v>
      </c>
      <c r="J970" s="5">
        <v>1638</v>
      </c>
      <c r="K970" s="5">
        <v>1638</v>
      </c>
      <c r="L970" s="18">
        <v>1</v>
      </c>
      <c r="M970" s="18">
        <f t="shared" si="41"/>
        <v>0</v>
      </c>
    </row>
    <row r="971" spans="1:13" x14ac:dyDescent="0.3">
      <c r="A971" s="5">
        <v>101176</v>
      </c>
      <c r="B971" s="19">
        <v>31630</v>
      </c>
      <c r="C971" s="19" t="s">
        <v>243</v>
      </c>
      <c r="D971" s="19" t="s">
        <v>183</v>
      </c>
      <c r="E971" s="19" t="s">
        <v>184</v>
      </c>
      <c r="F971" s="19">
        <v>25</v>
      </c>
      <c r="G971" s="27">
        <v>43917</v>
      </c>
      <c r="H971" s="27">
        <f t="shared" si="40"/>
        <v>43942</v>
      </c>
      <c r="I971" s="27">
        <v>43942</v>
      </c>
      <c r="J971" s="5">
        <v>1056</v>
      </c>
      <c r="K971" s="5">
        <v>1056</v>
      </c>
      <c r="L971" s="18">
        <v>1</v>
      </c>
      <c r="M971" s="18">
        <f t="shared" si="41"/>
        <v>0</v>
      </c>
    </row>
    <row r="972" spans="1:13" x14ac:dyDescent="0.3">
      <c r="A972" s="5">
        <v>101175</v>
      </c>
      <c r="B972" s="19">
        <v>70400</v>
      </c>
      <c r="C972" s="19" t="s">
        <v>244</v>
      </c>
      <c r="D972" s="19" t="s">
        <v>202</v>
      </c>
      <c r="E972" s="19" t="s">
        <v>191</v>
      </c>
      <c r="F972" s="19">
        <v>20</v>
      </c>
      <c r="G972" s="27">
        <v>43917</v>
      </c>
      <c r="H972" s="27">
        <f t="shared" si="40"/>
        <v>43937</v>
      </c>
      <c r="I972" s="27">
        <v>43937</v>
      </c>
      <c r="J972" s="5">
        <v>4980</v>
      </c>
      <c r="K972" s="5">
        <v>4980</v>
      </c>
      <c r="L972" s="18">
        <v>1</v>
      </c>
      <c r="M972" s="18">
        <f t="shared" si="41"/>
        <v>0</v>
      </c>
    </row>
    <row r="973" spans="1:13" x14ac:dyDescent="0.3">
      <c r="A973" s="5">
        <v>101175</v>
      </c>
      <c r="B973" s="19">
        <v>15270</v>
      </c>
      <c r="C973" s="19" t="s">
        <v>245</v>
      </c>
      <c r="D973" s="19" t="s">
        <v>165</v>
      </c>
      <c r="E973" s="19" t="s">
        <v>191</v>
      </c>
      <c r="F973" s="19">
        <v>20</v>
      </c>
      <c r="G973" s="27">
        <v>43917</v>
      </c>
      <c r="H973" s="27">
        <f t="shared" si="40"/>
        <v>43937</v>
      </c>
      <c r="I973" s="27">
        <v>43937</v>
      </c>
      <c r="J973" s="5">
        <v>2593</v>
      </c>
      <c r="K973" s="5">
        <v>2593</v>
      </c>
      <c r="L973" s="18">
        <v>0</v>
      </c>
      <c r="M973" s="18">
        <f t="shared" si="41"/>
        <v>0</v>
      </c>
    </row>
    <row r="974" spans="1:13" x14ac:dyDescent="0.3">
      <c r="A974" s="5">
        <v>101176</v>
      </c>
      <c r="B974" s="19">
        <v>32600</v>
      </c>
      <c r="C974" s="19" t="s">
        <v>246</v>
      </c>
      <c r="D974" s="19" t="s">
        <v>240</v>
      </c>
      <c r="E974" s="19" t="s">
        <v>184</v>
      </c>
      <c r="F974" s="19">
        <v>25</v>
      </c>
      <c r="G974" s="27">
        <v>43917</v>
      </c>
      <c r="H974" s="27">
        <f t="shared" si="40"/>
        <v>43942</v>
      </c>
      <c r="I974" s="27">
        <v>43942</v>
      </c>
      <c r="J974" s="5">
        <v>1448</v>
      </c>
      <c r="K974" s="5">
        <v>1448</v>
      </c>
      <c r="L974" s="18">
        <v>0</v>
      </c>
      <c r="M974" s="18">
        <f t="shared" si="41"/>
        <v>0</v>
      </c>
    </row>
    <row r="975" spans="1:13" x14ac:dyDescent="0.3">
      <c r="A975" s="5">
        <v>101177</v>
      </c>
      <c r="B975" s="19">
        <v>72150</v>
      </c>
      <c r="C975" s="19" t="s">
        <v>247</v>
      </c>
      <c r="D975" s="19" t="s">
        <v>189</v>
      </c>
      <c r="E975" s="19" t="s">
        <v>238</v>
      </c>
      <c r="F975" s="19">
        <v>20</v>
      </c>
      <c r="G975" s="27">
        <v>43917</v>
      </c>
      <c r="H975" s="27">
        <f t="shared" si="40"/>
        <v>43937</v>
      </c>
      <c r="I975" s="27">
        <v>43938</v>
      </c>
      <c r="J975" s="5">
        <v>2396</v>
      </c>
      <c r="K975" s="5">
        <v>2396</v>
      </c>
      <c r="L975" s="18">
        <v>0</v>
      </c>
      <c r="M975" s="18">
        <f t="shared" si="41"/>
        <v>1</v>
      </c>
    </row>
    <row r="976" spans="1:13" x14ac:dyDescent="0.3">
      <c r="A976" s="5">
        <v>101175</v>
      </c>
      <c r="B976" s="19">
        <v>71450</v>
      </c>
      <c r="C976" s="19" t="s">
        <v>248</v>
      </c>
      <c r="D976" s="19" t="s">
        <v>198</v>
      </c>
      <c r="E976" s="19" t="s">
        <v>191</v>
      </c>
      <c r="F976" s="19">
        <v>20</v>
      </c>
      <c r="G976" s="27">
        <v>43917</v>
      </c>
      <c r="H976" s="27">
        <f t="shared" si="40"/>
        <v>43937</v>
      </c>
      <c r="I976" s="27">
        <v>43937</v>
      </c>
      <c r="J976" s="5">
        <v>6095</v>
      </c>
      <c r="K976" s="5">
        <v>6095</v>
      </c>
      <c r="L976" s="18">
        <v>1</v>
      </c>
      <c r="M976" s="18">
        <f t="shared" si="41"/>
        <v>0</v>
      </c>
    </row>
    <row r="977" spans="1:13" x14ac:dyDescent="0.3">
      <c r="A977" s="5">
        <v>101175</v>
      </c>
      <c r="B977" s="19">
        <v>71000</v>
      </c>
      <c r="C977" s="19" t="s">
        <v>249</v>
      </c>
      <c r="D977" s="19" t="s">
        <v>232</v>
      </c>
      <c r="E977" s="19" t="s">
        <v>191</v>
      </c>
      <c r="F977" s="19">
        <v>20</v>
      </c>
      <c r="G977" s="27">
        <v>43917</v>
      </c>
      <c r="H977" s="27">
        <f t="shared" ref="H977:H1040" si="42">G977+F977</f>
        <v>43937</v>
      </c>
      <c r="I977" s="27">
        <v>43937</v>
      </c>
      <c r="J977" s="5">
        <v>5589</v>
      </c>
      <c r="K977" s="5">
        <v>5589</v>
      </c>
      <c r="L977" s="18">
        <v>3</v>
      </c>
      <c r="M977" s="18">
        <f t="shared" si="41"/>
        <v>0</v>
      </c>
    </row>
    <row r="978" spans="1:13" x14ac:dyDescent="0.3">
      <c r="A978" s="5">
        <v>101175</v>
      </c>
      <c r="B978" s="19">
        <v>13460</v>
      </c>
      <c r="C978" s="19" t="s">
        <v>250</v>
      </c>
      <c r="D978" s="19" t="s">
        <v>165</v>
      </c>
      <c r="E978" s="19" t="s">
        <v>191</v>
      </c>
      <c r="F978" s="19">
        <v>20</v>
      </c>
      <c r="G978" s="27">
        <v>43917</v>
      </c>
      <c r="H978" s="27">
        <f t="shared" si="42"/>
        <v>43937</v>
      </c>
      <c r="I978" s="27">
        <v>43937</v>
      </c>
      <c r="J978" s="5">
        <v>1549</v>
      </c>
      <c r="K978" s="5">
        <v>1549</v>
      </c>
      <c r="L978" s="18">
        <v>0</v>
      </c>
      <c r="M978" s="18">
        <f t="shared" si="41"/>
        <v>0</v>
      </c>
    </row>
    <row r="979" spans="1:13" x14ac:dyDescent="0.3">
      <c r="A979" s="5">
        <v>101180</v>
      </c>
      <c r="B979" s="19">
        <v>60370</v>
      </c>
      <c r="C979" s="19" t="s">
        <v>251</v>
      </c>
      <c r="D979" s="19" t="s">
        <v>214</v>
      </c>
      <c r="E979" s="19" t="s">
        <v>160</v>
      </c>
      <c r="F979" s="19">
        <v>10</v>
      </c>
      <c r="G979" s="27">
        <v>43917</v>
      </c>
      <c r="H979" s="27">
        <f t="shared" si="42"/>
        <v>43927</v>
      </c>
      <c r="I979" s="27">
        <v>43927</v>
      </c>
      <c r="J979" s="5">
        <v>2934</v>
      </c>
      <c r="K979" s="5">
        <v>2934</v>
      </c>
      <c r="L979" s="18">
        <v>2</v>
      </c>
      <c r="M979" s="18">
        <f t="shared" si="41"/>
        <v>0</v>
      </c>
    </row>
    <row r="980" spans="1:13" x14ac:dyDescent="0.3">
      <c r="A980" s="5">
        <v>101180</v>
      </c>
      <c r="B980" s="19">
        <v>71020</v>
      </c>
      <c r="C980" s="19" t="s">
        <v>252</v>
      </c>
      <c r="D980" s="19" t="s">
        <v>455</v>
      </c>
      <c r="E980" s="19" t="s">
        <v>160</v>
      </c>
      <c r="F980" s="19">
        <v>10</v>
      </c>
      <c r="G980" s="27">
        <v>43917</v>
      </c>
      <c r="H980" s="27">
        <f t="shared" si="42"/>
        <v>43927</v>
      </c>
      <c r="I980" s="27">
        <v>43927</v>
      </c>
      <c r="J980" s="5">
        <v>864</v>
      </c>
      <c r="K980" s="5">
        <v>864</v>
      </c>
      <c r="L980" s="18">
        <v>0</v>
      </c>
      <c r="M980" s="18">
        <f t="shared" si="41"/>
        <v>0</v>
      </c>
    </row>
    <row r="981" spans="1:13" x14ac:dyDescent="0.3">
      <c r="A981" s="5">
        <v>101176</v>
      </c>
      <c r="B981" s="19">
        <v>32270</v>
      </c>
      <c r="C981" s="19" t="s">
        <v>253</v>
      </c>
      <c r="D981" s="19" t="s">
        <v>240</v>
      </c>
      <c r="E981" s="19" t="s">
        <v>184</v>
      </c>
      <c r="F981" s="19">
        <v>25</v>
      </c>
      <c r="G981" s="27">
        <v>43917</v>
      </c>
      <c r="H981" s="27">
        <f t="shared" si="42"/>
        <v>43942</v>
      </c>
      <c r="I981" s="27">
        <v>43942</v>
      </c>
      <c r="J981" s="5">
        <v>1122</v>
      </c>
      <c r="K981" s="5">
        <v>1122</v>
      </c>
      <c r="L981" s="18">
        <v>1</v>
      </c>
      <c r="M981" s="18">
        <f t="shared" si="41"/>
        <v>0</v>
      </c>
    </row>
    <row r="982" spans="1:13" x14ac:dyDescent="0.3">
      <c r="A982" s="5">
        <v>101176</v>
      </c>
      <c r="B982" s="19">
        <v>32340</v>
      </c>
      <c r="C982" s="19" t="s">
        <v>254</v>
      </c>
      <c r="D982" s="19" t="s">
        <v>240</v>
      </c>
      <c r="E982" s="19" t="s">
        <v>184</v>
      </c>
      <c r="F982" s="19">
        <v>25</v>
      </c>
      <c r="G982" s="27">
        <v>43917</v>
      </c>
      <c r="H982" s="27">
        <f t="shared" si="42"/>
        <v>43942</v>
      </c>
      <c r="I982" s="27">
        <v>43942</v>
      </c>
      <c r="J982" s="5">
        <v>1381</v>
      </c>
      <c r="K982" s="5">
        <v>1381</v>
      </c>
      <c r="L982" s="18">
        <v>0</v>
      </c>
      <c r="M982" s="18">
        <f t="shared" si="41"/>
        <v>0</v>
      </c>
    </row>
    <row r="983" spans="1:13" x14ac:dyDescent="0.3">
      <c r="A983" s="5">
        <v>101174</v>
      </c>
      <c r="B983" s="19">
        <v>73450</v>
      </c>
      <c r="C983" s="19" t="s">
        <v>255</v>
      </c>
      <c r="D983" s="19" t="s">
        <v>256</v>
      </c>
      <c r="E983" s="19" t="s">
        <v>65</v>
      </c>
      <c r="F983" s="19">
        <v>5</v>
      </c>
      <c r="G983" s="27">
        <v>43917</v>
      </c>
      <c r="H983" s="27">
        <f t="shared" si="42"/>
        <v>43922</v>
      </c>
      <c r="I983" s="27">
        <v>43922</v>
      </c>
      <c r="J983" s="5">
        <v>3300</v>
      </c>
      <c r="K983" s="5">
        <v>3300</v>
      </c>
      <c r="L983" s="18">
        <v>1</v>
      </c>
      <c r="M983" s="18">
        <f t="shared" si="41"/>
        <v>0</v>
      </c>
    </row>
    <row r="984" spans="1:13" x14ac:dyDescent="0.3">
      <c r="A984" s="5">
        <v>101178</v>
      </c>
      <c r="B984" s="19">
        <v>81070</v>
      </c>
      <c r="C984" s="19" t="s">
        <v>257</v>
      </c>
      <c r="D984" s="19" t="s">
        <v>258</v>
      </c>
      <c r="E984" s="19" t="s">
        <v>259</v>
      </c>
      <c r="F984" s="19">
        <v>45</v>
      </c>
      <c r="G984" s="27">
        <v>43917</v>
      </c>
      <c r="H984" s="27">
        <f t="shared" si="42"/>
        <v>43962</v>
      </c>
      <c r="I984" s="27">
        <v>43962</v>
      </c>
      <c r="J984" s="5">
        <v>1199</v>
      </c>
      <c r="K984" s="5">
        <v>1199</v>
      </c>
      <c r="L984" s="18">
        <v>0</v>
      </c>
      <c r="M984" s="18">
        <f t="shared" si="41"/>
        <v>0</v>
      </c>
    </row>
    <row r="985" spans="1:13" x14ac:dyDescent="0.3">
      <c r="A985" s="5">
        <v>101175</v>
      </c>
      <c r="B985" s="19">
        <v>70000</v>
      </c>
      <c r="C985" s="19" t="s">
        <v>260</v>
      </c>
      <c r="D985" s="19" t="s">
        <v>202</v>
      </c>
      <c r="E985" s="19" t="s">
        <v>191</v>
      </c>
      <c r="F985" s="19">
        <v>20</v>
      </c>
      <c r="G985" s="27">
        <v>43917</v>
      </c>
      <c r="H985" s="27">
        <f t="shared" si="42"/>
        <v>43937</v>
      </c>
      <c r="I985" s="27">
        <v>43937</v>
      </c>
      <c r="J985" s="5">
        <v>1787</v>
      </c>
      <c r="K985" s="5">
        <v>1787</v>
      </c>
      <c r="L985" s="18">
        <v>1</v>
      </c>
      <c r="M985" s="18">
        <f t="shared" si="41"/>
        <v>0</v>
      </c>
    </row>
    <row r="986" spans="1:13" x14ac:dyDescent="0.3">
      <c r="A986" s="5">
        <v>101175</v>
      </c>
      <c r="B986" s="19">
        <v>15150</v>
      </c>
      <c r="C986" s="19" t="s">
        <v>261</v>
      </c>
      <c r="D986" s="19" t="s">
        <v>165</v>
      </c>
      <c r="E986" s="19" t="s">
        <v>191</v>
      </c>
      <c r="F986" s="19">
        <v>20</v>
      </c>
      <c r="G986" s="27">
        <v>43917</v>
      </c>
      <c r="H986" s="27">
        <f t="shared" si="42"/>
        <v>43937</v>
      </c>
      <c r="I986" s="27">
        <v>43937</v>
      </c>
      <c r="J986" s="5">
        <v>3661</v>
      </c>
      <c r="K986" s="5">
        <v>3661</v>
      </c>
      <c r="L986" s="18">
        <v>0</v>
      </c>
      <c r="M986" s="18">
        <f t="shared" si="41"/>
        <v>0</v>
      </c>
    </row>
    <row r="987" spans="1:13" x14ac:dyDescent="0.3">
      <c r="A987" s="5">
        <v>101180</v>
      </c>
      <c r="B987" s="19">
        <v>60210</v>
      </c>
      <c r="C987" s="19" t="s">
        <v>262</v>
      </c>
      <c r="D987" s="19" t="s">
        <v>214</v>
      </c>
      <c r="E987" s="19" t="s">
        <v>160</v>
      </c>
      <c r="F987" s="19">
        <v>10</v>
      </c>
      <c r="G987" s="27">
        <v>43917</v>
      </c>
      <c r="H987" s="27">
        <f t="shared" si="42"/>
        <v>43927</v>
      </c>
      <c r="I987" s="27">
        <v>43927</v>
      </c>
      <c r="J987" s="5">
        <v>1827</v>
      </c>
      <c r="K987" s="5">
        <v>1827</v>
      </c>
      <c r="L987" s="18">
        <v>1</v>
      </c>
      <c r="M987" s="18">
        <f t="shared" si="41"/>
        <v>0</v>
      </c>
    </row>
    <row r="988" spans="1:13" x14ac:dyDescent="0.3">
      <c r="A988" s="5">
        <v>101175</v>
      </c>
      <c r="B988" s="19">
        <v>15540</v>
      </c>
      <c r="C988" s="19" t="s">
        <v>263</v>
      </c>
      <c r="D988" s="19" t="s">
        <v>165</v>
      </c>
      <c r="E988" s="19" t="s">
        <v>191</v>
      </c>
      <c r="F988" s="19">
        <v>20</v>
      </c>
      <c r="G988" s="27">
        <v>43917</v>
      </c>
      <c r="H988" s="27">
        <f t="shared" si="42"/>
        <v>43937</v>
      </c>
      <c r="I988" s="27">
        <v>43937</v>
      </c>
      <c r="J988" s="5">
        <v>2648</v>
      </c>
      <c r="K988" s="5">
        <v>2648</v>
      </c>
      <c r="L988" s="18">
        <v>0</v>
      </c>
      <c r="M988" s="18">
        <f t="shared" si="41"/>
        <v>0</v>
      </c>
    </row>
    <row r="989" spans="1:13" x14ac:dyDescent="0.3">
      <c r="A989" s="5">
        <v>101180</v>
      </c>
      <c r="B989" s="19">
        <v>73610</v>
      </c>
      <c r="C989" s="19" t="s">
        <v>264</v>
      </c>
      <c r="D989" s="19" t="s">
        <v>455</v>
      </c>
      <c r="E989" s="19" t="s">
        <v>160</v>
      </c>
      <c r="F989" s="19">
        <v>10</v>
      </c>
      <c r="G989" s="27">
        <v>43917</v>
      </c>
      <c r="H989" s="27">
        <f t="shared" si="42"/>
        <v>43927</v>
      </c>
      <c r="I989" s="27">
        <v>43927</v>
      </c>
      <c r="J989" s="5">
        <v>1852</v>
      </c>
      <c r="K989" s="5">
        <v>1852</v>
      </c>
      <c r="L989" s="18">
        <v>1</v>
      </c>
      <c r="M989" s="18">
        <f t="shared" si="41"/>
        <v>0</v>
      </c>
    </row>
    <row r="990" spans="1:13" x14ac:dyDescent="0.3">
      <c r="A990" s="5">
        <v>101177</v>
      </c>
      <c r="B990" s="19">
        <v>20420</v>
      </c>
      <c r="C990" s="19" t="s">
        <v>265</v>
      </c>
      <c r="D990" s="19" t="s">
        <v>177</v>
      </c>
      <c r="E990" s="19" t="s">
        <v>238</v>
      </c>
      <c r="F990" s="19">
        <v>20</v>
      </c>
      <c r="G990" s="27">
        <v>43917</v>
      </c>
      <c r="H990" s="27">
        <f t="shared" si="42"/>
        <v>43937</v>
      </c>
      <c r="I990" s="27">
        <v>43938</v>
      </c>
      <c r="J990" s="5">
        <v>1843</v>
      </c>
      <c r="K990" s="5">
        <v>1843</v>
      </c>
      <c r="L990" s="18">
        <v>0</v>
      </c>
      <c r="M990" s="18">
        <f t="shared" si="41"/>
        <v>1</v>
      </c>
    </row>
    <row r="991" spans="1:13" x14ac:dyDescent="0.3">
      <c r="A991" s="5">
        <v>101176</v>
      </c>
      <c r="B991" s="19">
        <v>31650</v>
      </c>
      <c r="C991" s="19" t="s">
        <v>266</v>
      </c>
      <c r="D991" s="19" t="s">
        <v>183</v>
      </c>
      <c r="E991" s="19" t="s">
        <v>184</v>
      </c>
      <c r="F991" s="19">
        <v>25</v>
      </c>
      <c r="G991" s="27">
        <v>43917</v>
      </c>
      <c r="H991" s="27">
        <f t="shared" si="42"/>
        <v>43942</v>
      </c>
      <c r="I991" s="27">
        <v>43942</v>
      </c>
      <c r="J991" s="5">
        <v>417</v>
      </c>
      <c r="K991" s="5">
        <v>417</v>
      </c>
      <c r="L991" s="18">
        <v>0</v>
      </c>
      <c r="M991" s="18">
        <f t="shared" si="41"/>
        <v>0</v>
      </c>
    </row>
    <row r="992" spans="1:13" x14ac:dyDescent="0.3">
      <c r="A992" s="5">
        <v>101175</v>
      </c>
      <c r="B992" s="19">
        <v>71250</v>
      </c>
      <c r="C992" s="19" t="s">
        <v>267</v>
      </c>
      <c r="D992" s="19" t="s">
        <v>232</v>
      </c>
      <c r="E992" s="19" t="s">
        <v>191</v>
      </c>
      <c r="F992" s="19">
        <v>20</v>
      </c>
      <c r="G992" s="27">
        <v>43917</v>
      </c>
      <c r="H992" s="27">
        <f t="shared" si="42"/>
        <v>43937</v>
      </c>
      <c r="I992" s="27">
        <v>43937</v>
      </c>
      <c r="J992" s="5">
        <v>5871</v>
      </c>
      <c r="K992" s="5">
        <v>5871</v>
      </c>
      <c r="L992" s="18">
        <v>4</v>
      </c>
      <c r="M992" s="18">
        <f t="shared" si="41"/>
        <v>0</v>
      </c>
    </row>
    <row r="993" spans="1:13" x14ac:dyDescent="0.3">
      <c r="A993" s="5">
        <v>101175</v>
      </c>
      <c r="B993" s="19">
        <v>15260</v>
      </c>
      <c r="C993" s="19" t="s">
        <v>268</v>
      </c>
      <c r="D993" s="19" t="s">
        <v>165</v>
      </c>
      <c r="E993" s="19" t="s">
        <v>191</v>
      </c>
      <c r="F993" s="19">
        <v>20</v>
      </c>
      <c r="G993" s="27">
        <v>43917</v>
      </c>
      <c r="H993" s="27">
        <f t="shared" si="42"/>
        <v>43937</v>
      </c>
      <c r="I993" s="27">
        <v>43937</v>
      </c>
      <c r="J993" s="5">
        <v>1436</v>
      </c>
      <c r="K993" s="5">
        <v>1436</v>
      </c>
      <c r="L993" s="18">
        <v>0</v>
      </c>
      <c r="M993" s="18">
        <f t="shared" si="41"/>
        <v>0</v>
      </c>
    </row>
    <row r="994" spans="1:13" x14ac:dyDescent="0.3">
      <c r="A994" s="5">
        <v>101175</v>
      </c>
      <c r="B994" s="19">
        <v>13420</v>
      </c>
      <c r="C994" s="19" t="s">
        <v>269</v>
      </c>
      <c r="D994" s="19" t="s">
        <v>165</v>
      </c>
      <c r="E994" s="19" t="s">
        <v>191</v>
      </c>
      <c r="F994" s="19">
        <v>20</v>
      </c>
      <c r="G994" s="27">
        <v>43917</v>
      </c>
      <c r="H994" s="27">
        <f t="shared" si="42"/>
        <v>43937</v>
      </c>
      <c r="I994" s="27">
        <v>43937</v>
      </c>
      <c r="J994" s="5">
        <v>1563</v>
      </c>
      <c r="K994" s="5">
        <v>1563</v>
      </c>
      <c r="L994" s="18">
        <v>0</v>
      </c>
      <c r="M994" s="18">
        <f t="shared" si="41"/>
        <v>0</v>
      </c>
    </row>
    <row r="995" spans="1:13" x14ac:dyDescent="0.3">
      <c r="A995" s="5">
        <v>101176</v>
      </c>
      <c r="B995" s="19">
        <v>31690</v>
      </c>
      <c r="C995" s="19" t="s">
        <v>270</v>
      </c>
      <c r="D995" s="19" t="s">
        <v>183</v>
      </c>
      <c r="E995" s="19" t="s">
        <v>184</v>
      </c>
      <c r="F995" s="19">
        <v>25</v>
      </c>
      <c r="G995" s="27">
        <v>43917</v>
      </c>
      <c r="H995" s="27">
        <f t="shared" si="42"/>
        <v>43942</v>
      </c>
      <c r="I995" s="27">
        <v>43942</v>
      </c>
      <c r="J995" s="5">
        <v>632</v>
      </c>
      <c r="K995" s="5">
        <v>632</v>
      </c>
      <c r="L995" s="18">
        <v>0</v>
      </c>
      <c r="M995" s="18">
        <f t="shared" si="41"/>
        <v>0</v>
      </c>
    </row>
    <row r="996" spans="1:13" x14ac:dyDescent="0.3">
      <c r="A996" s="5">
        <v>101176</v>
      </c>
      <c r="B996" s="19">
        <v>31640</v>
      </c>
      <c r="C996" s="19" t="s">
        <v>271</v>
      </c>
      <c r="D996" s="19" t="s">
        <v>183</v>
      </c>
      <c r="E996" s="19" t="s">
        <v>184</v>
      </c>
      <c r="F996" s="19">
        <v>25</v>
      </c>
      <c r="G996" s="27">
        <v>43917</v>
      </c>
      <c r="H996" s="27">
        <f t="shared" si="42"/>
        <v>43942</v>
      </c>
      <c r="I996" s="27">
        <v>43942</v>
      </c>
      <c r="J996" s="5">
        <v>491</v>
      </c>
      <c r="K996" s="5">
        <v>491</v>
      </c>
      <c r="L996" s="18">
        <v>0</v>
      </c>
      <c r="M996" s="18">
        <f t="shared" si="41"/>
        <v>0</v>
      </c>
    </row>
    <row r="997" spans="1:13" x14ac:dyDescent="0.3">
      <c r="A997" s="5">
        <v>101180</v>
      </c>
      <c r="B997" s="19">
        <v>73200</v>
      </c>
      <c r="C997" s="19" t="s">
        <v>272</v>
      </c>
      <c r="D997" s="19" t="s">
        <v>455</v>
      </c>
      <c r="E997" s="19" t="s">
        <v>160</v>
      </c>
      <c r="F997" s="19">
        <v>10</v>
      </c>
      <c r="G997" s="27">
        <v>43917</v>
      </c>
      <c r="H997" s="27">
        <f t="shared" si="42"/>
        <v>43927</v>
      </c>
      <c r="I997" s="27">
        <v>43927</v>
      </c>
      <c r="J997" s="5">
        <v>942</v>
      </c>
      <c r="K997" s="5">
        <v>942</v>
      </c>
      <c r="L997" s="18">
        <v>0</v>
      </c>
      <c r="M997" s="18">
        <f t="shared" si="41"/>
        <v>0</v>
      </c>
    </row>
    <row r="998" spans="1:13" x14ac:dyDescent="0.3">
      <c r="A998" s="5">
        <v>101174</v>
      </c>
      <c r="B998" s="19">
        <v>74000</v>
      </c>
      <c r="C998" s="19" t="s">
        <v>273</v>
      </c>
      <c r="D998" s="19" t="s">
        <v>183</v>
      </c>
      <c r="E998" s="19" t="s">
        <v>65</v>
      </c>
      <c r="F998" s="19">
        <v>5</v>
      </c>
      <c r="G998" s="27">
        <v>43917</v>
      </c>
      <c r="H998" s="27">
        <f t="shared" si="42"/>
        <v>43922</v>
      </c>
      <c r="I998" s="27">
        <v>43922</v>
      </c>
      <c r="J998" s="5">
        <v>1744</v>
      </c>
      <c r="K998" s="5">
        <v>1744</v>
      </c>
      <c r="L998" s="18">
        <v>0</v>
      </c>
      <c r="M998" s="18">
        <f t="shared" si="41"/>
        <v>0</v>
      </c>
    </row>
    <row r="999" spans="1:13" x14ac:dyDescent="0.3">
      <c r="A999" s="5">
        <v>101175</v>
      </c>
      <c r="B999" s="19">
        <v>15500</v>
      </c>
      <c r="C999" s="19" t="s">
        <v>274</v>
      </c>
      <c r="D999" s="19" t="s">
        <v>165</v>
      </c>
      <c r="E999" s="19" t="s">
        <v>191</v>
      </c>
      <c r="F999" s="19">
        <v>20</v>
      </c>
      <c r="G999" s="27">
        <v>43917</v>
      </c>
      <c r="H999" s="27">
        <f t="shared" si="42"/>
        <v>43937</v>
      </c>
      <c r="I999" s="27">
        <v>43938</v>
      </c>
      <c r="J999" s="5">
        <v>1156</v>
      </c>
      <c r="K999" s="5">
        <v>1156</v>
      </c>
      <c r="L999" s="18">
        <v>0</v>
      </c>
      <c r="M999" s="18">
        <f t="shared" si="41"/>
        <v>1</v>
      </c>
    </row>
    <row r="1000" spans="1:13" x14ac:dyDescent="0.3">
      <c r="A1000" s="5">
        <v>101177</v>
      </c>
      <c r="B1000" s="19">
        <v>24160</v>
      </c>
      <c r="C1000" s="19" t="s">
        <v>275</v>
      </c>
      <c r="D1000" s="19" t="s">
        <v>177</v>
      </c>
      <c r="E1000" s="19" t="s">
        <v>238</v>
      </c>
      <c r="F1000" s="19">
        <v>20</v>
      </c>
      <c r="G1000" s="27">
        <v>43917</v>
      </c>
      <c r="H1000" s="27">
        <f t="shared" si="42"/>
        <v>43937</v>
      </c>
      <c r="I1000" s="27">
        <v>43938</v>
      </c>
      <c r="J1000" s="5">
        <v>739</v>
      </c>
      <c r="K1000" s="5">
        <v>739</v>
      </c>
      <c r="L1000" s="18">
        <v>0</v>
      </c>
      <c r="M1000" s="18">
        <f t="shared" si="41"/>
        <v>1</v>
      </c>
    </row>
    <row r="1001" spans="1:13" x14ac:dyDescent="0.3">
      <c r="A1001" s="5">
        <v>101175</v>
      </c>
      <c r="B1001" s="19">
        <v>15410</v>
      </c>
      <c r="C1001" s="19" t="s">
        <v>276</v>
      </c>
      <c r="D1001" s="19" t="s">
        <v>165</v>
      </c>
      <c r="E1001" s="19" t="s">
        <v>191</v>
      </c>
      <c r="F1001" s="19">
        <v>20</v>
      </c>
      <c r="G1001" s="27">
        <v>43917</v>
      </c>
      <c r="H1001" s="27">
        <f t="shared" si="42"/>
        <v>43937</v>
      </c>
      <c r="I1001" s="27">
        <v>43938</v>
      </c>
      <c r="J1001" s="5">
        <v>2460</v>
      </c>
      <c r="K1001" s="5">
        <v>2460</v>
      </c>
      <c r="L1001" s="18">
        <v>2</v>
      </c>
      <c r="M1001" s="18">
        <f t="shared" si="41"/>
        <v>1</v>
      </c>
    </row>
    <row r="1002" spans="1:13" x14ac:dyDescent="0.3">
      <c r="A1002" s="5">
        <v>101175</v>
      </c>
      <c r="B1002" s="19">
        <v>15530</v>
      </c>
      <c r="C1002" s="19" t="s">
        <v>277</v>
      </c>
      <c r="D1002" s="19" t="s">
        <v>165</v>
      </c>
      <c r="E1002" s="19" t="s">
        <v>191</v>
      </c>
      <c r="F1002" s="19">
        <v>20</v>
      </c>
      <c r="G1002" s="27">
        <v>43917</v>
      </c>
      <c r="H1002" s="27">
        <f t="shared" si="42"/>
        <v>43937</v>
      </c>
      <c r="I1002" s="27">
        <v>43938</v>
      </c>
      <c r="J1002" s="5">
        <v>3184</v>
      </c>
      <c r="K1002" s="5">
        <v>3184</v>
      </c>
      <c r="L1002" s="18">
        <v>2</v>
      </c>
      <c r="M1002" s="18">
        <f t="shared" si="41"/>
        <v>1</v>
      </c>
    </row>
    <row r="1003" spans="1:13" x14ac:dyDescent="0.3">
      <c r="A1003" s="5">
        <v>101175</v>
      </c>
      <c r="B1003" s="19">
        <v>70600</v>
      </c>
      <c r="C1003" s="19" t="s">
        <v>278</v>
      </c>
      <c r="D1003" s="19" t="s">
        <v>202</v>
      </c>
      <c r="E1003" s="19" t="s">
        <v>191</v>
      </c>
      <c r="F1003" s="19">
        <v>20</v>
      </c>
      <c r="G1003" s="27">
        <v>43917</v>
      </c>
      <c r="H1003" s="27">
        <f t="shared" si="42"/>
        <v>43937</v>
      </c>
      <c r="I1003" s="27">
        <v>43938</v>
      </c>
      <c r="J1003" s="5">
        <v>710</v>
      </c>
      <c r="K1003" s="5">
        <v>710</v>
      </c>
      <c r="L1003" s="18">
        <v>0</v>
      </c>
      <c r="M1003" s="18">
        <f t="shared" si="41"/>
        <v>1</v>
      </c>
    </row>
    <row r="1004" spans="1:13" x14ac:dyDescent="0.3">
      <c r="A1004" s="5">
        <v>101175</v>
      </c>
      <c r="B1004" s="19">
        <v>71050</v>
      </c>
      <c r="C1004" s="19" t="s">
        <v>279</v>
      </c>
      <c r="D1004" s="19" t="s">
        <v>232</v>
      </c>
      <c r="E1004" s="19" t="s">
        <v>191</v>
      </c>
      <c r="F1004" s="19">
        <v>20</v>
      </c>
      <c r="G1004" s="27">
        <v>43917</v>
      </c>
      <c r="H1004" s="27">
        <f t="shared" si="42"/>
        <v>43937</v>
      </c>
      <c r="I1004" s="27">
        <v>43938</v>
      </c>
      <c r="J1004" s="5">
        <v>4839</v>
      </c>
      <c r="K1004" s="5">
        <v>4838</v>
      </c>
      <c r="L1004" s="18">
        <v>2</v>
      </c>
      <c r="M1004" s="18">
        <f t="shared" si="41"/>
        <v>1</v>
      </c>
    </row>
    <row r="1005" spans="1:13" x14ac:dyDescent="0.3">
      <c r="A1005" s="5">
        <v>101179</v>
      </c>
      <c r="B1005" s="19">
        <v>70300</v>
      </c>
      <c r="C1005" s="19" t="s">
        <v>280</v>
      </c>
      <c r="D1005" s="19" t="s">
        <v>202</v>
      </c>
      <c r="E1005" s="19" t="s">
        <v>166</v>
      </c>
      <c r="F1005" s="19">
        <v>10</v>
      </c>
      <c r="G1005" s="27">
        <v>43917</v>
      </c>
      <c r="H1005" s="27">
        <f t="shared" si="42"/>
        <v>43927</v>
      </c>
      <c r="I1005" s="27">
        <v>43927</v>
      </c>
      <c r="J1005" s="5">
        <v>507</v>
      </c>
      <c r="K1005" s="5">
        <v>507</v>
      </c>
      <c r="L1005" s="18">
        <v>0</v>
      </c>
      <c r="M1005" s="18">
        <f t="shared" si="41"/>
        <v>0</v>
      </c>
    </row>
    <row r="1006" spans="1:13" x14ac:dyDescent="0.3">
      <c r="A1006" s="5">
        <v>101180</v>
      </c>
      <c r="B1006" s="19">
        <v>60170</v>
      </c>
      <c r="C1006" s="19" t="s">
        <v>281</v>
      </c>
      <c r="D1006" s="19" t="s">
        <v>214</v>
      </c>
      <c r="E1006" s="19" t="s">
        <v>160</v>
      </c>
      <c r="F1006" s="19">
        <v>10</v>
      </c>
      <c r="G1006" s="27">
        <v>43917</v>
      </c>
      <c r="H1006" s="27">
        <f t="shared" si="42"/>
        <v>43927</v>
      </c>
      <c r="I1006" s="27">
        <v>43927</v>
      </c>
      <c r="J1006" s="5">
        <v>1100</v>
      </c>
      <c r="K1006" s="5">
        <v>1100</v>
      </c>
      <c r="L1006" s="18">
        <v>0</v>
      </c>
      <c r="M1006" s="18">
        <f t="shared" si="41"/>
        <v>0</v>
      </c>
    </row>
    <row r="1007" spans="1:13" x14ac:dyDescent="0.3">
      <c r="A1007" s="5">
        <v>101177</v>
      </c>
      <c r="B1007" s="19">
        <v>72500</v>
      </c>
      <c r="C1007" s="19" t="s">
        <v>282</v>
      </c>
      <c r="D1007" s="19" t="s">
        <v>189</v>
      </c>
      <c r="E1007" s="19" t="s">
        <v>238</v>
      </c>
      <c r="F1007" s="19">
        <v>20</v>
      </c>
      <c r="G1007" s="27">
        <v>43917</v>
      </c>
      <c r="H1007" s="27">
        <f t="shared" si="42"/>
        <v>43937</v>
      </c>
      <c r="I1007" s="27">
        <v>43938</v>
      </c>
      <c r="J1007" s="5">
        <v>390</v>
      </c>
      <c r="K1007" s="5">
        <v>390</v>
      </c>
      <c r="L1007" s="18">
        <v>0</v>
      </c>
      <c r="M1007" s="18">
        <f t="shared" si="41"/>
        <v>1</v>
      </c>
    </row>
    <row r="1008" spans="1:13" x14ac:dyDescent="0.3">
      <c r="A1008" s="5">
        <v>101177</v>
      </c>
      <c r="B1008" s="19">
        <v>20450</v>
      </c>
      <c r="C1008" s="19" t="s">
        <v>283</v>
      </c>
      <c r="D1008" s="19" t="s">
        <v>177</v>
      </c>
      <c r="E1008" s="19" t="s">
        <v>238</v>
      </c>
      <c r="F1008" s="19">
        <v>20</v>
      </c>
      <c r="G1008" s="27">
        <v>43917</v>
      </c>
      <c r="H1008" s="27">
        <f t="shared" si="42"/>
        <v>43937</v>
      </c>
      <c r="I1008" s="27">
        <v>43938</v>
      </c>
      <c r="J1008" s="5">
        <v>732</v>
      </c>
      <c r="K1008" s="5">
        <v>732</v>
      </c>
      <c r="L1008" s="18">
        <v>0</v>
      </c>
      <c r="M1008" s="18">
        <f t="shared" si="41"/>
        <v>1</v>
      </c>
    </row>
    <row r="1009" spans="1:13" x14ac:dyDescent="0.3">
      <c r="A1009" s="5">
        <v>101177</v>
      </c>
      <c r="B1009" s="19">
        <v>72300</v>
      </c>
      <c r="C1009" s="19" t="s">
        <v>284</v>
      </c>
      <c r="D1009" s="19" t="s">
        <v>189</v>
      </c>
      <c r="E1009" s="19" t="s">
        <v>238</v>
      </c>
      <c r="F1009" s="19">
        <v>20</v>
      </c>
      <c r="G1009" s="27">
        <v>43917</v>
      </c>
      <c r="H1009" s="27">
        <f t="shared" si="42"/>
        <v>43937</v>
      </c>
      <c r="I1009" s="27">
        <v>43938</v>
      </c>
      <c r="J1009" s="5">
        <v>462</v>
      </c>
      <c r="K1009" s="5">
        <v>462</v>
      </c>
      <c r="L1009" s="18">
        <v>0</v>
      </c>
      <c r="M1009" s="18">
        <f t="shared" si="41"/>
        <v>1</v>
      </c>
    </row>
    <row r="1010" spans="1:13" x14ac:dyDescent="0.3">
      <c r="A1010" s="5">
        <v>101130</v>
      </c>
      <c r="B1010" s="19">
        <v>24190</v>
      </c>
      <c r="C1010" s="19" t="s">
        <v>285</v>
      </c>
      <c r="D1010" s="19" t="s">
        <v>177</v>
      </c>
      <c r="E1010" s="19" t="s">
        <v>238</v>
      </c>
      <c r="F1010" s="19">
        <v>20</v>
      </c>
      <c r="G1010" s="27">
        <v>43893</v>
      </c>
      <c r="H1010" s="27">
        <f t="shared" si="42"/>
        <v>43913</v>
      </c>
      <c r="I1010" s="27">
        <v>43913</v>
      </c>
      <c r="J1010" s="5">
        <v>711</v>
      </c>
      <c r="K1010" s="5">
        <v>711</v>
      </c>
      <c r="L1010" s="18">
        <v>0</v>
      </c>
      <c r="M1010" s="18">
        <f t="shared" si="41"/>
        <v>0</v>
      </c>
    </row>
    <row r="1011" spans="1:13" x14ac:dyDescent="0.3">
      <c r="A1011" s="5">
        <v>101129</v>
      </c>
      <c r="B1011" s="19">
        <v>32470</v>
      </c>
      <c r="C1011" s="19" t="s">
        <v>286</v>
      </c>
      <c r="D1011" s="19" t="s">
        <v>240</v>
      </c>
      <c r="E1011" s="19" t="s">
        <v>184</v>
      </c>
      <c r="F1011" s="19">
        <v>25</v>
      </c>
      <c r="G1011" s="27">
        <v>43893</v>
      </c>
      <c r="H1011" s="27">
        <f t="shared" si="42"/>
        <v>43918</v>
      </c>
      <c r="I1011" s="27">
        <v>43918</v>
      </c>
      <c r="J1011" s="5">
        <v>1034</v>
      </c>
      <c r="K1011" s="5">
        <v>1035</v>
      </c>
      <c r="L1011" s="18">
        <v>0</v>
      </c>
      <c r="M1011" s="18">
        <f t="shared" si="41"/>
        <v>0</v>
      </c>
    </row>
    <row r="1012" spans="1:13" x14ac:dyDescent="0.3">
      <c r="A1012" s="5">
        <v>101129</v>
      </c>
      <c r="B1012" s="19">
        <v>32310</v>
      </c>
      <c r="C1012" s="19" t="s">
        <v>287</v>
      </c>
      <c r="D1012" s="19" t="s">
        <v>240</v>
      </c>
      <c r="E1012" s="19" t="s">
        <v>184</v>
      </c>
      <c r="F1012" s="19">
        <v>25</v>
      </c>
      <c r="G1012" s="27">
        <v>43893</v>
      </c>
      <c r="H1012" s="27">
        <f t="shared" si="42"/>
        <v>43918</v>
      </c>
      <c r="I1012" s="27">
        <v>43918</v>
      </c>
      <c r="J1012" s="5">
        <v>569</v>
      </c>
      <c r="K1012" s="5">
        <v>569</v>
      </c>
      <c r="L1012" s="18">
        <v>0</v>
      </c>
      <c r="M1012" s="18">
        <f t="shared" si="41"/>
        <v>0</v>
      </c>
    </row>
    <row r="1013" spans="1:13" x14ac:dyDescent="0.3">
      <c r="A1013" s="5">
        <v>101125</v>
      </c>
      <c r="B1013" s="19">
        <v>75100</v>
      </c>
      <c r="C1013" s="19" t="s">
        <v>288</v>
      </c>
      <c r="D1013" s="19" t="s">
        <v>289</v>
      </c>
      <c r="E1013" s="19" t="s">
        <v>35</v>
      </c>
      <c r="F1013" s="19">
        <v>10</v>
      </c>
      <c r="G1013" s="27">
        <v>43893</v>
      </c>
      <c r="H1013" s="27">
        <f t="shared" si="42"/>
        <v>43903</v>
      </c>
      <c r="I1013" s="27">
        <v>43904</v>
      </c>
      <c r="J1013" s="5">
        <v>419</v>
      </c>
      <c r="K1013" s="5">
        <v>419</v>
      </c>
      <c r="L1013" s="18">
        <v>0</v>
      </c>
      <c r="M1013" s="18">
        <f t="shared" si="41"/>
        <v>1</v>
      </c>
    </row>
    <row r="1014" spans="1:13" x14ac:dyDescent="0.3">
      <c r="A1014" s="5">
        <v>101134</v>
      </c>
      <c r="B1014" s="19">
        <v>13390</v>
      </c>
      <c r="C1014" s="19" t="s">
        <v>290</v>
      </c>
      <c r="D1014" s="19" t="s">
        <v>165</v>
      </c>
      <c r="E1014" s="19" t="s">
        <v>166</v>
      </c>
      <c r="F1014" s="19">
        <v>10</v>
      </c>
      <c r="G1014" s="27">
        <v>43893</v>
      </c>
      <c r="H1014" s="27">
        <f t="shared" si="42"/>
        <v>43903</v>
      </c>
      <c r="I1014" s="27">
        <v>43903</v>
      </c>
      <c r="J1014" s="5">
        <v>1076</v>
      </c>
      <c r="K1014" s="5">
        <v>1076</v>
      </c>
      <c r="L1014" s="18">
        <v>0</v>
      </c>
      <c r="M1014" s="18">
        <f t="shared" si="41"/>
        <v>0</v>
      </c>
    </row>
    <row r="1015" spans="1:13" x14ac:dyDescent="0.3">
      <c r="A1015" s="5">
        <v>101130</v>
      </c>
      <c r="B1015" s="19">
        <v>72700</v>
      </c>
      <c r="C1015" s="19" t="s">
        <v>291</v>
      </c>
      <c r="D1015" s="19" t="s">
        <v>189</v>
      </c>
      <c r="E1015" s="19" t="s">
        <v>238</v>
      </c>
      <c r="F1015" s="19">
        <v>20</v>
      </c>
      <c r="G1015" s="27">
        <v>43893</v>
      </c>
      <c r="H1015" s="27">
        <f t="shared" si="42"/>
        <v>43913</v>
      </c>
      <c r="I1015" s="27">
        <v>43913</v>
      </c>
      <c r="J1015" s="5">
        <v>163</v>
      </c>
      <c r="K1015" s="5">
        <v>163</v>
      </c>
      <c r="L1015" s="18">
        <v>0</v>
      </c>
      <c r="M1015" s="18">
        <f t="shared" si="41"/>
        <v>0</v>
      </c>
    </row>
    <row r="1016" spans="1:13" x14ac:dyDescent="0.3">
      <c r="A1016" s="5">
        <v>101135</v>
      </c>
      <c r="B1016" s="19">
        <v>73060</v>
      </c>
      <c r="C1016" s="19" t="s">
        <v>292</v>
      </c>
      <c r="D1016" s="19" t="s">
        <v>455</v>
      </c>
      <c r="E1016" s="19" t="s">
        <v>160</v>
      </c>
      <c r="F1016" s="19">
        <v>10</v>
      </c>
      <c r="G1016" s="27">
        <v>43893</v>
      </c>
      <c r="H1016" s="27">
        <f t="shared" si="42"/>
        <v>43903</v>
      </c>
      <c r="I1016" s="27">
        <v>43903</v>
      </c>
      <c r="J1016" s="5">
        <v>427</v>
      </c>
      <c r="K1016" s="5">
        <v>427</v>
      </c>
      <c r="L1016" s="18">
        <v>0</v>
      </c>
      <c r="M1016" s="18">
        <f t="shared" si="41"/>
        <v>0</v>
      </c>
    </row>
    <row r="1017" spans="1:13" x14ac:dyDescent="0.3">
      <c r="A1017" s="5">
        <v>101134</v>
      </c>
      <c r="B1017" s="19">
        <v>13610</v>
      </c>
      <c r="C1017" s="19" t="s">
        <v>293</v>
      </c>
      <c r="D1017" s="19" t="s">
        <v>165</v>
      </c>
      <c r="E1017" s="19" t="s">
        <v>166</v>
      </c>
      <c r="F1017" s="19">
        <v>10</v>
      </c>
      <c r="G1017" s="27">
        <v>43893</v>
      </c>
      <c r="H1017" s="27">
        <f t="shared" si="42"/>
        <v>43903</v>
      </c>
      <c r="I1017" s="27">
        <v>43903</v>
      </c>
      <c r="J1017" s="5">
        <v>663</v>
      </c>
      <c r="K1017" s="5">
        <v>663</v>
      </c>
      <c r="L1017" s="18">
        <v>0</v>
      </c>
      <c r="M1017" s="18">
        <f t="shared" si="41"/>
        <v>0</v>
      </c>
    </row>
    <row r="1018" spans="1:13" x14ac:dyDescent="0.3">
      <c r="A1018" s="5">
        <v>101130</v>
      </c>
      <c r="B1018" s="19">
        <v>20200</v>
      </c>
      <c r="C1018" s="19" t="s">
        <v>294</v>
      </c>
      <c r="D1018" s="19" t="s">
        <v>177</v>
      </c>
      <c r="E1018" s="19" t="s">
        <v>238</v>
      </c>
      <c r="F1018" s="19">
        <v>20</v>
      </c>
      <c r="G1018" s="27">
        <v>43893</v>
      </c>
      <c r="H1018" s="27">
        <f t="shared" si="42"/>
        <v>43913</v>
      </c>
      <c r="I1018" s="27">
        <v>43913</v>
      </c>
      <c r="J1018" s="5">
        <v>491</v>
      </c>
      <c r="K1018" s="5">
        <v>491</v>
      </c>
      <c r="L1018" s="18">
        <v>0</v>
      </c>
      <c r="M1018" s="18">
        <f t="shared" si="41"/>
        <v>0</v>
      </c>
    </row>
    <row r="1019" spans="1:13" x14ac:dyDescent="0.3">
      <c r="A1019" s="5">
        <v>101126</v>
      </c>
      <c r="B1019" s="19">
        <v>74100</v>
      </c>
      <c r="C1019" s="19" t="s">
        <v>295</v>
      </c>
      <c r="D1019" s="19" t="s">
        <v>183</v>
      </c>
      <c r="E1019" s="19" t="s">
        <v>65</v>
      </c>
      <c r="F1019" s="19">
        <v>5</v>
      </c>
      <c r="G1019" s="27">
        <v>43893</v>
      </c>
      <c r="H1019" s="27">
        <f t="shared" si="42"/>
        <v>43898</v>
      </c>
      <c r="I1019" s="27">
        <v>43898</v>
      </c>
      <c r="J1019" s="5">
        <v>571</v>
      </c>
      <c r="K1019" s="5">
        <v>571</v>
      </c>
      <c r="L1019" s="18">
        <v>0</v>
      </c>
      <c r="M1019" s="18">
        <f t="shared" si="41"/>
        <v>0</v>
      </c>
    </row>
    <row r="1020" spans="1:13" x14ac:dyDescent="0.3">
      <c r="A1020" s="5">
        <v>101134</v>
      </c>
      <c r="B1020" s="19">
        <v>15241</v>
      </c>
      <c r="C1020" s="19" t="s">
        <v>296</v>
      </c>
      <c r="D1020" s="19" t="s">
        <v>165</v>
      </c>
      <c r="E1020" s="19" t="s">
        <v>166</v>
      </c>
      <c r="F1020" s="19">
        <v>10</v>
      </c>
      <c r="G1020" s="27">
        <v>43893</v>
      </c>
      <c r="H1020" s="27">
        <f t="shared" si="42"/>
        <v>43903</v>
      </c>
      <c r="I1020" s="27">
        <v>43903</v>
      </c>
      <c r="J1020" s="5">
        <v>1108</v>
      </c>
      <c r="K1020" s="5">
        <v>1111</v>
      </c>
      <c r="L1020" s="18">
        <v>1</v>
      </c>
      <c r="M1020" s="18">
        <f t="shared" si="41"/>
        <v>0</v>
      </c>
    </row>
    <row r="1021" spans="1:13" x14ac:dyDescent="0.3">
      <c r="A1021" s="5">
        <v>101130</v>
      </c>
      <c r="B1021" s="19">
        <v>72550</v>
      </c>
      <c r="C1021" s="19" t="s">
        <v>297</v>
      </c>
      <c r="D1021" s="19" t="s">
        <v>189</v>
      </c>
      <c r="E1021" s="19" t="s">
        <v>238</v>
      </c>
      <c r="F1021" s="19">
        <v>20</v>
      </c>
      <c r="G1021" s="27">
        <v>43893</v>
      </c>
      <c r="H1021" s="27">
        <f t="shared" si="42"/>
        <v>43913</v>
      </c>
      <c r="I1021" s="27">
        <v>43913</v>
      </c>
      <c r="J1021" s="5">
        <v>152</v>
      </c>
      <c r="K1021" s="5">
        <v>152</v>
      </c>
      <c r="L1021" s="18">
        <v>0</v>
      </c>
      <c r="M1021" s="18">
        <f t="shared" si="41"/>
        <v>0</v>
      </c>
    </row>
    <row r="1022" spans="1:13" x14ac:dyDescent="0.3">
      <c r="A1022" s="5">
        <v>101126</v>
      </c>
      <c r="B1022" s="19">
        <v>80060</v>
      </c>
      <c r="C1022" s="19" t="s">
        <v>298</v>
      </c>
      <c r="D1022" s="19" t="s">
        <v>299</v>
      </c>
      <c r="E1022" s="19" t="s">
        <v>65</v>
      </c>
      <c r="F1022" s="19">
        <v>5</v>
      </c>
      <c r="G1022" s="27">
        <v>43893</v>
      </c>
      <c r="H1022" s="27">
        <f t="shared" si="42"/>
        <v>43898</v>
      </c>
      <c r="I1022" s="27">
        <v>43898</v>
      </c>
      <c r="J1022" s="5">
        <v>437</v>
      </c>
      <c r="K1022" s="5">
        <v>437</v>
      </c>
      <c r="L1022" s="18">
        <v>0</v>
      </c>
      <c r="M1022" s="18">
        <f t="shared" si="41"/>
        <v>0</v>
      </c>
    </row>
    <row r="1023" spans="1:13" x14ac:dyDescent="0.3">
      <c r="A1023" s="5">
        <v>101130</v>
      </c>
      <c r="B1023" s="19">
        <v>72320</v>
      </c>
      <c r="C1023" s="19" t="s">
        <v>300</v>
      </c>
      <c r="D1023" s="19" t="s">
        <v>189</v>
      </c>
      <c r="E1023" s="19" t="s">
        <v>238</v>
      </c>
      <c r="F1023" s="19">
        <v>20</v>
      </c>
      <c r="G1023" s="27">
        <v>43893</v>
      </c>
      <c r="H1023" s="27">
        <f t="shared" si="42"/>
        <v>43913</v>
      </c>
      <c r="I1023" s="27">
        <v>43913</v>
      </c>
      <c r="J1023" s="5">
        <v>88</v>
      </c>
      <c r="K1023" s="5">
        <v>88</v>
      </c>
      <c r="L1023" s="18">
        <v>0</v>
      </c>
      <c r="M1023" s="18">
        <f t="shared" si="41"/>
        <v>0</v>
      </c>
    </row>
    <row r="1024" spans="1:13" x14ac:dyDescent="0.3">
      <c r="A1024" s="5">
        <v>101130</v>
      </c>
      <c r="B1024" s="19">
        <v>24100</v>
      </c>
      <c r="C1024" s="19" t="s">
        <v>301</v>
      </c>
      <c r="D1024" s="19" t="s">
        <v>177</v>
      </c>
      <c r="E1024" s="19" t="s">
        <v>238</v>
      </c>
      <c r="F1024" s="19">
        <v>20</v>
      </c>
      <c r="G1024" s="27">
        <v>43893</v>
      </c>
      <c r="H1024" s="27">
        <f t="shared" si="42"/>
        <v>43913</v>
      </c>
      <c r="I1024" s="27">
        <v>43913</v>
      </c>
      <c r="J1024" s="5">
        <v>471</v>
      </c>
      <c r="K1024" s="5">
        <v>471</v>
      </c>
      <c r="L1024" s="18">
        <v>0</v>
      </c>
      <c r="M1024" s="18">
        <f t="shared" si="41"/>
        <v>0</v>
      </c>
    </row>
    <row r="1025" spans="1:13" x14ac:dyDescent="0.3">
      <c r="A1025" s="5">
        <v>101125</v>
      </c>
      <c r="B1025" s="19">
        <v>75130</v>
      </c>
      <c r="C1025" s="19" t="s">
        <v>302</v>
      </c>
      <c r="D1025" s="19" t="s">
        <v>289</v>
      </c>
      <c r="E1025" s="19" t="s">
        <v>35</v>
      </c>
      <c r="F1025" s="19">
        <v>10</v>
      </c>
      <c r="G1025" s="27">
        <v>43893</v>
      </c>
      <c r="H1025" s="27">
        <f t="shared" si="42"/>
        <v>43903</v>
      </c>
      <c r="I1025" s="27">
        <v>43904</v>
      </c>
      <c r="J1025" s="5">
        <v>699</v>
      </c>
      <c r="K1025" s="5">
        <v>699</v>
      </c>
      <c r="L1025" s="18">
        <v>0</v>
      </c>
      <c r="M1025" s="18">
        <f t="shared" si="41"/>
        <v>1</v>
      </c>
    </row>
    <row r="1026" spans="1:13" x14ac:dyDescent="0.3">
      <c r="A1026" s="5">
        <v>101129</v>
      </c>
      <c r="B1026" s="19">
        <v>31770</v>
      </c>
      <c r="C1026" s="19" t="s">
        <v>303</v>
      </c>
      <c r="D1026" s="19" t="s">
        <v>183</v>
      </c>
      <c r="E1026" s="19" t="s">
        <v>184</v>
      </c>
      <c r="F1026" s="19">
        <v>25</v>
      </c>
      <c r="G1026" s="27">
        <v>43893</v>
      </c>
      <c r="H1026" s="27">
        <f t="shared" si="42"/>
        <v>43918</v>
      </c>
      <c r="I1026" s="27">
        <v>43918</v>
      </c>
      <c r="J1026" s="5">
        <v>240</v>
      </c>
      <c r="K1026" s="5">
        <v>240</v>
      </c>
      <c r="L1026" s="18">
        <v>0</v>
      </c>
      <c r="M1026" s="18">
        <f t="shared" si="41"/>
        <v>0</v>
      </c>
    </row>
    <row r="1027" spans="1:13" x14ac:dyDescent="0.3">
      <c r="A1027" s="5">
        <v>101129</v>
      </c>
      <c r="B1027" s="19">
        <v>31240</v>
      </c>
      <c r="C1027" s="19" t="s">
        <v>304</v>
      </c>
      <c r="D1027" s="19" t="s">
        <v>183</v>
      </c>
      <c r="E1027" s="19" t="s">
        <v>184</v>
      </c>
      <c r="F1027" s="19">
        <v>25</v>
      </c>
      <c r="G1027" s="27">
        <v>43893</v>
      </c>
      <c r="H1027" s="27">
        <f t="shared" si="42"/>
        <v>43918</v>
      </c>
      <c r="I1027" s="27">
        <v>43918</v>
      </c>
      <c r="J1027" s="5">
        <v>455</v>
      </c>
      <c r="K1027" s="5">
        <v>455</v>
      </c>
      <c r="L1027" s="18">
        <v>0</v>
      </c>
      <c r="M1027" s="18">
        <f t="shared" ref="M1027:M1090" si="43">ABS(I1027-H1027)</f>
        <v>0</v>
      </c>
    </row>
    <row r="1028" spans="1:13" x14ac:dyDescent="0.3">
      <c r="A1028" s="5">
        <v>101129</v>
      </c>
      <c r="B1028" s="19">
        <v>32120</v>
      </c>
      <c r="C1028" s="19" t="s">
        <v>305</v>
      </c>
      <c r="D1028" s="19" t="s">
        <v>240</v>
      </c>
      <c r="E1028" s="19" t="s">
        <v>184</v>
      </c>
      <c r="F1028" s="19">
        <v>25</v>
      </c>
      <c r="G1028" s="27">
        <v>43893</v>
      </c>
      <c r="H1028" s="27">
        <f t="shared" si="42"/>
        <v>43918</v>
      </c>
      <c r="I1028" s="27">
        <v>43918</v>
      </c>
      <c r="J1028" s="5">
        <v>165</v>
      </c>
      <c r="K1028" s="5">
        <v>165</v>
      </c>
      <c r="L1028" s="18">
        <v>0</v>
      </c>
      <c r="M1028" s="18">
        <f t="shared" si="43"/>
        <v>0</v>
      </c>
    </row>
    <row r="1029" spans="1:13" x14ac:dyDescent="0.3">
      <c r="A1029" s="5">
        <v>101130</v>
      </c>
      <c r="B1029" s="19">
        <v>24210</v>
      </c>
      <c r="C1029" s="19" t="s">
        <v>306</v>
      </c>
      <c r="D1029" s="19" t="s">
        <v>177</v>
      </c>
      <c r="E1029" s="19" t="s">
        <v>238</v>
      </c>
      <c r="F1029" s="19">
        <v>20</v>
      </c>
      <c r="G1029" s="27">
        <v>43893</v>
      </c>
      <c r="H1029" s="27">
        <f t="shared" si="42"/>
        <v>43913</v>
      </c>
      <c r="I1029" s="27">
        <v>43913</v>
      </c>
      <c r="J1029" s="5">
        <v>403</v>
      </c>
      <c r="K1029" s="5">
        <v>403</v>
      </c>
      <c r="L1029" s="18">
        <v>0</v>
      </c>
      <c r="M1029" s="18">
        <f t="shared" si="43"/>
        <v>0</v>
      </c>
    </row>
    <row r="1030" spans="1:13" x14ac:dyDescent="0.3">
      <c r="A1030" s="5">
        <v>101129</v>
      </c>
      <c r="B1030" s="19">
        <v>32430</v>
      </c>
      <c r="C1030" s="19" t="s">
        <v>307</v>
      </c>
      <c r="D1030" s="19" t="s">
        <v>240</v>
      </c>
      <c r="E1030" s="19" t="s">
        <v>184</v>
      </c>
      <c r="F1030" s="19">
        <v>25</v>
      </c>
      <c r="G1030" s="27">
        <v>43893</v>
      </c>
      <c r="H1030" s="27">
        <f t="shared" si="42"/>
        <v>43918</v>
      </c>
      <c r="I1030" s="27">
        <v>43918</v>
      </c>
      <c r="J1030" s="5">
        <v>353</v>
      </c>
      <c r="K1030" s="5">
        <v>353</v>
      </c>
      <c r="L1030" s="18">
        <v>0</v>
      </c>
      <c r="M1030" s="18">
        <f t="shared" si="43"/>
        <v>0</v>
      </c>
    </row>
    <row r="1031" spans="1:13" x14ac:dyDescent="0.3">
      <c r="A1031" s="5">
        <v>101135</v>
      </c>
      <c r="B1031" s="19">
        <v>60300</v>
      </c>
      <c r="C1031" s="19" t="s">
        <v>308</v>
      </c>
      <c r="D1031" s="19" t="s">
        <v>214</v>
      </c>
      <c r="E1031" s="19" t="s">
        <v>160</v>
      </c>
      <c r="F1031" s="19">
        <v>10</v>
      </c>
      <c r="G1031" s="27">
        <v>43893</v>
      </c>
      <c r="H1031" s="27">
        <f t="shared" si="42"/>
        <v>43903</v>
      </c>
      <c r="I1031" s="27">
        <v>43903</v>
      </c>
      <c r="J1031" s="5">
        <v>596</v>
      </c>
      <c r="K1031" s="5">
        <v>596</v>
      </c>
      <c r="L1031" s="18">
        <v>0</v>
      </c>
      <c r="M1031" s="18">
        <f t="shared" si="43"/>
        <v>0</v>
      </c>
    </row>
    <row r="1032" spans="1:13" x14ac:dyDescent="0.3">
      <c r="A1032" s="5">
        <v>101134</v>
      </c>
      <c r="B1032" s="19">
        <v>13360</v>
      </c>
      <c r="C1032" s="19" t="s">
        <v>309</v>
      </c>
      <c r="D1032" s="19" t="s">
        <v>165</v>
      </c>
      <c r="E1032" s="19" t="s">
        <v>166</v>
      </c>
      <c r="F1032" s="19">
        <v>10</v>
      </c>
      <c r="G1032" s="27">
        <v>43893</v>
      </c>
      <c r="H1032" s="27">
        <f t="shared" si="42"/>
        <v>43903</v>
      </c>
      <c r="I1032" s="27">
        <v>43903</v>
      </c>
      <c r="J1032" s="5">
        <v>357</v>
      </c>
      <c r="K1032" s="5">
        <v>357</v>
      </c>
      <c r="L1032" s="18">
        <v>0</v>
      </c>
      <c r="M1032" s="18">
        <f t="shared" si="43"/>
        <v>0</v>
      </c>
    </row>
    <row r="1033" spans="1:13" x14ac:dyDescent="0.3">
      <c r="A1033" s="5">
        <v>101129</v>
      </c>
      <c r="B1033" s="19">
        <v>32630</v>
      </c>
      <c r="C1033" s="19" t="s">
        <v>310</v>
      </c>
      <c r="D1033" s="19" t="s">
        <v>240</v>
      </c>
      <c r="E1033" s="19" t="s">
        <v>184</v>
      </c>
      <c r="F1033" s="19">
        <v>25</v>
      </c>
      <c r="G1033" s="27">
        <v>43893</v>
      </c>
      <c r="H1033" s="27">
        <f t="shared" si="42"/>
        <v>43918</v>
      </c>
      <c r="I1033" s="27">
        <v>43918</v>
      </c>
      <c r="J1033" s="5">
        <v>428</v>
      </c>
      <c r="K1033" s="5">
        <v>428</v>
      </c>
      <c r="L1033" s="18">
        <v>0</v>
      </c>
      <c r="M1033" s="18">
        <f t="shared" si="43"/>
        <v>0</v>
      </c>
    </row>
    <row r="1034" spans="1:13" x14ac:dyDescent="0.3">
      <c r="A1034" s="5">
        <v>101126</v>
      </c>
      <c r="B1034" s="19">
        <v>76150</v>
      </c>
      <c r="C1034" s="19" t="s">
        <v>311</v>
      </c>
      <c r="D1034" s="19" t="s">
        <v>202</v>
      </c>
      <c r="E1034" s="19" t="s">
        <v>65</v>
      </c>
      <c r="F1034" s="19">
        <v>5</v>
      </c>
      <c r="G1034" s="27">
        <v>43893</v>
      </c>
      <c r="H1034" s="27">
        <f t="shared" si="42"/>
        <v>43898</v>
      </c>
      <c r="I1034" s="27">
        <v>43898</v>
      </c>
      <c r="J1034" s="5">
        <v>421</v>
      </c>
      <c r="K1034" s="5">
        <v>421</v>
      </c>
      <c r="L1034" s="18">
        <v>0</v>
      </c>
      <c r="M1034" s="18">
        <f t="shared" si="43"/>
        <v>0</v>
      </c>
    </row>
    <row r="1035" spans="1:13" x14ac:dyDescent="0.3">
      <c r="A1035" s="5">
        <v>101135</v>
      </c>
      <c r="B1035" s="19">
        <v>60250</v>
      </c>
      <c r="C1035" s="19" t="s">
        <v>312</v>
      </c>
      <c r="D1035" s="19" t="s">
        <v>214</v>
      </c>
      <c r="E1035" s="19" t="s">
        <v>160</v>
      </c>
      <c r="F1035" s="19">
        <v>10</v>
      </c>
      <c r="G1035" s="27">
        <v>43893</v>
      </c>
      <c r="H1035" s="27">
        <f t="shared" si="42"/>
        <v>43903</v>
      </c>
      <c r="I1035" s="27">
        <v>43903</v>
      </c>
      <c r="J1035" s="5">
        <v>417</v>
      </c>
      <c r="K1035" s="5">
        <v>417</v>
      </c>
      <c r="L1035" s="18">
        <v>0</v>
      </c>
      <c r="M1035" s="18">
        <f t="shared" si="43"/>
        <v>0</v>
      </c>
    </row>
    <row r="1036" spans="1:13" x14ac:dyDescent="0.3">
      <c r="A1036" s="5">
        <v>101135</v>
      </c>
      <c r="B1036" s="19">
        <v>60310</v>
      </c>
      <c r="C1036" s="19" t="s">
        <v>313</v>
      </c>
      <c r="D1036" s="19" t="s">
        <v>214</v>
      </c>
      <c r="E1036" s="19" t="s">
        <v>160</v>
      </c>
      <c r="F1036" s="19">
        <v>10</v>
      </c>
      <c r="G1036" s="27">
        <v>43893</v>
      </c>
      <c r="H1036" s="27">
        <f t="shared" si="42"/>
        <v>43903</v>
      </c>
      <c r="I1036" s="27">
        <v>43903</v>
      </c>
      <c r="J1036" s="5">
        <v>547</v>
      </c>
      <c r="K1036" s="5">
        <v>547</v>
      </c>
      <c r="L1036" s="18">
        <v>0</v>
      </c>
      <c r="M1036" s="18">
        <f t="shared" si="43"/>
        <v>0</v>
      </c>
    </row>
    <row r="1037" spans="1:13" x14ac:dyDescent="0.3">
      <c r="A1037" s="5">
        <v>101130</v>
      </c>
      <c r="B1037" s="19">
        <v>72580</v>
      </c>
      <c r="C1037" s="19" t="s">
        <v>314</v>
      </c>
      <c r="D1037" s="19" t="s">
        <v>189</v>
      </c>
      <c r="E1037" s="19" t="s">
        <v>238</v>
      </c>
      <c r="F1037" s="19">
        <v>20</v>
      </c>
      <c r="G1037" s="27">
        <v>43893</v>
      </c>
      <c r="H1037" s="27">
        <f t="shared" si="42"/>
        <v>43913</v>
      </c>
      <c r="I1037" s="27">
        <v>43913</v>
      </c>
      <c r="J1037" s="5">
        <v>148</v>
      </c>
      <c r="K1037" s="5">
        <v>148</v>
      </c>
      <c r="L1037" s="18">
        <v>0</v>
      </c>
      <c r="M1037" s="18">
        <f t="shared" si="43"/>
        <v>0</v>
      </c>
    </row>
    <row r="1038" spans="1:13" x14ac:dyDescent="0.3">
      <c r="A1038" s="5">
        <v>101129</v>
      </c>
      <c r="B1038" s="19">
        <v>31030</v>
      </c>
      <c r="C1038" s="19" t="s">
        <v>315</v>
      </c>
      <c r="D1038" s="19" t="s">
        <v>183</v>
      </c>
      <c r="E1038" s="19" t="s">
        <v>184</v>
      </c>
      <c r="F1038" s="19">
        <v>25</v>
      </c>
      <c r="G1038" s="27">
        <v>43893</v>
      </c>
      <c r="H1038" s="27">
        <f t="shared" si="42"/>
        <v>43918</v>
      </c>
      <c r="I1038" s="27">
        <v>43918</v>
      </c>
      <c r="J1038" s="5">
        <v>136</v>
      </c>
      <c r="K1038" s="5">
        <v>136</v>
      </c>
      <c r="L1038" s="18">
        <v>0</v>
      </c>
      <c r="M1038" s="18">
        <f t="shared" si="43"/>
        <v>0</v>
      </c>
    </row>
    <row r="1039" spans="1:13" x14ac:dyDescent="0.3">
      <c r="A1039" s="5">
        <v>101130</v>
      </c>
      <c r="B1039" s="19">
        <v>20390</v>
      </c>
      <c r="C1039" s="19" t="s">
        <v>316</v>
      </c>
      <c r="D1039" s="19" t="s">
        <v>177</v>
      </c>
      <c r="E1039" s="19" t="s">
        <v>238</v>
      </c>
      <c r="F1039" s="19">
        <v>20</v>
      </c>
      <c r="G1039" s="27">
        <v>43893</v>
      </c>
      <c r="H1039" s="27">
        <f t="shared" si="42"/>
        <v>43913</v>
      </c>
      <c r="I1039" s="27">
        <v>43913</v>
      </c>
      <c r="J1039" s="5">
        <v>229</v>
      </c>
      <c r="K1039" s="5">
        <v>229</v>
      </c>
      <c r="L1039" s="18">
        <v>0</v>
      </c>
      <c r="M1039" s="18">
        <f t="shared" si="43"/>
        <v>0</v>
      </c>
    </row>
    <row r="1040" spans="1:13" x14ac:dyDescent="0.3">
      <c r="A1040" s="5">
        <v>101131</v>
      </c>
      <c r="B1040" s="19">
        <v>32390</v>
      </c>
      <c r="C1040" s="19" t="s">
        <v>317</v>
      </c>
      <c r="D1040" s="19" t="s">
        <v>240</v>
      </c>
      <c r="E1040" s="19" t="s">
        <v>318</v>
      </c>
      <c r="F1040" s="19">
        <v>3</v>
      </c>
      <c r="G1040" s="27">
        <v>43893</v>
      </c>
      <c r="H1040" s="27">
        <f t="shared" si="42"/>
        <v>43896</v>
      </c>
      <c r="I1040" s="27">
        <v>43896</v>
      </c>
      <c r="J1040" s="5">
        <v>362</v>
      </c>
      <c r="K1040" s="5">
        <v>362</v>
      </c>
      <c r="L1040" s="18">
        <v>0</v>
      </c>
      <c r="M1040" s="18">
        <f t="shared" si="43"/>
        <v>0</v>
      </c>
    </row>
    <row r="1041" spans="1:13" x14ac:dyDescent="0.3">
      <c r="A1041" s="5">
        <v>101130</v>
      </c>
      <c r="B1041" s="19">
        <v>72480</v>
      </c>
      <c r="C1041" s="19" t="s">
        <v>319</v>
      </c>
      <c r="D1041" s="19" t="s">
        <v>189</v>
      </c>
      <c r="E1041" s="19" t="s">
        <v>238</v>
      </c>
      <c r="F1041" s="19">
        <v>20</v>
      </c>
      <c r="G1041" s="27">
        <v>43893</v>
      </c>
      <c r="H1041" s="27">
        <f t="shared" ref="H1041:H1104" si="44">G1041+F1041</f>
        <v>43913</v>
      </c>
      <c r="I1041" s="27">
        <v>43913</v>
      </c>
      <c r="J1041" s="5">
        <v>84</v>
      </c>
      <c r="K1041" s="5">
        <v>84</v>
      </c>
      <c r="L1041" s="18">
        <v>0</v>
      </c>
      <c r="M1041" s="18">
        <f t="shared" si="43"/>
        <v>0</v>
      </c>
    </row>
    <row r="1042" spans="1:13" x14ac:dyDescent="0.3">
      <c r="A1042" s="5">
        <v>101130</v>
      </c>
      <c r="B1042" s="19">
        <v>20340</v>
      </c>
      <c r="C1042" s="19" t="s">
        <v>320</v>
      </c>
      <c r="D1042" s="19" t="s">
        <v>177</v>
      </c>
      <c r="E1042" s="19" t="s">
        <v>238</v>
      </c>
      <c r="F1042" s="19">
        <v>20</v>
      </c>
      <c r="G1042" s="27">
        <v>43893</v>
      </c>
      <c r="H1042" s="27">
        <f t="shared" si="44"/>
        <v>43913</v>
      </c>
      <c r="I1042" s="27">
        <v>43913</v>
      </c>
      <c r="J1042" s="5">
        <v>232</v>
      </c>
      <c r="K1042" s="5">
        <v>232</v>
      </c>
      <c r="L1042" s="18">
        <v>0</v>
      </c>
      <c r="M1042" s="18">
        <f t="shared" si="43"/>
        <v>0</v>
      </c>
    </row>
    <row r="1043" spans="1:13" x14ac:dyDescent="0.3">
      <c r="A1043" s="5">
        <v>101131</v>
      </c>
      <c r="B1043" s="19">
        <v>31410</v>
      </c>
      <c r="C1043" s="19" t="s">
        <v>321</v>
      </c>
      <c r="D1043" s="19" t="s">
        <v>183</v>
      </c>
      <c r="E1043" s="19" t="s">
        <v>318</v>
      </c>
      <c r="F1043" s="19">
        <v>3</v>
      </c>
      <c r="G1043" s="27">
        <v>43893</v>
      </c>
      <c r="H1043" s="27">
        <f t="shared" si="44"/>
        <v>43896</v>
      </c>
      <c r="I1043" s="27">
        <v>43896</v>
      </c>
      <c r="J1043" s="5">
        <v>308</v>
      </c>
      <c r="K1043" s="5">
        <v>308</v>
      </c>
      <c r="L1043" s="18">
        <v>0</v>
      </c>
      <c r="M1043" s="18">
        <f t="shared" si="43"/>
        <v>0</v>
      </c>
    </row>
    <row r="1044" spans="1:13" x14ac:dyDescent="0.3">
      <c r="A1044" s="5">
        <v>101134</v>
      </c>
      <c r="B1044" s="19">
        <v>70800</v>
      </c>
      <c r="C1044" s="19" t="s">
        <v>322</v>
      </c>
      <c r="D1044" s="19" t="s">
        <v>202</v>
      </c>
      <c r="E1044" s="19" t="s">
        <v>166</v>
      </c>
      <c r="F1044" s="19">
        <v>10</v>
      </c>
      <c r="G1044" s="27">
        <v>43893</v>
      </c>
      <c r="H1044" s="27">
        <f t="shared" si="44"/>
        <v>43903</v>
      </c>
      <c r="I1044" s="27">
        <v>43903</v>
      </c>
      <c r="J1044" s="5">
        <v>471</v>
      </c>
      <c r="K1044" s="5">
        <v>471</v>
      </c>
      <c r="L1044" s="18">
        <v>0</v>
      </c>
      <c r="M1044" s="18">
        <f t="shared" si="43"/>
        <v>0</v>
      </c>
    </row>
    <row r="1045" spans="1:13" x14ac:dyDescent="0.3">
      <c r="A1045" s="5">
        <v>101134</v>
      </c>
      <c r="B1045" s="19">
        <v>71400</v>
      </c>
      <c r="C1045" s="19" t="s">
        <v>323</v>
      </c>
      <c r="D1045" s="19" t="s">
        <v>232</v>
      </c>
      <c r="E1045" s="19" t="s">
        <v>166</v>
      </c>
      <c r="F1045" s="19">
        <v>10</v>
      </c>
      <c r="G1045" s="27">
        <v>43893</v>
      </c>
      <c r="H1045" s="27">
        <f t="shared" si="44"/>
        <v>43903</v>
      </c>
      <c r="I1045" s="27">
        <v>43903</v>
      </c>
      <c r="J1045" s="5">
        <v>1653</v>
      </c>
      <c r="K1045" s="5">
        <v>1650</v>
      </c>
      <c r="L1045" s="18">
        <v>1</v>
      </c>
      <c r="M1045" s="18">
        <f t="shared" si="43"/>
        <v>0</v>
      </c>
    </row>
    <row r="1046" spans="1:13" x14ac:dyDescent="0.3">
      <c r="A1046" s="5">
        <v>101130</v>
      </c>
      <c r="B1046" s="19">
        <v>72490</v>
      </c>
      <c r="C1046" s="19" t="s">
        <v>324</v>
      </c>
      <c r="D1046" s="19" t="s">
        <v>189</v>
      </c>
      <c r="E1046" s="19" t="s">
        <v>238</v>
      </c>
      <c r="F1046" s="19">
        <v>20</v>
      </c>
      <c r="G1046" s="27">
        <v>43893</v>
      </c>
      <c r="H1046" s="27">
        <f t="shared" si="44"/>
        <v>43913</v>
      </c>
      <c r="I1046" s="27">
        <v>43913</v>
      </c>
      <c r="J1046" s="5">
        <v>32</v>
      </c>
      <c r="K1046" s="5">
        <v>32</v>
      </c>
      <c r="L1046" s="18">
        <v>0</v>
      </c>
      <c r="M1046" s="18">
        <f t="shared" si="43"/>
        <v>0</v>
      </c>
    </row>
    <row r="1047" spans="1:13" x14ac:dyDescent="0.3">
      <c r="A1047" s="5">
        <v>101134</v>
      </c>
      <c r="B1047" s="19">
        <v>15400</v>
      </c>
      <c r="C1047" s="19" t="s">
        <v>325</v>
      </c>
      <c r="D1047" s="19" t="s">
        <v>165</v>
      </c>
      <c r="E1047" s="19" t="s">
        <v>166</v>
      </c>
      <c r="F1047" s="19">
        <v>10</v>
      </c>
      <c r="G1047" s="27">
        <v>43893</v>
      </c>
      <c r="H1047" s="27">
        <f t="shared" si="44"/>
        <v>43903</v>
      </c>
      <c r="I1047" s="27">
        <v>43903</v>
      </c>
      <c r="J1047" s="5">
        <v>1079</v>
      </c>
      <c r="K1047" s="5">
        <v>1080</v>
      </c>
      <c r="L1047" s="18">
        <v>1</v>
      </c>
      <c r="M1047" s="18">
        <f t="shared" si="43"/>
        <v>0</v>
      </c>
    </row>
    <row r="1048" spans="1:13" x14ac:dyDescent="0.3">
      <c r="A1048" s="5">
        <v>101135</v>
      </c>
      <c r="B1048" s="19">
        <v>60220</v>
      </c>
      <c r="C1048" s="19" t="s">
        <v>326</v>
      </c>
      <c r="D1048" s="19" t="s">
        <v>214</v>
      </c>
      <c r="E1048" s="19" t="s">
        <v>160</v>
      </c>
      <c r="F1048" s="19">
        <v>10</v>
      </c>
      <c r="G1048" s="27">
        <v>43893</v>
      </c>
      <c r="H1048" s="27">
        <f t="shared" si="44"/>
        <v>43903</v>
      </c>
      <c r="I1048" s="27">
        <v>43903</v>
      </c>
      <c r="J1048" s="5">
        <v>872</v>
      </c>
      <c r="K1048" s="5">
        <v>872</v>
      </c>
      <c r="L1048" s="18">
        <v>0</v>
      </c>
      <c r="M1048" s="18">
        <f t="shared" si="43"/>
        <v>0</v>
      </c>
    </row>
    <row r="1049" spans="1:13" x14ac:dyDescent="0.3">
      <c r="A1049" s="5">
        <v>101135</v>
      </c>
      <c r="B1049" s="19">
        <v>60350</v>
      </c>
      <c r="C1049" s="19" t="s">
        <v>327</v>
      </c>
      <c r="D1049" s="19" t="s">
        <v>214</v>
      </c>
      <c r="E1049" s="19" t="s">
        <v>160</v>
      </c>
      <c r="F1049" s="19">
        <v>10</v>
      </c>
      <c r="G1049" s="27">
        <v>43893</v>
      </c>
      <c r="H1049" s="27">
        <f t="shared" si="44"/>
        <v>43903</v>
      </c>
      <c r="I1049" s="27">
        <v>43903</v>
      </c>
      <c r="J1049" s="5">
        <v>497</v>
      </c>
      <c r="K1049" s="5">
        <v>497</v>
      </c>
      <c r="L1049" s="18">
        <v>0</v>
      </c>
      <c r="M1049" s="18">
        <f t="shared" si="43"/>
        <v>0</v>
      </c>
    </row>
    <row r="1050" spans="1:13" x14ac:dyDescent="0.3">
      <c r="A1050" s="5">
        <v>101126</v>
      </c>
      <c r="B1050" s="19">
        <v>80140</v>
      </c>
      <c r="C1050" s="19" t="s">
        <v>328</v>
      </c>
      <c r="D1050" s="19" t="s">
        <v>299</v>
      </c>
      <c r="E1050" s="19" t="s">
        <v>65</v>
      </c>
      <c r="F1050" s="19">
        <v>5</v>
      </c>
      <c r="G1050" s="27">
        <v>43893</v>
      </c>
      <c r="H1050" s="27">
        <f t="shared" si="44"/>
        <v>43898</v>
      </c>
      <c r="I1050" s="27">
        <v>43898</v>
      </c>
      <c r="J1050" s="5">
        <v>1027</v>
      </c>
      <c r="K1050" s="5">
        <v>1027</v>
      </c>
      <c r="L1050" s="18">
        <v>1</v>
      </c>
      <c r="M1050" s="18">
        <f t="shared" si="43"/>
        <v>0</v>
      </c>
    </row>
    <row r="1051" spans="1:13" x14ac:dyDescent="0.3">
      <c r="A1051" s="5">
        <v>101134</v>
      </c>
      <c r="B1051" s="26">
        <v>15640</v>
      </c>
      <c r="C1051" s="19" t="s">
        <v>329</v>
      </c>
      <c r="D1051" s="19" t="s">
        <v>165</v>
      </c>
      <c r="E1051" s="19" t="s">
        <v>166</v>
      </c>
      <c r="F1051" s="19">
        <v>10</v>
      </c>
      <c r="G1051" s="27">
        <v>43893</v>
      </c>
      <c r="H1051" s="27">
        <f t="shared" si="44"/>
        <v>43903</v>
      </c>
      <c r="I1051" s="27">
        <v>43903</v>
      </c>
      <c r="J1051" s="5">
        <v>801</v>
      </c>
      <c r="K1051" s="5">
        <v>801</v>
      </c>
      <c r="L1051" s="18">
        <v>0</v>
      </c>
      <c r="M1051" s="18">
        <f t="shared" si="43"/>
        <v>0</v>
      </c>
    </row>
    <row r="1052" spans="1:13" x14ac:dyDescent="0.3">
      <c r="A1052" s="5">
        <v>101130</v>
      </c>
      <c r="B1052" s="19">
        <v>20400</v>
      </c>
      <c r="C1052" s="19" t="s">
        <v>330</v>
      </c>
      <c r="D1052" s="19" t="s">
        <v>177</v>
      </c>
      <c r="E1052" s="19" t="s">
        <v>238</v>
      </c>
      <c r="F1052" s="19">
        <v>20</v>
      </c>
      <c r="G1052" s="27">
        <v>43893</v>
      </c>
      <c r="H1052" s="27">
        <f t="shared" si="44"/>
        <v>43913</v>
      </c>
      <c r="I1052" s="27">
        <v>43913</v>
      </c>
      <c r="J1052" s="5">
        <v>300</v>
      </c>
      <c r="K1052" s="5">
        <v>300</v>
      </c>
      <c r="L1052" s="18">
        <v>0</v>
      </c>
      <c r="M1052" s="18">
        <f t="shared" si="43"/>
        <v>0</v>
      </c>
    </row>
    <row r="1053" spans="1:13" x14ac:dyDescent="0.3">
      <c r="A1053" s="5">
        <v>101131</v>
      </c>
      <c r="B1053" s="19">
        <v>31580</v>
      </c>
      <c r="C1053" s="19" t="s">
        <v>331</v>
      </c>
      <c r="D1053" s="19" t="s">
        <v>183</v>
      </c>
      <c r="E1053" s="19" t="s">
        <v>318</v>
      </c>
      <c r="F1053" s="19">
        <v>3</v>
      </c>
      <c r="G1053" s="27">
        <v>43893</v>
      </c>
      <c r="H1053" s="27">
        <f t="shared" si="44"/>
        <v>43896</v>
      </c>
      <c r="I1053" s="27">
        <v>43896</v>
      </c>
      <c r="J1053" s="5">
        <v>149</v>
      </c>
      <c r="K1053" s="5">
        <v>149</v>
      </c>
      <c r="L1053" s="18">
        <v>0</v>
      </c>
      <c r="M1053" s="18">
        <f t="shared" si="43"/>
        <v>0</v>
      </c>
    </row>
    <row r="1054" spans="1:13" x14ac:dyDescent="0.3">
      <c r="A1054" s="5">
        <v>101125</v>
      </c>
      <c r="B1054" s="19">
        <v>75150</v>
      </c>
      <c r="C1054" s="19" t="s">
        <v>332</v>
      </c>
      <c r="D1054" s="19" t="s">
        <v>289</v>
      </c>
      <c r="E1054" s="19" t="s">
        <v>35</v>
      </c>
      <c r="F1054" s="19">
        <v>10</v>
      </c>
      <c r="G1054" s="27">
        <v>43893</v>
      </c>
      <c r="H1054" s="27">
        <f t="shared" si="44"/>
        <v>43903</v>
      </c>
      <c r="I1054" s="27">
        <v>43904</v>
      </c>
      <c r="J1054" s="5">
        <v>296</v>
      </c>
      <c r="K1054" s="5">
        <v>296</v>
      </c>
      <c r="L1054" s="18">
        <v>0</v>
      </c>
      <c r="M1054" s="18">
        <f t="shared" si="43"/>
        <v>1</v>
      </c>
    </row>
    <row r="1055" spans="1:13" x14ac:dyDescent="0.3">
      <c r="A1055" s="5">
        <v>101125</v>
      </c>
      <c r="B1055" s="19">
        <v>75260</v>
      </c>
      <c r="C1055" s="19" t="s">
        <v>333</v>
      </c>
      <c r="D1055" s="19" t="s">
        <v>289</v>
      </c>
      <c r="E1055" s="19" t="s">
        <v>35</v>
      </c>
      <c r="F1055" s="19">
        <v>10</v>
      </c>
      <c r="G1055" s="27">
        <v>43893</v>
      </c>
      <c r="H1055" s="27">
        <f t="shared" si="44"/>
        <v>43903</v>
      </c>
      <c r="I1055" s="27">
        <v>43904</v>
      </c>
      <c r="J1055" s="5">
        <v>193</v>
      </c>
      <c r="K1055" s="5">
        <v>193</v>
      </c>
      <c r="L1055" s="18">
        <v>0</v>
      </c>
      <c r="M1055" s="18">
        <f t="shared" si="43"/>
        <v>1</v>
      </c>
    </row>
    <row r="1056" spans="1:13" x14ac:dyDescent="0.3">
      <c r="A1056" s="5">
        <v>101133</v>
      </c>
      <c r="B1056" s="19">
        <v>81090</v>
      </c>
      <c r="C1056" s="19" t="s">
        <v>334</v>
      </c>
      <c r="D1056" s="19" t="s">
        <v>258</v>
      </c>
      <c r="E1056" s="19" t="s">
        <v>259</v>
      </c>
      <c r="F1056" s="19">
        <v>45</v>
      </c>
      <c r="G1056" s="27">
        <v>43893</v>
      </c>
      <c r="H1056" s="27">
        <f t="shared" si="44"/>
        <v>43938</v>
      </c>
      <c r="I1056" s="27">
        <v>43938</v>
      </c>
      <c r="J1056" s="5">
        <v>150</v>
      </c>
      <c r="K1056" s="5">
        <v>154</v>
      </c>
      <c r="L1056" s="18">
        <v>0</v>
      </c>
      <c r="M1056" s="18">
        <f t="shared" si="43"/>
        <v>0</v>
      </c>
    </row>
    <row r="1057" spans="1:13" x14ac:dyDescent="0.3">
      <c r="A1057" s="5">
        <v>101131</v>
      </c>
      <c r="B1057" s="19">
        <v>32610</v>
      </c>
      <c r="C1057" s="19" t="s">
        <v>335</v>
      </c>
      <c r="D1057" s="19" t="s">
        <v>240</v>
      </c>
      <c r="E1057" s="19" t="s">
        <v>318</v>
      </c>
      <c r="F1057" s="19">
        <v>3</v>
      </c>
      <c r="G1057" s="27">
        <v>43893</v>
      </c>
      <c r="H1057" s="27">
        <f t="shared" si="44"/>
        <v>43896</v>
      </c>
      <c r="I1057" s="27">
        <v>43896</v>
      </c>
      <c r="J1057" s="5">
        <v>140</v>
      </c>
      <c r="K1057" s="5">
        <v>140</v>
      </c>
      <c r="L1057" s="18">
        <v>0</v>
      </c>
      <c r="M1057" s="18">
        <f t="shared" si="43"/>
        <v>0</v>
      </c>
    </row>
    <row r="1058" spans="1:13" x14ac:dyDescent="0.3">
      <c r="A1058" s="5">
        <v>101134</v>
      </c>
      <c r="B1058" s="26">
        <v>15560</v>
      </c>
      <c r="C1058" s="19" t="s">
        <v>336</v>
      </c>
      <c r="D1058" s="19" t="s">
        <v>165</v>
      </c>
      <c r="E1058" s="19" t="s">
        <v>166</v>
      </c>
      <c r="F1058" s="19">
        <v>10</v>
      </c>
      <c r="G1058" s="27">
        <v>43893</v>
      </c>
      <c r="H1058" s="27">
        <f t="shared" si="44"/>
        <v>43903</v>
      </c>
      <c r="I1058" s="27">
        <v>43903</v>
      </c>
      <c r="J1058" s="5">
        <v>323</v>
      </c>
      <c r="K1058" s="5">
        <v>323</v>
      </c>
      <c r="L1058" s="18">
        <v>0</v>
      </c>
      <c r="M1058" s="18">
        <f t="shared" si="43"/>
        <v>0</v>
      </c>
    </row>
    <row r="1059" spans="1:13" x14ac:dyDescent="0.3">
      <c r="A1059" s="5">
        <v>101131</v>
      </c>
      <c r="B1059" s="19">
        <v>31250</v>
      </c>
      <c r="C1059" s="19" t="s">
        <v>337</v>
      </c>
      <c r="D1059" s="19" t="s">
        <v>183</v>
      </c>
      <c r="E1059" s="19" t="s">
        <v>318</v>
      </c>
      <c r="F1059" s="19">
        <v>3</v>
      </c>
      <c r="G1059" s="27">
        <v>43893</v>
      </c>
      <c r="H1059" s="27">
        <f t="shared" si="44"/>
        <v>43896</v>
      </c>
      <c r="I1059" s="27">
        <v>43896</v>
      </c>
      <c r="J1059" s="5">
        <v>86</v>
      </c>
      <c r="K1059" s="5">
        <v>86</v>
      </c>
      <c r="L1059" s="18">
        <v>0</v>
      </c>
      <c r="M1059" s="18">
        <f t="shared" si="43"/>
        <v>0</v>
      </c>
    </row>
    <row r="1060" spans="1:13" x14ac:dyDescent="0.3">
      <c r="A1060" s="5">
        <v>101130</v>
      </c>
      <c r="B1060" s="19">
        <v>25010</v>
      </c>
      <c r="C1060" s="19" t="s">
        <v>338</v>
      </c>
      <c r="D1060" s="19" t="s">
        <v>177</v>
      </c>
      <c r="E1060" s="19" t="s">
        <v>238</v>
      </c>
      <c r="F1060" s="19">
        <v>20</v>
      </c>
      <c r="G1060" s="27">
        <v>43893</v>
      </c>
      <c r="H1060" s="27">
        <f t="shared" si="44"/>
        <v>43913</v>
      </c>
      <c r="I1060" s="27">
        <v>43913</v>
      </c>
      <c r="J1060" s="5">
        <v>137</v>
      </c>
      <c r="K1060" s="5">
        <v>137</v>
      </c>
      <c r="L1060" s="18">
        <v>0</v>
      </c>
      <c r="M1060" s="18">
        <f t="shared" si="43"/>
        <v>0</v>
      </c>
    </row>
    <row r="1061" spans="1:13" x14ac:dyDescent="0.3">
      <c r="A1061" s="5">
        <v>101132</v>
      </c>
      <c r="B1061" s="19">
        <v>72970</v>
      </c>
      <c r="C1061" s="19" t="s">
        <v>339</v>
      </c>
      <c r="D1061" s="19" t="s">
        <v>189</v>
      </c>
      <c r="E1061" s="19" t="s">
        <v>178</v>
      </c>
      <c r="F1061" s="19">
        <v>20</v>
      </c>
      <c r="G1061" s="27">
        <v>43893</v>
      </c>
      <c r="H1061" s="27">
        <f t="shared" si="44"/>
        <v>43913</v>
      </c>
      <c r="I1061" s="27">
        <v>43913</v>
      </c>
      <c r="J1061" s="5">
        <v>209</v>
      </c>
      <c r="K1061" s="5">
        <v>207</v>
      </c>
      <c r="L1061" s="18">
        <v>0</v>
      </c>
      <c r="M1061" s="18">
        <f t="shared" si="43"/>
        <v>0</v>
      </c>
    </row>
    <row r="1062" spans="1:13" x14ac:dyDescent="0.3">
      <c r="A1062" s="5">
        <v>101132</v>
      </c>
      <c r="B1062" s="19">
        <v>72790</v>
      </c>
      <c r="C1062" s="19" t="s">
        <v>340</v>
      </c>
      <c r="D1062" s="19" t="s">
        <v>189</v>
      </c>
      <c r="E1062" s="19" t="s">
        <v>178</v>
      </c>
      <c r="F1062" s="19">
        <v>20</v>
      </c>
      <c r="G1062" s="27">
        <v>43893</v>
      </c>
      <c r="H1062" s="27">
        <f t="shared" si="44"/>
        <v>43913</v>
      </c>
      <c r="I1062" s="27">
        <v>43913</v>
      </c>
      <c r="J1062" s="5">
        <v>80</v>
      </c>
      <c r="K1062" s="5">
        <v>80</v>
      </c>
      <c r="L1062" s="18">
        <v>0</v>
      </c>
      <c r="M1062" s="18">
        <f t="shared" si="43"/>
        <v>0</v>
      </c>
    </row>
    <row r="1063" spans="1:13" x14ac:dyDescent="0.3">
      <c r="A1063" s="5">
        <v>101125</v>
      </c>
      <c r="B1063" s="19">
        <v>75010</v>
      </c>
      <c r="C1063" s="19" t="s">
        <v>341</v>
      </c>
      <c r="D1063" s="19" t="s">
        <v>289</v>
      </c>
      <c r="E1063" s="19" t="s">
        <v>35</v>
      </c>
      <c r="F1063" s="19">
        <v>10</v>
      </c>
      <c r="G1063" s="27">
        <v>43893</v>
      </c>
      <c r="H1063" s="27">
        <f t="shared" si="44"/>
        <v>43903</v>
      </c>
      <c r="I1063" s="27">
        <v>43904</v>
      </c>
      <c r="J1063" s="5">
        <v>45</v>
      </c>
      <c r="K1063" s="5">
        <v>45</v>
      </c>
      <c r="L1063" s="18">
        <v>0</v>
      </c>
      <c r="M1063" s="18">
        <f t="shared" si="43"/>
        <v>1</v>
      </c>
    </row>
    <row r="1064" spans="1:13" x14ac:dyDescent="0.3">
      <c r="A1064" s="5">
        <v>101131</v>
      </c>
      <c r="B1064" s="19">
        <v>31680</v>
      </c>
      <c r="C1064" s="19" t="s">
        <v>342</v>
      </c>
      <c r="D1064" s="19" t="s">
        <v>183</v>
      </c>
      <c r="E1064" s="19" t="s">
        <v>318</v>
      </c>
      <c r="F1064" s="19">
        <v>3</v>
      </c>
      <c r="G1064" s="27">
        <v>43893</v>
      </c>
      <c r="H1064" s="27">
        <f t="shared" si="44"/>
        <v>43896</v>
      </c>
      <c r="I1064" s="27">
        <v>43896</v>
      </c>
      <c r="J1064" s="5">
        <v>60</v>
      </c>
      <c r="K1064" s="5">
        <v>60</v>
      </c>
      <c r="L1064" s="18">
        <v>0</v>
      </c>
      <c r="M1064" s="18">
        <f t="shared" si="43"/>
        <v>0</v>
      </c>
    </row>
    <row r="1065" spans="1:13" x14ac:dyDescent="0.3">
      <c r="A1065" s="5">
        <v>101135</v>
      </c>
      <c r="B1065" s="19">
        <v>60570</v>
      </c>
      <c r="C1065" s="19" t="s">
        <v>343</v>
      </c>
      <c r="D1065" s="19" t="s">
        <v>214</v>
      </c>
      <c r="E1065" s="19" t="s">
        <v>160</v>
      </c>
      <c r="F1065" s="19">
        <v>10</v>
      </c>
      <c r="G1065" s="27">
        <v>43893</v>
      </c>
      <c r="H1065" s="27">
        <f t="shared" si="44"/>
        <v>43903</v>
      </c>
      <c r="I1065" s="27">
        <v>43903</v>
      </c>
      <c r="J1065" s="5">
        <v>559</v>
      </c>
      <c r="K1065" s="5">
        <v>559</v>
      </c>
      <c r="L1065" s="18">
        <v>0</v>
      </c>
      <c r="M1065" s="18">
        <f t="shared" si="43"/>
        <v>0</v>
      </c>
    </row>
    <row r="1066" spans="1:13" x14ac:dyDescent="0.3">
      <c r="A1066" s="5">
        <v>101154</v>
      </c>
      <c r="B1066" s="19">
        <v>80120</v>
      </c>
      <c r="C1066" s="19" t="s">
        <v>344</v>
      </c>
      <c r="D1066" s="19" t="s">
        <v>299</v>
      </c>
      <c r="E1066" s="19" t="s">
        <v>65</v>
      </c>
      <c r="F1066" s="19">
        <v>5</v>
      </c>
      <c r="G1066" s="27">
        <v>43907</v>
      </c>
      <c r="H1066" s="27">
        <f t="shared" si="44"/>
        <v>43912</v>
      </c>
      <c r="I1066" s="27">
        <v>43912</v>
      </c>
      <c r="J1066" s="5">
        <v>81</v>
      </c>
      <c r="K1066" s="5">
        <v>81</v>
      </c>
      <c r="L1066" s="18">
        <v>0</v>
      </c>
      <c r="M1066" s="18">
        <f t="shared" si="43"/>
        <v>0</v>
      </c>
    </row>
    <row r="1067" spans="1:13" x14ac:dyDescent="0.3">
      <c r="A1067" s="5">
        <v>101157</v>
      </c>
      <c r="B1067" s="19">
        <v>15420</v>
      </c>
      <c r="C1067" s="19" t="s">
        <v>345</v>
      </c>
      <c r="D1067" s="19" t="s">
        <v>165</v>
      </c>
      <c r="E1067" s="19" t="s">
        <v>166</v>
      </c>
      <c r="F1067" s="19">
        <v>10</v>
      </c>
      <c r="G1067" s="27">
        <v>43907</v>
      </c>
      <c r="H1067" s="27">
        <f t="shared" si="44"/>
        <v>43917</v>
      </c>
      <c r="I1067" s="27">
        <v>43917</v>
      </c>
      <c r="J1067" s="5">
        <v>415</v>
      </c>
      <c r="K1067" s="5">
        <v>415</v>
      </c>
      <c r="L1067" s="18">
        <v>0</v>
      </c>
      <c r="M1067" s="18">
        <f t="shared" si="43"/>
        <v>0</v>
      </c>
    </row>
    <row r="1068" spans="1:13" x14ac:dyDescent="0.3">
      <c r="A1068" s="5">
        <v>101155</v>
      </c>
      <c r="B1068" s="19">
        <v>32640</v>
      </c>
      <c r="C1068" s="19" t="s">
        <v>346</v>
      </c>
      <c r="D1068" s="19" t="s">
        <v>240</v>
      </c>
      <c r="E1068" s="19" t="s">
        <v>318</v>
      </c>
      <c r="F1068" s="19">
        <v>3</v>
      </c>
      <c r="G1068" s="27">
        <v>43907</v>
      </c>
      <c r="H1068" s="27">
        <f t="shared" si="44"/>
        <v>43910</v>
      </c>
      <c r="I1068" s="27">
        <v>43910</v>
      </c>
      <c r="J1068" s="5">
        <v>224</v>
      </c>
      <c r="K1068" s="5">
        <v>224</v>
      </c>
      <c r="L1068" s="18">
        <v>0</v>
      </c>
      <c r="M1068" s="18">
        <f t="shared" si="43"/>
        <v>0</v>
      </c>
    </row>
    <row r="1069" spans="1:13" x14ac:dyDescent="0.3">
      <c r="A1069" s="5">
        <v>101155</v>
      </c>
      <c r="B1069" s="19">
        <v>32170</v>
      </c>
      <c r="C1069" s="19" t="s">
        <v>347</v>
      </c>
      <c r="D1069" s="19" t="s">
        <v>240</v>
      </c>
      <c r="E1069" s="19" t="s">
        <v>318</v>
      </c>
      <c r="F1069" s="19">
        <v>3</v>
      </c>
      <c r="G1069" s="27">
        <v>43907</v>
      </c>
      <c r="H1069" s="27">
        <f t="shared" si="44"/>
        <v>43910</v>
      </c>
      <c r="I1069" s="27">
        <v>43910</v>
      </c>
      <c r="J1069" s="5">
        <v>91</v>
      </c>
      <c r="K1069" s="5">
        <v>91</v>
      </c>
      <c r="L1069" s="18">
        <v>0</v>
      </c>
      <c r="M1069" s="18">
        <f t="shared" si="43"/>
        <v>0</v>
      </c>
    </row>
    <row r="1070" spans="1:13" x14ac:dyDescent="0.3">
      <c r="A1070" s="5">
        <v>101156</v>
      </c>
      <c r="B1070" s="19">
        <v>25020</v>
      </c>
      <c r="C1070" s="19" t="s">
        <v>348</v>
      </c>
      <c r="D1070" s="19" t="s">
        <v>177</v>
      </c>
      <c r="E1070" s="19" t="s">
        <v>178</v>
      </c>
      <c r="F1070" s="19">
        <v>20</v>
      </c>
      <c r="G1070" s="27">
        <v>43907</v>
      </c>
      <c r="H1070" s="27">
        <f t="shared" si="44"/>
        <v>43927</v>
      </c>
      <c r="I1070" s="27">
        <v>43927</v>
      </c>
      <c r="J1070" s="5">
        <v>122</v>
      </c>
      <c r="K1070" s="5">
        <v>122</v>
      </c>
      <c r="L1070" s="18">
        <v>0</v>
      </c>
      <c r="M1070" s="18">
        <f t="shared" si="43"/>
        <v>0</v>
      </c>
    </row>
    <row r="1071" spans="1:13" x14ac:dyDescent="0.3">
      <c r="A1071" s="5">
        <v>101156</v>
      </c>
      <c r="B1071" s="19">
        <v>20260</v>
      </c>
      <c r="C1071" s="19" t="s">
        <v>349</v>
      </c>
      <c r="D1071" s="19" t="s">
        <v>177</v>
      </c>
      <c r="E1071" s="19" t="s">
        <v>178</v>
      </c>
      <c r="F1071" s="19">
        <v>20</v>
      </c>
      <c r="G1071" s="27">
        <v>43907</v>
      </c>
      <c r="H1071" s="27">
        <f t="shared" si="44"/>
        <v>43927</v>
      </c>
      <c r="I1071" s="27">
        <v>43927</v>
      </c>
      <c r="J1071" s="5">
        <v>113</v>
      </c>
      <c r="K1071" s="5">
        <v>113</v>
      </c>
      <c r="L1071" s="18">
        <v>0</v>
      </c>
      <c r="M1071" s="18">
        <f t="shared" si="43"/>
        <v>0</v>
      </c>
    </row>
    <row r="1072" spans="1:13" x14ac:dyDescent="0.3">
      <c r="A1072" s="5">
        <v>101156</v>
      </c>
      <c r="B1072" s="19">
        <v>20470</v>
      </c>
      <c r="C1072" s="19" t="s">
        <v>350</v>
      </c>
      <c r="D1072" s="19" t="s">
        <v>177</v>
      </c>
      <c r="E1072" s="19" t="s">
        <v>178</v>
      </c>
      <c r="F1072" s="19">
        <v>20</v>
      </c>
      <c r="G1072" s="27">
        <v>43907</v>
      </c>
      <c r="H1072" s="27">
        <f t="shared" si="44"/>
        <v>43927</v>
      </c>
      <c r="I1072" s="27">
        <v>43927</v>
      </c>
      <c r="J1072" s="5">
        <v>120</v>
      </c>
      <c r="K1072" s="5">
        <v>120</v>
      </c>
      <c r="L1072" s="18">
        <v>0</v>
      </c>
      <c r="M1072" s="18">
        <f t="shared" si="43"/>
        <v>0</v>
      </c>
    </row>
    <row r="1073" spans="1:13" x14ac:dyDescent="0.3">
      <c r="A1073" s="5">
        <v>101158</v>
      </c>
      <c r="B1073" s="19">
        <v>60340</v>
      </c>
      <c r="C1073" s="19" t="s">
        <v>351</v>
      </c>
      <c r="D1073" s="19" t="s">
        <v>214</v>
      </c>
      <c r="E1073" s="19" t="s">
        <v>160</v>
      </c>
      <c r="F1073" s="19">
        <v>10</v>
      </c>
      <c r="G1073" s="27">
        <v>43907</v>
      </c>
      <c r="H1073" s="27">
        <f t="shared" si="44"/>
        <v>43917</v>
      </c>
      <c r="I1073" s="27">
        <v>43917</v>
      </c>
      <c r="J1073" s="5">
        <v>287</v>
      </c>
      <c r="K1073" s="5">
        <v>287</v>
      </c>
      <c r="L1073" s="18">
        <v>0</v>
      </c>
      <c r="M1073" s="18">
        <f t="shared" si="43"/>
        <v>0</v>
      </c>
    </row>
    <row r="1074" spans="1:13" x14ac:dyDescent="0.3">
      <c r="A1074" s="5">
        <v>101155</v>
      </c>
      <c r="B1074" s="19">
        <v>31930</v>
      </c>
      <c r="C1074" s="19" t="s">
        <v>352</v>
      </c>
      <c r="D1074" s="19" t="s">
        <v>183</v>
      </c>
      <c r="E1074" s="19" t="s">
        <v>318</v>
      </c>
      <c r="F1074" s="19">
        <v>3</v>
      </c>
      <c r="G1074" s="27">
        <v>43907</v>
      </c>
      <c r="H1074" s="27">
        <f t="shared" si="44"/>
        <v>43910</v>
      </c>
      <c r="I1074" s="27">
        <v>43910</v>
      </c>
      <c r="J1074" s="5">
        <v>49</v>
      </c>
      <c r="K1074" s="5">
        <v>49</v>
      </c>
      <c r="L1074" s="18">
        <v>0</v>
      </c>
      <c r="M1074" s="18">
        <f t="shared" si="43"/>
        <v>0</v>
      </c>
    </row>
    <row r="1075" spans="1:13" x14ac:dyDescent="0.3">
      <c r="A1075" s="5">
        <v>101157</v>
      </c>
      <c r="B1075" s="19">
        <v>13380</v>
      </c>
      <c r="C1075" s="19" t="s">
        <v>353</v>
      </c>
      <c r="D1075" s="19" t="s">
        <v>165</v>
      </c>
      <c r="E1075" s="19" t="s">
        <v>166</v>
      </c>
      <c r="F1075" s="19">
        <v>10</v>
      </c>
      <c r="G1075" s="27">
        <v>43907</v>
      </c>
      <c r="H1075" s="27">
        <f t="shared" si="44"/>
        <v>43917</v>
      </c>
      <c r="I1075" s="27">
        <v>43917</v>
      </c>
      <c r="J1075" s="5">
        <v>635</v>
      </c>
      <c r="K1075" s="5">
        <v>635</v>
      </c>
      <c r="L1075" s="18">
        <v>0</v>
      </c>
      <c r="M1075" s="18">
        <f t="shared" si="43"/>
        <v>0</v>
      </c>
    </row>
    <row r="1076" spans="1:13" x14ac:dyDescent="0.3">
      <c r="A1076" s="5">
        <v>101155</v>
      </c>
      <c r="B1076" s="19">
        <v>32370</v>
      </c>
      <c r="C1076" s="19" t="s">
        <v>354</v>
      </c>
      <c r="D1076" s="19" t="s">
        <v>240</v>
      </c>
      <c r="E1076" s="19" t="s">
        <v>318</v>
      </c>
      <c r="F1076" s="19">
        <v>3</v>
      </c>
      <c r="G1076" s="27">
        <v>43907</v>
      </c>
      <c r="H1076" s="27">
        <f t="shared" si="44"/>
        <v>43910</v>
      </c>
      <c r="I1076" s="27">
        <v>43910</v>
      </c>
      <c r="J1076" s="5">
        <v>78</v>
      </c>
      <c r="K1076" s="5">
        <v>78</v>
      </c>
      <c r="L1076" s="18">
        <v>0</v>
      </c>
      <c r="M1076" s="18">
        <f t="shared" si="43"/>
        <v>0</v>
      </c>
    </row>
    <row r="1077" spans="1:13" x14ac:dyDescent="0.3">
      <c r="A1077" s="5">
        <v>101157</v>
      </c>
      <c r="B1077" s="19">
        <v>13490</v>
      </c>
      <c r="C1077" s="19" t="s">
        <v>355</v>
      </c>
      <c r="D1077" s="19" t="s">
        <v>165</v>
      </c>
      <c r="E1077" s="19" t="s">
        <v>166</v>
      </c>
      <c r="F1077" s="19">
        <v>10</v>
      </c>
      <c r="G1077" s="27">
        <v>43907</v>
      </c>
      <c r="H1077" s="27">
        <f t="shared" si="44"/>
        <v>43917</v>
      </c>
      <c r="I1077" s="27">
        <v>43917</v>
      </c>
      <c r="J1077" s="5">
        <v>138</v>
      </c>
      <c r="K1077" s="5">
        <v>138</v>
      </c>
      <c r="L1077" s="18">
        <v>0</v>
      </c>
      <c r="M1077" s="18">
        <f t="shared" si="43"/>
        <v>0</v>
      </c>
    </row>
    <row r="1078" spans="1:13" x14ac:dyDescent="0.3">
      <c r="A1078" s="5">
        <v>101155</v>
      </c>
      <c r="B1078" s="19">
        <v>32540</v>
      </c>
      <c r="C1078" s="19" t="s">
        <v>356</v>
      </c>
      <c r="D1078" s="19" t="s">
        <v>240</v>
      </c>
      <c r="E1078" s="19" t="s">
        <v>318</v>
      </c>
      <c r="F1078" s="19">
        <v>3</v>
      </c>
      <c r="G1078" s="27">
        <v>43907</v>
      </c>
      <c r="H1078" s="27">
        <f t="shared" si="44"/>
        <v>43910</v>
      </c>
      <c r="I1078" s="27">
        <v>43910</v>
      </c>
      <c r="J1078" s="5">
        <v>103</v>
      </c>
      <c r="K1078" s="5">
        <v>103</v>
      </c>
      <c r="L1078" s="18">
        <v>0</v>
      </c>
      <c r="M1078" s="18">
        <f t="shared" si="43"/>
        <v>0</v>
      </c>
    </row>
    <row r="1079" spans="1:13" x14ac:dyDescent="0.3">
      <c r="A1079" s="5">
        <v>101156</v>
      </c>
      <c r="B1079" s="19">
        <v>72930</v>
      </c>
      <c r="C1079" s="19" t="s">
        <v>357</v>
      </c>
      <c r="D1079" s="19" t="s">
        <v>189</v>
      </c>
      <c r="E1079" s="19" t="s">
        <v>178</v>
      </c>
      <c r="F1079" s="19">
        <v>20</v>
      </c>
      <c r="G1079" s="27">
        <v>43907</v>
      </c>
      <c r="H1079" s="27">
        <f t="shared" si="44"/>
        <v>43927</v>
      </c>
      <c r="I1079" s="27">
        <v>43927</v>
      </c>
      <c r="J1079" s="5">
        <v>218</v>
      </c>
      <c r="K1079" s="5">
        <v>218</v>
      </c>
      <c r="L1079" s="18">
        <v>0</v>
      </c>
      <c r="M1079" s="18">
        <f t="shared" si="43"/>
        <v>0</v>
      </c>
    </row>
    <row r="1080" spans="1:13" x14ac:dyDescent="0.3">
      <c r="A1080" s="5">
        <v>101157</v>
      </c>
      <c r="B1080" s="19">
        <v>15200</v>
      </c>
      <c r="C1080" s="19" t="s">
        <v>358</v>
      </c>
      <c r="D1080" s="19" t="s">
        <v>165</v>
      </c>
      <c r="E1080" s="19" t="s">
        <v>166</v>
      </c>
      <c r="F1080" s="19">
        <v>10</v>
      </c>
      <c r="G1080" s="27">
        <v>43907</v>
      </c>
      <c r="H1080" s="27">
        <f t="shared" si="44"/>
        <v>43917</v>
      </c>
      <c r="I1080" s="27">
        <v>43917</v>
      </c>
      <c r="J1080" s="5">
        <v>101</v>
      </c>
      <c r="K1080" s="5">
        <v>101</v>
      </c>
      <c r="L1080" s="18">
        <v>0</v>
      </c>
      <c r="M1080" s="18">
        <f t="shared" si="43"/>
        <v>0</v>
      </c>
    </row>
    <row r="1081" spans="1:13" x14ac:dyDescent="0.3">
      <c r="A1081" s="5">
        <v>101153</v>
      </c>
      <c r="B1081" s="19">
        <v>75110</v>
      </c>
      <c r="C1081" s="19" t="s">
        <v>359</v>
      </c>
      <c r="D1081" s="19" t="s">
        <v>289</v>
      </c>
      <c r="E1081" s="19" t="s">
        <v>35</v>
      </c>
      <c r="F1081" s="19">
        <v>10</v>
      </c>
      <c r="G1081" s="27">
        <v>43907</v>
      </c>
      <c r="H1081" s="27">
        <f t="shared" si="44"/>
        <v>43917</v>
      </c>
      <c r="I1081" s="27">
        <v>43917</v>
      </c>
      <c r="J1081" s="5">
        <v>49</v>
      </c>
      <c r="K1081" s="5">
        <v>49</v>
      </c>
      <c r="L1081" s="18">
        <v>0</v>
      </c>
      <c r="M1081" s="18">
        <f t="shared" si="43"/>
        <v>0</v>
      </c>
    </row>
    <row r="1082" spans="1:13" x14ac:dyDescent="0.3">
      <c r="A1082" s="5">
        <v>101156</v>
      </c>
      <c r="B1082" s="19">
        <v>72960</v>
      </c>
      <c r="C1082" s="19" t="s">
        <v>360</v>
      </c>
      <c r="D1082" s="19" t="s">
        <v>189</v>
      </c>
      <c r="E1082" s="19" t="s">
        <v>178</v>
      </c>
      <c r="F1082" s="19">
        <v>20</v>
      </c>
      <c r="G1082" s="27">
        <v>43907</v>
      </c>
      <c r="H1082" s="27">
        <f t="shared" si="44"/>
        <v>43927</v>
      </c>
      <c r="I1082" s="27">
        <v>43927</v>
      </c>
      <c r="J1082" s="5">
        <v>131</v>
      </c>
      <c r="K1082" s="5">
        <v>131</v>
      </c>
      <c r="L1082" s="18">
        <v>0</v>
      </c>
      <c r="M1082" s="18">
        <f t="shared" si="43"/>
        <v>0</v>
      </c>
    </row>
    <row r="1083" spans="1:13" x14ac:dyDescent="0.3">
      <c r="A1083" s="5">
        <v>101155</v>
      </c>
      <c r="B1083" s="19">
        <v>32660</v>
      </c>
      <c r="C1083" s="19" t="s">
        <v>361</v>
      </c>
      <c r="D1083" s="19" t="s">
        <v>240</v>
      </c>
      <c r="E1083" s="19" t="s">
        <v>318</v>
      </c>
      <c r="F1083" s="19">
        <v>3</v>
      </c>
      <c r="G1083" s="27">
        <v>43907</v>
      </c>
      <c r="H1083" s="27">
        <f t="shared" si="44"/>
        <v>43910</v>
      </c>
      <c r="I1083" s="27">
        <v>43910</v>
      </c>
      <c r="J1083" s="5">
        <v>77</v>
      </c>
      <c r="K1083" s="5">
        <v>77</v>
      </c>
      <c r="L1083" s="18">
        <v>0</v>
      </c>
      <c r="M1083" s="18">
        <f t="shared" si="43"/>
        <v>0</v>
      </c>
    </row>
    <row r="1084" spans="1:13" x14ac:dyDescent="0.3">
      <c r="A1084" s="5">
        <v>101155</v>
      </c>
      <c r="B1084" s="19">
        <v>31550</v>
      </c>
      <c r="C1084" s="19" t="s">
        <v>362</v>
      </c>
      <c r="D1084" s="19" t="s">
        <v>183</v>
      </c>
      <c r="E1084" s="19" t="s">
        <v>318</v>
      </c>
      <c r="F1084" s="19">
        <v>3</v>
      </c>
      <c r="G1084" s="27">
        <v>43907</v>
      </c>
      <c r="H1084" s="27">
        <f t="shared" si="44"/>
        <v>43910</v>
      </c>
      <c r="I1084" s="27">
        <v>43910</v>
      </c>
      <c r="J1084" s="5">
        <v>85</v>
      </c>
      <c r="K1084" s="5">
        <v>85</v>
      </c>
      <c r="L1084" s="18">
        <v>0</v>
      </c>
      <c r="M1084" s="18">
        <f t="shared" si="43"/>
        <v>0</v>
      </c>
    </row>
    <row r="1085" spans="1:13" x14ac:dyDescent="0.3">
      <c r="A1085" s="5">
        <v>101155</v>
      </c>
      <c r="B1085" s="19">
        <v>32560</v>
      </c>
      <c r="C1085" s="19" t="s">
        <v>363</v>
      </c>
      <c r="D1085" s="19" t="s">
        <v>240</v>
      </c>
      <c r="E1085" s="19" t="s">
        <v>318</v>
      </c>
      <c r="F1085" s="19">
        <v>3</v>
      </c>
      <c r="G1085" s="27">
        <v>43907</v>
      </c>
      <c r="H1085" s="27">
        <f t="shared" si="44"/>
        <v>43910</v>
      </c>
      <c r="I1085" s="27">
        <v>43910</v>
      </c>
      <c r="J1085" s="5">
        <v>126</v>
      </c>
      <c r="K1085" s="5">
        <v>126</v>
      </c>
      <c r="L1085" s="18">
        <v>0</v>
      </c>
      <c r="M1085" s="18">
        <f t="shared" si="43"/>
        <v>0</v>
      </c>
    </row>
    <row r="1086" spans="1:13" x14ac:dyDescent="0.3">
      <c r="A1086" s="5">
        <v>101158</v>
      </c>
      <c r="B1086" s="19">
        <v>60050</v>
      </c>
      <c r="C1086" s="19" t="s">
        <v>364</v>
      </c>
      <c r="D1086" s="19" t="s">
        <v>455</v>
      </c>
      <c r="E1086" s="19" t="s">
        <v>160</v>
      </c>
      <c r="F1086" s="19">
        <v>10</v>
      </c>
      <c r="G1086" s="27">
        <v>43907</v>
      </c>
      <c r="H1086" s="27">
        <f t="shared" si="44"/>
        <v>43917</v>
      </c>
      <c r="I1086" s="27">
        <v>43917</v>
      </c>
      <c r="J1086" s="5">
        <v>62</v>
      </c>
      <c r="K1086" s="5">
        <v>62</v>
      </c>
      <c r="L1086" s="18">
        <v>0</v>
      </c>
      <c r="M1086" s="18">
        <f t="shared" si="43"/>
        <v>0</v>
      </c>
    </row>
    <row r="1087" spans="1:13" x14ac:dyDescent="0.3">
      <c r="A1087" s="5">
        <v>101152</v>
      </c>
      <c r="B1087" s="19">
        <v>80030</v>
      </c>
      <c r="C1087" s="19" t="s">
        <v>365</v>
      </c>
      <c r="D1087" s="19" t="s">
        <v>234</v>
      </c>
      <c r="E1087" s="19" t="s">
        <v>235</v>
      </c>
      <c r="F1087" s="19">
        <v>10</v>
      </c>
      <c r="G1087" s="27">
        <v>43907</v>
      </c>
      <c r="H1087" s="27">
        <f t="shared" si="44"/>
        <v>43917</v>
      </c>
      <c r="I1087" s="27">
        <v>43917</v>
      </c>
      <c r="J1087" s="5">
        <v>623</v>
      </c>
      <c r="K1087" s="5">
        <v>623</v>
      </c>
      <c r="L1087" s="18">
        <v>0</v>
      </c>
      <c r="M1087" s="18">
        <f t="shared" si="43"/>
        <v>0</v>
      </c>
    </row>
    <row r="1088" spans="1:13" x14ac:dyDescent="0.3">
      <c r="A1088" s="5">
        <v>101158</v>
      </c>
      <c r="B1088" s="19">
        <v>73120</v>
      </c>
      <c r="C1088" s="19" t="s">
        <v>366</v>
      </c>
      <c r="D1088" s="19" t="s">
        <v>455</v>
      </c>
      <c r="E1088" s="19" t="s">
        <v>160</v>
      </c>
      <c r="F1088" s="19">
        <v>10</v>
      </c>
      <c r="G1088" s="27">
        <v>43907</v>
      </c>
      <c r="H1088" s="27">
        <f t="shared" si="44"/>
        <v>43917</v>
      </c>
      <c r="I1088" s="27">
        <v>43917</v>
      </c>
      <c r="J1088" s="5">
        <v>45</v>
      </c>
      <c r="K1088" s="5">
        <v>45</v>
      </c>
      <c r="L1088" s="18">
        <v>0</v>
      </c>
      <c r="M1088" s="18">
        <f t="shared" si="43"/>
        <v>0</v>
      </c>
    </row>
    <row r="1089" spans="1:13" x14ac:dyDescent="0.3">
      <c r="A1089" s="5">
        <v>101156</v>
      </c>
      <c r="B1089" s="19">
        <v>72470</v>
      </c>
      <c r="C1089" s="19" t="s">
        <v>367</v>
      </c>
      <c r="D1089" s="19" t="s">
        <v>189</v>
      </c>
      <c r="E1089" s="19" t="s">
        <v>178</v>
      </c>
      <c r="F1089" s="19">
        <v>20</v>
      </c>
      <c r="G1089" s="27">
        <v>43907</v>
      </c>
      <c r="H1089" s="27">
        <f t="shared" si="44"/>
        <v>43927</v>
      </c>
      <c r="I1089" s="27">
        <v>43927</v>
      </c>
      <c r="J1089" s="5">
        <v>16</v>
      </c>
      <c r="K1089" s="5">
        <v>16</v>
      </c>
      <c r="L1089" s="18">
        <v>0</v>
      </c>
      <c r="M1089" s="18">
        <f t="shared" si="43"/>
        <v>0</v>
      </c>
    </row>
    <row r="1090" spans="1:13" x14ac:dyDescent="0.3">
      <c r="A1090" s="5">
        <v>101158</v>
      </c>
      <c r="B1090" s="19">
        <v>73020</v>
      </c>
      <c r="C1090" s="19" t="s">
        <v>368</v>
      </c>
      <c r="D1090" s="19" t="s">
        <v>455</v>
      </c>
      <c r="E1090" s="19" t="s">
        <v>160</v>
      </c>
      <c r="F1090" s="19">
        <v>10</v>
      </c>
      <c r="G1090" s="27">
        <v>43907</v>
      </c>
      <c r="H1090" s="27">
        <f t="shared" si="44"/>
        <v>43917</v>
      </c>
      <c r="I1090" s="27">
        <v>43917</v>
      </c>
      <c r="J1090" s="5">
        <v>24</v>
      </c>
      <c r="K1090" s="5">
        <v>24</v>
      </c>
      <c r="L1090" s="18">
        <v>0</v>
      </c>
      <c r="M1090" s="18">
        <f t="shared" si="43"/>
        <v>0</v>
      </c>
    </row>
    <row r="1091" spans="1:13" x14ac:dyDescent="0.3">
      <c r="A1091" s="5">
        <v>101156</v>
      </c>
      <c r="B1091" s="19">
        <v>72390</v>
      </c>
      <c r="C1091" s="19" t="s">
        <v>369</v>
      </c>
      <c r="D1091" s="19" t="s">
        <v>189</v>
      </c>
      <c r="E1091" s="19" t="s">
        <v>178</v>
      </c>
      <c r="F1091" s="19">
        <v>20</v>
      </c>
      <c r="G1091" s="27">
        <v>43907</v>
      </c>
      <c r="H1091" s="27">
        <f t="shared" si="44"/>
        <v>43927</v>
      </c>
      <c r="I1091" s="27">
        <v>43927</v>
      </c>
      <c r="J1091" s="5">
        <v>15</v>
      </c>
      <c r="K1091" s="5">
        <v>15</v>
      </c>
      <c r="L1091" s="18">
        <v>0</v>
      </c>
      <c r="M1091" s="18">
        <f t="shared" ref="M1091:M1154" si="45">ABS(I1091-H1091)</f>
        <v>0</v>
      </c>
    </row>
    <row r="1092" spans="1:13" x14ac:dyDescent="0.3">
      <c r="A1092" s="5">
        <v>101155</v>
      </c>
      <c r="B1092" s="19">
        <v>32450</v>
      </c>
      <c r="C1092" s="19" t="s">
        <v>370</v>
      </c>
      <c r="D1092" s="19" t="s">
        <v>240</v>
      </c>
      <c r="E1092" s="19" t="s">
        <v>318</v>
      </c>
      <c r="F1092" s="19">
        <v>3</v>
      </c>
      <c r="G1092" s="27">
        <v>43907</v>
      </c>
      <c r="H1092" s="27">
        <f t="shared" si="44"/>
        <v>43910</v>
      </c>
      <c r="I1092" s="27">
        <v>43910</v>
      </c>
      <c r="J1092" s="5">
        <v>195</v>
      </c>
      <c r="K1092" s="5">
        <v>195</v>
      </c>
      <c r="L1092" s="18">
        <v>0</v>
      </c>
      <c r="M1092" s="18">
        <f t="shared" si="45"/>
        <v>0</v>
      </c>
    </row>
    <row r="1093" spans="1:13" x14ac:dyDescent="0.3">
      <c r="A1093" s="5">
        <v>101155</v>
      </c>
      <c r="B1093" s="19">
        <v>31610</v>
      </c>
      <c r="C1093" s="19" t="s">
        <v>371</v>
      </c>
      <c r="D1093" s="19" t="s">
        <v>183</v>
      </c>
      <c r="E1093" s="19" t="s">
        <v>318</v>
      </c>
      <c r="F1093" s="19">
        <v>3</v>
      </c>
      <c r="G1093" s="27">
        <v>43907</v>
      </c>
      <c r="H1093" s="27">
        <f t="shared" si="44"/>
        <v>43910</v>
      </c>
      <c r="I1093" s="27">
        <v>43910</v>
      </c>
      <c r="J1093" s="5">
        <v>20</v>
      </c>
      <c r="K1093" s="5">
        <v>20</v>
      </c>
      <c r="L1093" s="18">
        <v>0</v>
      </c>
      <c r="M1093" s="18">
        <f t="shared" si="45"/>
        <v>0</v>
      </c>
    </row>
    <row r="1094" spans="1:13" x14ac:dyDescent="0.3">
      <c r="A1094" s="5">
        <v>101156</v>
      </c>
      <c r="B1094" s="19">
        <v>72810</v>
      </c>
      <c r="C1094" s="19" t="s">
        <v>372</v>
      </c>
      <c r="D1094" s="19" t="s">
        <v>189</v>
      </c>
      <c r="E1094" s="19" t="s">
        <v>178</v>
      </c>
      <c r="F1094" s="19">
        <v>20</v>
      </c>
      <c r="G1094" s="27">
        <v>43907</v>
      </c>
      <c r="H1094" s="27">
        <f t="shared" si="44"/>
        <v>43927</v>
      </c>
      <c r="I1094" s="27">
        <v>43927</v>
      </c>
      <c r="J1094" s="5">
        <v>9</v>
      </c>
      <c r="K1094" s="5">
        <v>9</v>
      </c>
      <c r="L1094" s="18">
        <v>0</v>
      </c>
      <c r="M1094" s="18">
        <f t="shared" si="45"/>
        <v>0</v>
      </c>
    </row>
    <row r="1095" spans="1:13" x14ac:dyDescent="0.3">
      <c r="A1095" s="5">
        <v>101156</v>
      </c>
      <c r="B1095" s="19">
        <v>25060</v>
      </c>
      <c r="C1095" s="19" t="s">
        <v>373</v>
      </c>
      <c r="D1095" s="19" t="s">
        <v>177</v>
      </c>
      <c r="E1095" s="19" t="s">
        <v>178</v>
      </c>
      <c r="F1095" s="19">
        <v>20</v>
      </c>
      <c r="G1095" s="27">
        <v>43907</v>
      </c>
      <c r="H1095" s="27">
        <f t="shared" si="44"/>
        <v>43927</v>
      </c>
      <c r="I1095" s="27">
        <v>43927</v>
      </c>
      <c r="J1095" s="5">
        <v>48</v>
      </c>
      <c r="K1095" s="5">
        <v>48</v>
      </c>
      <c r="L1095" s="18">
        <v>0</v>
      </c>
      <c r="M1095" s="18">
        <f t="shared" si="45"/>
        <v>0</v>
      </c>
    </row>
    <row r="1096" spans="1:13" x14ac:dyDescent="0.3">
      <c r="A1096" s="5">
        <v>101135</v>
      </c>
      <c r="B1096" s="19">
        <v>60580</v>
      </c>
      <c r="C1096" s="19" t="s">
        <v>374</v>
      </c>
      <c r="D1096" s="19" t="s">
        <v>214</v>
      </c>
      <c r="E1096" s="19" t="s">
        <v>160</v>
      </c>
      <c r="F1096" s="19">
        <v>10</v>
      </c>
      <c r="G1096" s="27">
        <v>43893</v>
      </c>
      <c r="H1096" s="27">
        <f t="shared" si="44"/>
        <v>43903</v>
      </c>
      <c r="I1096" s="27">
        <v>43903</v>
      </c>
      <c r="J1096" s="5">
        <v>215</v>
      </c>
      <c r="K1096" s="5">
        <v>215</v>
      </c>
      <c r="L1096" s="18">
        <v>0</v>
      </c>
      <c r="M1096" s="18">
        <f t="shared" si="45"/>
        <v>0</v>
      </c>
    </row>
    <row r="1097" spans="1:13" x14ac:dyDescent="0.3">
      <c r="A1097" s="5">
        <v>101131</v>
      </c>
      <c r="B1097" s="19">
        <v>32680</v>
      </c>
      <c r="C1097" s="19" t="s">
        <v>375</v>
      </c>
      <c r="D1097" s="19" t="s">
        <v>240</v>
      </c>
      <c r="E1097" s="19" t="s">
        <v>318</v>
      </c>
      <c r="F1097" s="19">
        <v>3</v>
      </c>
      <c r="G1097" s="27">
        <v>43893</v>
      </c>
      <c r="H1097" s="27">
        <f t="shared" si="44"/>
        <v>43896</v>
      </c>
      <c r="I1097" s="27">
        <v>43896</v>
      </c>
      <c r="J1097" s="5">
        <v>62</v>
      </c>
      <c r="K1097" s="5">
        <v>62</v>
      </c>
      <c r="L1097" s="18">
        <v>0</v>
      </c>
      <c r="M1097" s="18">
        <f t="shared" si="45"/>
        <v>0</v>
      </c>
    </row>
    <row r="1098" spans="1:13" x14ac:dyDescent="0.3">
      <c r="A1098" s="5">
        <v>101126</v>
      </c>
      <c r="B1098" s="19">
        <v>80320</v>
      </c>
      <c r="C1098" s="19" t="s">
        <v>376</v>
      </c>
      <c r="D1098" s="19" t="s">
        <v>299</v>
      </c>
      <c r="E1098" s="19" t="s">
        <v>65</v>
      </c>
      <c r="F1098" s="19">
        <v>5</v>
      </c>
      <c r="G1098" s="27">
        <v>43893</v>
      </c>
      <c r="H1098" s="27">
        <f t="shared" si="44"/>
        <v>43898</v>
      </c>
      <c r="I1098" s="27">
        <v>43899</v>
      </c>
      <c r="J1098" s="5">
        <v>47</v>
      </c>
      <c r="K1098" s="5">
        <v>47</v>
      </c>
      <c r="L1098" s="18">
        <v>0</v>
      </c>
      <c r="M1098" s="18">
        <f t="shared" si="45"/>
        <v>1</v>
      </c>
    </row>
    <row r="1099" spans="1:13" x14ac:dyDescent="0.3">
      <c r="A1099" s="5">
        <v>101131</v>
      </c>
      <c r="B1099" s="26">
        <v>31480</v>
      </c>
      <c r="C1099" s="19" t="s">
        <v>377</v>
      </c>
      <c r="D1099" s="19" t="s">
        <v>183</v>
      </c>
      <c r="E1099" s="19" t="s">
        <v>318</v>
      </c>
      <c r="F1099" s="19">
        <v>3</v>
      </c>
      <c r="G1099" s="27">
        <v>43893</v>
      </c>
      <c r="H1099" s="27">
        <f t="shared" si="44"/>
        <v>43896</v>
      </c>
      <c r="I1099" s="27">
        <v>43896</v>
      </c>
      <c r="J1099" s="5">
        <v>25</v>
      </c>
      <c r="K1099" s="5">
        <v>25</v>
      </c>
      <c r="L1099" s="18">
        <v>0</v>
      </c>
      <c r="M1099" s="18">
        <f t="shared" si="45"/>
        <v>0</v>
      </c>
    </row>
    <row r="1100" spans="1:13" x14ac:dyDescent="0.3">
      <c r="A1100" s="5">
        <v>101132</v>
      </c>
      <c r="B1100" s="19">
        <v>72920</v>
      </c>
      <c r="C1100" s="19" t="s">
        <v>378</v>
      </c>
      <c r="D1100" s="19" t="s">
        <v>189</v>
      </c>
      <c r="E1100" s="19" t="s">
        <v>178</v>
      </c>
      <c r="F1100" s="19">
        <v>20</v>
      </c>
      <c r="G1100" s="27">
        <v>43893</v>
      </c>
      <c r="H1100" s="27">
        <f t="shared" si="44"/>
        <v>43913</v>
      </c>
      <c r="I1100" s="27">
        <v>43913</v>
      </c>
      <c r="J1100" s="5">
        <v>69</v>
      </c>
      <c r="K1100" s="5">
        <v>69</v>
      </c>
      <c r="L1100" s="18">
        <v>0</v>
      </c>
      <c r="M1100" s="18">
        <f t="shared" si="45"/>
        <v>0</v>
      </c>
    </row>
    <row r="1101" spans="1:13" x14ac:dyDescent="0.3">
      <c r="A1101" s="5">
        <v>101132</v>
      </c>
      <c r="B1101" s="19">
        <v>72330</v>
      </c>
      <c r="C1101" s="19" t="s">
        <v>379</v>
      </c>
      <c r="D1101" s="19" t="s">
        <v>189</v>
      </c>
      <c r="E1101" s="19" t="s">
        <v>178</v>
      </c>
      <c r="F1101" s="19">
        <v>20</v>
      </c>
      <c r="G1101" s="27">
        <v>43893</v>
      </c>
      <c r="H1101" s="27">
        <f t="shared" si="44"/>
        <v>43913</v>
      </c>
      <c r="I1101" s="27">
        <v>43913</v>
      </c>
      <c r="J1101" s="5">
        <v>12</v>
      </c>
      <c r="K1101" s="5">
        <v>12</v>
      </c>
      <c r="L1101" s="18">
        <v>0</v>
      </c>
      <c r="M1101" s="18">
        <f t="shared" si="45"/>
        <v>0</v>
      </c>
    </row>
    <row r="1102" spans="1:13" x14ac:dyDescent="0.3">
      <c r="A1102" s="5">
        <v>101131</v>
      </c>
      <c r="B1102" s="19">
        <v>32620</v>
      </c>
      <c r="C1102" s="19" t="s">
        <v>380</v>
      </c>
      <c r="D1102" s="19" t="s">
        <v>240</v>
      </c>
      <c r="E1102" s="19" t="s">
        <v>318</v>
      </c>
      <c r="F1102" s="19">
        <v>3</v>
      </c>
      <c r="G1102" s="27">
        <v>43893</v>
      </c>
      <c r="H1102" s="27">
        <f t="shared" si="44"/>
        <v>43896</v>
      </c>
      <c r="I1102" s="27">
        <v>43896</v>
      </c>
      <c r="J1102" s="5">
        <v>40</v>
      </c>
      <c r="K1102" s="5">
        <v>40</v>
      </c>
      <c r="L1102" s="18">
        <v>0</v>
      </c>
      <c r="M1102" s="18">
        <f t="shared" si="45"/>
        <v>0</v>
      </c>
    </row>
    <row r="1103" spans="1:13" x14ac:dyDescent="0.3">
      <c r="A1103" s="5">
        <v>101132</v>
      </c>
      <c r="B1103" s="19">
        <v>25050</v>
      </c>
      <c r="C1103" s="19" t="s">
        <v>381</v>
      </c>
      <c r="D1103" s="19" t="s">
        <v>177</v>
      </c>
      <c r="E1103" s="19" t="s">
        <v>178</v>
      </c>
      <c r="F1103" s="19">
        <v>20</v>
      </c>
      <c r="G1103" s="27">
        <v>43893</v>
      </c>
      <c r="H1103" s="27">
        <f t="shared" si="44"/>
        <v>43913</v>
      </c>
      <c r="I1103" s="27">
        <v>43913</v>
      </c>
      <c r="J1103" s="5">
        <v>45</v>
      </c>
      <c r="K1103" s="5">
        <v>45</v>
      </c>
      <c r="L1103" s="18">
        <v>0</v>
      </c>
      <c r="M1103" s="18">
        <f t="shared" si="45"/>
        <v>0</v>
      </c>
    </row>
    <row r="1104" spans="1:13" x14ac:dyDescent="0.3">
      <c r="A1104" s="5">
        <v>101132</v>
      </c>
      <c r="B1104" s="19">
        <v>20270</v>
      </c>
      <c r="C1104" s="19" t="s">
        <v>382</v>
      </c>
      <c r="D1104" s="19" t="s">
        <v>177</v>
      </c>
      <c r="E1104" s="19" t="s">
        <v>178</v>
      </c>
      <c r="F1104" s="19">
        <v>20</v>
      </c>
      <c r="G1104" s="27">
        <v>43893</v>
      </c>
      <c r="H1104" s="27">
        <f t="shared" si="44"/>
        <v>43913</v>
      </c>
      <c r="I1104" s="27">
        <v>43913</v>
      </c>
      <c r="J1104" s="5">
        <v>23</v>
      </c>
      <c r="K1104" s="5">
        <v>23</v>
      </c>
      <c r="L1104" s="18">
        <v>0</v>
      </c>
      <c r="M1104" s="18">
        <f t="shared" si="45"/>
        <v>0</v>
      </c>
    </row>
    <row r="1105" spans="1:13" x14ac:dyDescent="0.3">
      <c r="A1105" s="5">
        <v>101135</v>
      </c>
      <c r="B1105" s="19">
        <v>60330</v>
      </c>
      <c r="C1105" s="19" t="s">
        <v>383</v>
      </c>
      <c r="D1105" s="19" t="s">
        <v>214</v>
      </c>
      <c r="E1105" s="19" t="s">
        <v>160</v>
      </c>
      <c r="F1105" s="19">
        <v>10</v>
      </c>
      <c r="G1105" s="27">
        <v>43893</v>
      </c>
      <c r="H1105" s="27">
        <f t="shared" ref="H1105:H1168" si="46">G1105+F1105</f>
        <v>43903</v>
      </c>
      <c r="I1105" s="27">
        <v>43903</v>
      </c>
      <c r="J1105" s="5">
        <v>146</v>
      </c>
      <c r="K1105" s="5">
        <v>146</v>
      </c>
      <c r="L1105" s="18">
        <v>0</v>
      </c>
      <c r="M1105" s="18">
        <f t="shared" si="45"/>
        <v>0</v>
      </c>
    </row>
    <row r="1106" spans="1:13" x14ac:dyDescent="0.3">
      <c r="A1106" s="5">
        <v>101131</v>
      </c>
      <c r="B1106" s="19">
        <v>32570</v>
      </c>
      <c r="C1106" s="19" t="s">
        <v>384</v>
      </c>
      <c r="D1106" s="19" t="s">
        <v>240</v>
      </c>
      <c r="E1106" s="19" t="s">
        <v>318</v>
      </c>
      <c r="F1106" s="19">
        <v>3</v>
      </c>
      <c r="G1106" s="27">
        <v>43893</v>
      </c>
      <c r="H1106" s="27">
        <f t="shared" si="46"/>
        <v>43896</v>
      </c>
      <c r="I1106" s="27">
        <v>43896</v>
      </c>
      <c r="J1106" s="5">
        <v>22</v>
      </c>
      <c r="K1106" s="5">
        <v>22</v>
      </c>
      <c r="L1106" s="18">
        <v>0</v>
      </c>
      <c r="M1106" s="18">
        <f t="shared" si="45"/>
        <v>0</v>
      </c>
    </row>
    <row r="1107" spans="1:13" x14ac:dyDescent="0.3">
      <c r="A1107" s="5">
        <v>101125</v>
      </c>
      <c r="B1107" s="19">
        <v>75310</v>
      </c>
      <c r="C1107" s="19" t="s">
        <v>385</v>
      </c>
      <c r="D1107" s="19" t="s">
        <v>289</v>
      </c>
      <c r="E1107" s="19" t="s">
        <v>35</v>
      </c>
      <c r="F1107" s="19">
        <v>10</v>
      </c>
      <c r="G1107" s="27">
        <v>43893</v>
      </c>
      <c r="H1107" s="27">
        <f t="shared" si="46"/>
        <v>43903</v>
      </c>
      <c r="I1107" s="27">
        <v>43903</v>
      </c>
      <c r="J1107" s="5">
        <v>43</v>
      </c>
      <c r="K1107" s="5">
        <v>43</v>
      </c>
      <c r="L1107" s="18">
        <v>0</v>
      </c>
      <c r="M1107" s="18">
        <f t="shared" si="45"/>
        <v>0</v>
      </c>
    </row>
    <row r="1108" spans="1:13" x14ac:dyDescent="0.3">
      <c r="A1108" s="5">
        <v>101131</v>
      </c>
      <c r="B1108" s="19">
        <v>32460</v>
      </c>
      <c r="C1108" s="19" t="s">
        <v>386</v>
      </c>
      <c r="D1108" s="19" t="s">
        <v>240</v>
      </c>
      <c r="E1108" s="19" t="s">
        <v>318</v>
      </c>
      <c r="F1108" s="19">
        <v>3</v>
      </c>
      <c r="G1108" s="27">
        <v>43893</v>
      </c>
      <c r="H1108" s="27">
        <f t="shared" si="46"/>
        <v>43896</v>
      </c>
      <c r="I1108" s="27">
        <v>43896</v>
      </c>
      <c r="J1108" s="5">
        <v>288</v>
      </c>
      <c r="K1108" s="5">
        <v>288</v>
      </c>
      <c r="L1108" s="18">
        <v>0</v>
      </c>
      <c r="M1108" s="18">
        <f t="shared" si="45"/>
        <v>0</v>
      </c>
    </row>
    <row r="1109" spans="1:13" x14ac:dyDescent="0.3">
      <c r="A1109" s="5">
        <v>101131</v>
      </c>
      <c r="B1109" s="19">
        <v>31620</v>
      </c>
      <c r="C1109" s="19" t="s">
        <v>387</v>
      </c>
      <c r="D1109" s="19" t="s">
        <v>183</v>
      </c>
      <c r="E1109" s="19" t="s">
        <v>318</v>
      </c>
      <c r="F1109" s="19">
        <v>3</v>
      </c>
      <c r="G1109" s="27">
        <v>43893</v>
      </c>
      <c r="H1109" s="27">
        <f t="shared" si="46"/>
        <v>43896</v>
      </c>
      <c r="I1109" s="27">
        <v>43896</v>
      </c>
      <c r="J1109" s="5">
        <v>11</v>
      </c>
      <c r="K1109" s="5">
        <v>11</v>
      </c>
      <c r="L1109" s="18">
        <v>0</v>
      </c>
      <c r="M1109" s="18">
        <f t="shared" si="45"/>
        <v>0</v>
      </c>
    </row>
    <row r="1110" spans="1:13" x14ac:dyDescent="0.3">
      <c r="A1110" s="5">
        <v>101132</v>
      </c>
      <c r="B1110" s="19">
        <v>25210</v>
      </c>
      <c r="C1110" s="19" t="s">
        <v>388</v>
      </c>
      <c r="D1110" s="19" t="s">
        <v>177</v>
      </c>
      <c r="E1110" s="19" t="s">
        <v>178</v>
      </c>
      <c r="F1110" s="19">
        <v>20</v>
      </c>
      <c r="G1110" s="27">
        <v>43893</v>
      </c>
      <c r="H1110" s="27">
        <f t="shared" si="46"/>
        <v>43913</v>
      </c>
      <c r="I1110" s="27">
        <v>43913</v>
      </c>
      <c r="J1110" s="5">
        <v>18</v>
      </c>
      <c r="K1110" s="5">
        <v>18</v>
      </c>
      <c r="L1110" s="18">
        <v>0</v>
      </c>
      <c r="M1110" s="18">
        <f t="shared" si="45"/>
        <v>0</v>
      </c>
    </row>
    <row r="1111" spans="1:13" x14ac:dyDescent="0.3">
      <c r="A1111" s="5">
        <v>101132</v>
      </c>
      <c r="B1111" s="19">
        <v>72750</v>
      </c>
      <c r="C1111" s="19" t="s">
        <v>389</v>
      </c>
      <c r="D1111" s="19" t="s">
        <v>189</v>
      </c>
      <c r="E1111" s="19" t="s">
        <v>178</v>
      </c>
      <c r="F1111" s="19">
        <v>20</v>
      </c>
      <c r="G1111" s="27">
        <v>43893</v>
      </c>
      <c r="H1111" s="27">
        <f t="shared" si="46"/>
        <v>43913</v>
      </c>
      <c r="I1111" s="27">
        <v>43913</v>
      </c>
      <c r="J1111" s="5">
        <v>4</v>
      </c>
      <c r="K1111" s="5">
        <v>4</v>
      </c>
      <c r="L1111" s="18">
        <v>0</v>
      </c>
      <c r="M1111" s="18">
        <f t="shared" si="45"/>
        <v>0</v>
      </c>
    </row>
    <row r="1112" spans="1:13" x14ac:dyDescent="0.3">
      <c r="A1112" s="5">
        <v>101132</v>
      </c>
      <c r="B1112" s="19">
        <v>72410</v>
      </c>
      <c r="C1112" s="19" t="s">
        <v>390</v>
      </c>
      <c r="D1112" s="19" t="s">
        <v>189</v>
      </c>
      <c r="E1112" s="19" t="s">
        <v>178</v>
      </c>
      <c r="F1112" s="19">
        <v>20</v>
      </c>
      <c r="G1112" s="27">
        <v>43893</v>
      </c>
      <c r="H1112" s="27">
        <f t="shared" si="46"/>
        <v>43913</v>
      </c>
      <c r="I1112" s="27">
        <v>43913</v>
      </c>
      <c r="J1112" s="5">
        <v>5</v>
      </c>
      <c r="K1112" s="5">
        <v>5</v>
      </c>
      <c r="L1112" s="18">
        <v>0</v>
      </c>
      <c r="M1112" s="18">
        <f t="shared" si="45"/>
        <v>0</v>
      </c>
    </row>
    <row r="1113" spans="1:13" x14ac:dyDescent="0.3">
      <c r="A1113" s="5">
        <v>101131</v>
      </c>
      <c r="B1113" s="19">
        <v>32320</v>
      </c>
      <c r="C1113" s="19" t="s">
        <v>391</v>
      </c>
      <c r="D1113" s="19" t="s">
        <v>240</v>
      </c>
      <c r="E1113" s="19" t="s">
        <v>318</v>
      </c>
      <c r="F1113" s="19">
        <v>3</v>
      </c>
      <c r="G1113" s="27">
        <v>43893</v>
      </c>
      <c r="H1113" s="27">
        <f t="shared" si="46"/>
        <v>43896</v>
      </c>
      <c r="I1113" s="27">
        <v>43896</v>
      </c>
      <c r="J1113" s="5">
        <v>12</v>
      </c>
      <c r="K1113" s="5">
        <v>12</v>
      </c>
      <c r="L1113" s="18">
        <v>0</v>
      </c>
      <c r="M1113" s="18">
        <f t="shared" si="45"/>
        <v>0</v>
      </c>
    </row>
    <row r="1114" spans="1:13" x14ac:dyDescent="0.3">
      <c r="A1114" s="5">
        <v>101132</v>
      </c>
      <c r="B1114" s="19">
        <v>20230</v>
      </c>
      <c r="C1114" s="19" t="s">
        <v>392</v>
      </c>
      <c r="D1114" s="19" t="s">
        <v>177</v>
      </c>
      <c r="E1114" s="19" t="s">
        <v>178</v>
      </c>
      <c r="F1114" s="19">
        <v>20</v>
      </c>
      <c r="G1114" s="27">
        <v>43893</v>
      </c>
      <c r="H1114" s="27">
        <f t="shared" si="46"/>
        <v>43913</v>
      </c>
      <c r="I1114" s="27">
        <v>43913</v>
      </c>
      <c r="J1114" s="5">
        <v>11</v>
      </c>
      <c r="K1114" s="5">
        <v>11</v>
      </c>
      <c r="L1114" s="18">
        <v>0</v>
      </c>
      <c r="M1114" s="18">
        <f t="shared" si="45"/>
        <v>0</v>
      </c>
    </row>
    <row r="1115" spans="1:13" x14ac:dyDescent="0.3">
      <c r="A1115" s="5">
        <v>101135</v>
      </c>
      <c r="B1115" s="19">
        <v>60560</v>
      </c>
      <c r="C1115" s="19" t="s">
        <v>393</v>
      </c>
      <c r="D1115" s="19" t="s">
        <v>214</v>
      </c>
      <c r="E1115" s="19" t="s">
        <v>160</v>
      </c>
      <c r="F1115" s="19">
        <v>10</v>
      </c>
      <c r="G1115" s="27">
        <v>43893</v>
      </c>
      <c r="H1115" s="27">
        <f t="shared" si="46"/>
        <v>43903</v>
      </c>
      <c r="I1115" s="27">
        <v>43903</v>
      </c>
      <c r="J1115" s="5">
        <v>70</v>
      </c>
      <c r="K1115" s="5">
        <v>70</v>
      </c>
      <c r="L1115" s="18">
        <v>0</v>
      </c>
      <c r="M1115" s="18">
        <f t="shared" si="45"/>
        <v>0</v>
      </c>
    </row>
    <row r="1116" spans="1:13" x14ac:dyDescent="0.3">
      <c r="A1116" s="5">
        <v>101131</v>
      </c>
      <c r="B1116" s="19">
        <v>31430</v>
      </c>
      <c r="C1116" s="19" t="s">
        <v>394</v>
      </c>
      <c r="D1116" s="19" t="s">
        <v>183</v>
      </c>
      <c r="E1116" s="19" t="s">
        <v>318</v>
      </c>
      <c r="F1116" s="19">
        <v>3</v>
      </c>
      <c r="G1116" s="27">
        <v>43893</v>
      </c>
      <c r="H1116" s="27">
        <f t="shared" si="46"/>
        <v>43896</v>
      </c>
      <c r="I1116" s="27">
        <v>43896</v>
      </c>
      <c r="J1116" s="5">
        <v>5</v>
      </c>
      <c r="K1116" s="5">
        <v>5</v>
      </c>
      <c r="L1116" s="18">
        <v>0</v>
      </c>
      <c r="M1116" s="18">
        <f t="shared" si="45"/>
        <v>0</v>
      </c>
    </row>
    <row r="1117" spans="1:13" x14ac:dyDescent="0.3">
      <c r="A1117" s="5">
        <v>101132</v>
      </c>
      <c r="B1117" s="19">
        <v>25080</v>
      </c>
      <c r="C1117" s="19" t="s">
        <v>395</v>
      </c>
      <c r="D1117" s="19" t="s">
        <v>177</v>
      </c>
      <c r="E1117" s="19" t="s">
        <v>178</v>
      </c>
      <c r="F1117" s="19">
        <v>20</v>
      </c>
      <c r="G1117" s="27">
        <v>43893</v>
      </c>
      <c r="H1117" s="27">
        <f t="shared" si="46"/>
        <v>43913</v>
      </c>
      <c r="I1117" s="27">
        <v>43913</v>
      </c>
      <c r="J1117" s="5">
        <v>20</v>
      </c>
      <c r="K1117" s="5">
        <v>20</v>
      </c>
      <c r="L1117" s="18">
        <v>0</v>
      </c>
      <c r="M1117" s="18">
        <f t="shared" si="45"/>
        <v>0</v>
      </c>
    </row>
    <row r="1118" spans="1:13" x14ac:dyDescent="0.3">
      <c r="A1118" s="5">
        <v>101134</v>
      </c>
      <c r="B1118" s="19">
        <v>13130</v>
      </c>
      <c r="C1118" s="19" t="s">
        <v>396</v>
      </c>
      <c r="D1118" s="19" t="s">
        <v>165</v>
      </c>
      <c r="E1118" s="19" t="s">
        <v>166</v>
      </c>
      <c r="F1118" s="19">
        <v>10</v>
      </c>
      <c r="G1118" s="27">
        <v>43893</v>
      </c>
      <c r="H1118" s="27">
        <f t="shared" si="46"/>
        <v>43903</v>
      </c>
      <c r="I1118" s="27">
        <v>43903</v>
      </c>
      <c r="J1118" s="5">
        <v>59</v>
      </c>
      <c r="K1118" s="5">
        <v>59</v>
      </c>
      <c r="L1118" s="18">
        <v>0</v>
      </c>
      <c r="M1118" s="18">
        <f t="shared" si="45"/>
        <v>0</v>
      </c>
    </row>
    <row r="1119" spans="1:13" x14ac:dyDescent="0.3">
      <c r="A1119" s="5">
        <v>101135</v>
      </c>
      <c r="B1119" s="19">
        <v>60260</v>
      </c>
      <c r="C1119" s="19" t="s">
        <v>397</v>
      </c>
      <c r="D1119" s="19" t="s">
        <v>214</v>
      </c>
      <c r="E1119" s="19" t="s">
        <v>160</v>
      </c>
      <c r="F1119" s="19">
        <v>10</v>
      </c>
      <c r="G1119" s="27">
        <v>43893</v>
      </c>
      <c r="H1119" s="27">
        <f t="shared" si="46"/>
        <v>43903</v>
      </c>
      <c r="I1119" s="27">
        <v>43903</v>
      </c>
      <c r="J1119" s="5">
        <v>36</v>
      </c>
      <c r="K1119" s="5">
        <v>36</v>
      </c>
      <c r="L1119" s="18">
        <v>0</v>
      </c>
      <c r="M1119" s="18">
        <f t="shared" si="45"/>
        <v>0</v>
      </c>
    </row>
    <row r="1120" spans="1:13" x14ac:dyDescent="0.3">
      <c r="A1120" s="5">
        <v>101132</v>
      </c>
      <c r="B1120" s="19">
        <v>20152</v>
      </c>
      <c r="C1120" s="19" t="s">
        <v>398</v>
      </c>
      <c r="D1120" s="19" t="s">
        <v>177</v>
      </c>
      <c r="E1120" s="19" t="s">
        <v>178</v>
      </c>
      <c r="F1120" s="19">
        <v>20</v>
      </c>
      <c r="G1120" s="27">
        <v>43893</v>
      </c>
      <c r="H1120" s="27">
        <f t="shared" si="46"/>
        <v>43913</v>
      </c>
      <c r="I1120" s="27">
        <v>43913</v>
      </c>
      <c r="J1120" s="5">
        <v>16</v>
      </c>
      <c r="K1120" s="5">
        <v>16</v>
      </c>
      <c r="L1120" s="18">
        <v>0</v>
      </c>
      <c r="M1120" s="18">
        <f t="shared" si="45"/>
        <v>0</v>
      </c>
    </row>
    <row r="1121" spans="1:13" x14ac:dyDescent="0.3">
      <c r="A1121" s="5">
        <v>101126</v>
      </c>
      <c r="B1121" s="19">
        <v>80150</v>
      </c>
      <c r="C1121" s="19" t="s">
        <v>399</v>
      </c>
      <c r="D1121" s="19" t="s">
        <v>299</v>
      </c>
      <c r="E1121" s="19" t="s">
        <v>65</v>
      </c>
      <c r="F1121" s="19">
        <v>5</v>
      </c>
      <c r="G1121" s="27">
        <v>43893</v>
      </c>
      <c r="H1121" s="27">
        <f t="shared" si="46"/>
        <v>43898</v>
      </c>
      <c r="I1121" s="27">
        <v>43899</v>
      </c>
      <c r="J1121" s="5">
        <v>22</v>
      </c>
      <c r="K1121" s="5">
        <v>22</v>
      </c>
      <c r="L1121" s="18">
        <v>0</v>
      </c>
      <c r="M1121" s="18">
        <f t="shared" si="45"/>
        <v>1</v>
      </c>
    </row>
    <row r="1122" spans="1:13" x14ac:dyDescent="0.3">
      <c r="A1122" s="5">
        <v>101126</v>
      </c>
      <c r="B1122" s="19">
        <v>80010</v>
      </c>
      <c r="C1122" s="19" t="s">
        <v>400</v>
      </c>
      <c r="D1122" s="19" t="s">
        <v>299</v>
      </c>
      <c r="E1122" s="19" t="s">
        <v>65</v>
      </c>
      <c r="F1122" s="19">
        <v>5</v>
      </c>
      <c r="G1122" s="27">
        <v>43893</v>
      </c>
      <c r="H1122" s="27">
        <f t="shared" si="46"/>
        <v>43898</v>
      </c>
      <c r="I1122" s="27">
        <v>43899</v>
      </c>
      <c r="J1122" s="5">
        <v>28</v>
      </c>
      <c r="K1122" s="5">
        <v>28</v>
      </c>
      <c r="L1122" s="18">
        <v>0</v>
      </c>
      <c r="M1122" s="18">
        <f t="shared" si="45"/>
        <v>1</v>
      </c>
    </row>
    <row r="1123" spans="1:13" x14ac:dyDescent="0.3">
      <c r="A1123" s="5">
        <v>101131</v>
      </c>
      <c r="B1123" s="19">
        <v>31230</v>
      </c>
      <c r="C1123" s="19" t="s">
        <v>401</v>
      </c>
      <c r="D1123" s="19" t="s">
        <v>183</v>
      </c>
      <c r="E1123" s="19" t="s">
        <v>318</v>
      </c>
      <c r="F1123" s="19">
        <v>3</v>
      </c>
      <c r="G1123" s="27">
        <v>43893</v>
      </c>
      <c r="H1123" s="27">
        <f t="shared" si="46"/>
        <v>43896</v>
      </c>
      <c r="I1123" s="27">
        <v>43896</v>
      </c>
      <c r="J1123" s="5">
        <v>5</v>
      </c>
      <c r="K1123" s="5">
        <v>5</v>
      </c>
      <c r="L1123" s="18">
        <v>0</v>
      </c>
      <c r="M1123" s="18">
        <f t="shared" si="45"/>
        <v>0</v>
      </c>
    </row>
    <row r="1124" spans="1:13" x14ac:dyDescent="0.3">
      <c r="A1124" s="5">
        <v>101132</v>
      </c>
      <c r="B1124" s="19">
        <v>25070</v>
      </c>
      <c r="C1124" s="19" t="s">
        <v>402</v>
      </c>
      <c r="D1124" s="19" t="s">
        <v>177</v>
      </c>
      <c r="E1124" s="19" t="s">
        <v>178</v>
      </c>
      <c r="F1124" s="19">
        <v>20</v>
      </c>
      <c r="G1124" s="27">
        <v>43893</v>
      </c>
      <c r="H1124" s="27">
        <f t="shared" si="46"/>
        <v>43913</v>
      </c>
      <c r="I1124" s="27">
        <v>43913</v>
      </c>
      <c r="J1124" s="5">
        <v>6</v>
      </c>
      <c r="K1124" s="5">
        <v>6</v>
      </c>
      <c r="L1124" s="18">
        <v>0</v>
      </c>
      <c r="M1124" s="18">
        <f t="shared" si="45"/>
        <v>0</v>
      </c>
    </row>
    <row r="1125" spans="1:13" x14ac:dyDescent="0.3">
      <c r="A1125" s="5">
        <v>101132</v>
      </c>
      <c r="B1125" s="19">
        <v>24050</v>
      </c>
      <c r="C1125" s="19" t="s">
        <v>403</v>
      </c>
      <c r="D1125" s="19" t="s">
        <v>177</v>
      </c>
      <c r="E1125" s="19" t="s">
        <v>178</v>
      </c>
      <c r="F1125" s="19">
        <v>20</v>
      </c>
      <c r="G1125" s="27">
        <v>43893</v>
      </c>
      <c r="H1125" s="27">
        <f t="shared" si="46"/>
        <v>43913</v>
      </c>
      <c r="I1125" s="27">
        <v>43913</v>
      </c>
      <c r="J1125" s="5">
        <v>4</v>
      </c>
      <c r="K1125" s="5">
        <v>4</v>
      </c>
      <c r="L1125" s="18">
        <v>0</v>
      </c>
      <c r="M1125" s="18">
        <f t="shared" si="45"/>
        <v>0</v>
      </c>
    </row>
    <row r="1126" spans="1:13" x14ac:dyDescent="0.3">
      <c r="A1126" s="5">
        <v>101131</v>
      </c>
      <c r="B1126" s="19">
        <v>31570</v>
      </c>
      <c r="C1126" s="19" t="s">
        <v>404</v>
      </c>
      <c r="D1126" s="19" t="s">
        <v>183</v>
      </c>
      <c r="E1126" s="19" t="s">
        <v>318</v>
      </c>
      <c r="F1126" s="19">
        <v>3</v>
      </c>
      <c r="G1126" s="27">
        <v>43893</v>
      </c>
      <c r="H1126" s="27">
        <f t="shared" si="46"/>
        <v>43896</v>
      </c>
      <c r="I1126" s="27">
        <v>43896</v>
      </c>
      <c r="J1126" s="5">
        <v>2</v>
      </c>
      <c r="K1126" s="5">
        <v>2</v>
      </c>
      <c r="L1126" s="18">
        <v>0</v>
      </c>
      <c r="M1126" s="18">
        <f t="shared" si="45"/>
        <v>0</v>
      </c>
    </row>
    <row r="1127" spans="1:13" x14ac:dyDescent="0.3">
      <c r="A1127" s="5">
        <v>101126</v>
      </c>
      <c r="B1127" s="19">
        <v>80720</v>
      </c>
      <c r="C1127" s="19" t="s">
        <v>405</v>
      </c>
      <c r="D1127" s="19" t="s">
        <v>299</v>
      </c>
      <c r="E1127" s="19" t="s">
        <v>65</v>
      </c>
      <c r="F1127" s="19">
        <v>5</v>
      </c>
      <c r="G1127" s="27">
        <v>43893</v>
      </c>
      <c r="H1127" s="27">
        <f t="shared" si="46"/>
        <v>43898</v>
      </c>
      <c r="I1127" s="27">
        <v>43899</v>
      </c>
      <c r="J1127" s="5">
        <v>2</v>
      </c>
      <c r="K1127" s="5">
        <v>2</v>
      </c>
      <c r="L1127" s="18">
        <v>0</v>
      </c>
      <c r="M1127" s="18">
        <f t="shared" si="45"/>
        <v>1</v>
      </c>
    </row>
    <row r="1128" spans="1:13" x14ac:dyDescent="0.3">
      <c r="A1128" s="5">
        <v>101133</v>
      </c>
      <c r="B1128" s="19">
        <v>50040</v>
      </c>
      <c r="C1128" s="19" t="s">
        <v>406</v>
      </c>
      <c r="D1128" s="19" t="s">
        <v>258</v>
      </c>
      <c r="E1128" s="19" t="s">
        <v>259</v>
      </c>
      <c r="F1128" s="19">
        <v>45</v>
      </c>
      <c r="G1128" s="27">
        <v>43893</v>
      </c>
      <c r="H1128" s="27">
        <f t="shared" si="46"/>
        <v>43938</v>
      </c>
      <c r="I1128" s="27">
        <v>43938</v>
      </c>
      <c r="J1128" s="5">
        <v>5</v>
      </c>
      <c r="K1128" s="5">
        <v>5</v>
      </c>
      <c r="L1128" s="18">
        <v>0</v>
      </c>
      <c r="M1128" s="18">
        <f t="shared" si="45"/>
        <v>0</v>
      </c>
    </row>
    <row r="1129" spans="1:13" x14ac:dyDescent="0.3">
      <c r="A1129" s="5">
        <v>101126</v>
      </c>
      <c r="B1129" s="19">
        <v>80430</v>
      </c>
      <c r="C1129" s="19" t="s">
        <v>407</v>
      </c>
      <c r="D1129" s="19" t="s">
        <v>299</v>
      </c>
      <c r="E1129" s="19" t="s">
        <v>65</v>
      </c>
      <c r="F1129" s="19">
        <v>5</v>
      </c>
      <c r="G1129" s="27">
        <v>43893</v>
      </c>
      <c r="H1129" s="27">
        <f t="shared" si="46"/>
        <v>43898</v>
      </c>
      <c r="I1129" s="27">
        <v>43899</v>
      </c>
      <c r="J1129" s="5">
        <v>3</v>
      </c>
      <c r="K1129" s="5">
        <v>3</v>
      </c>
      <c r="L1129" s="18">
        <v>0</v>
      </c>
      <c r="M1129" s="18">
        <f t="shared" si="45"/>
        <v>1</v>
      </c>
    </row>
    <row r="1130" spans="1:13" x14ac:dyDescent="0.3">
      <c r="A1130" s="5">
        <v>101131</v>
      </c>
      <c r="B1130" s="19">
        <v>32550</v>
      </c>
      <c r="C1130" s="19" t="s">
        <v>408</v>
      </c>
      <c r="D1130" s="19" t="s">
        <v>240</v>
      </c>
      <c r="E1130" s="19" t="s">
        <v>318</v>
      </c>
      <c r="F1130" s="19">
        <v>3</v>
      </c>
      <c r="G1130" s="27">
        <v>43893</v>
      </c>
      <c r="H1130" s="27">
        <f t="shared" si="46"/>
        <v>43896</v>
      </c>
      <c r="I1130" s="27">
        <v>43896</v>
      </c>
      <c r="J1130" s="5">
        <v>3</v>
      </c>
      <c r="K1130" s="5">
        <v>3</v>
      </c>
      <c r="L1130" s="18">
        <v>0</v>
      </c>
      <c r="M1130" s="18">
        <f t="shared" si="45"/>
        <v>0</v>
      </c>
    </row>
    <row r="1131" spans="1:13" x14ac:dyDescent="0.3">
      <c r="A1131" s="5">
        <v>101131</v>
      </c>
      <c r="B1131" s="19">
        <v>31470</v>
      </c>
      <c r="C1131" s="19" t="s">
        <v>409</v>
      </c>
      <c r="D1131" s="19" t="s">
        <v>183</v>
      </c>
      <c r="E1131" s="19" t="s">
        <v>318</v>
      </c>
      <c r="F1131" s="19">
        <v>3</v>
      </c>
      <c r="G1131" s="27">
        <v>43893</v>
      </c>
      <c r="H1131" s="27">
        <f t="shared" si="46"/>
        <v>43896</v>
      </c>
      <c r="I1131" s="27">
        <v>43896</v>
      </c>
      <c r="J1131" s="5">
        <v>48</v>
      </c>
      <c r="K1131" s="5">
        <v>48</v>
      </c>
      <c r="L1131" s="18">
        <v>0</v>
      </c>
      <c r="M1131" s="18">
        <f t="shared" si="45"/>
        <v>0</v>
      </c>
    </row>
    <row r="1132" spans="1:13" x14ac:dyDescent="0.3">
      <c r="A1132" s="5">
        <v>101132</v>
      </c>
      <c r="B1132" s="19">
        <v>72610</v>
      </c>
      <c r="C1132" s="19" t="s">
        <v>410</v>
      </c>
      <c r="D1132" s="19" t="s">
        <v>189</v>
      </c>
      <c r="E1132" s="19" t="s">
        <v>178</v>
      </c>
      <c r="F1132" s="19">
        <v>20</v>
      </c>
      <c r="G1132" s="27">
        <v>43893</v>
      </c>
      <c r="H1132" s="27">
        <f t="shared" si="46"/>
        <v>43913</v>
      </c>
      <c r="I1132" s="27">
        <v>43913</v>
      </c>
      <c r="J1132" s="5">
        <v>6</v>
      </c>
      <c r="K1132" s="5">
        <v>6</v>
      </c>
      <c r="L1132" s="18">
        <v>0</v>
      </c>
      <c r="M1132" s="18">
        <f t="shared" si="45"/>
        <v>0</v>
      </c>
    </row>
    <row r="1133" spans="1:13" x14ac:dyDescent="0.3">
      <c r="A1133" s="5">
        <v>101132</v>
      </c>
      <c r="B1133" s="19">
        <v>23040</v>
      </c>
      <c r="C1133" s="19" t="s">
        <v>411</v>
      </c>
      <c r="D1133" s="19" t="s">
        <v>177</v>
      </c>
      <c r="E1133" s="19" t="s">
        <v>178</v>
      </c>
      <c r="F1133" s="19">
        <v>20</v>
      </c>
      <c r="G1133" s="27">
        <v>43893</v>
      </c>
      <c r="H1133" s="27">
        <f t="shared" si="46"/>
        <v>43913</v>
      </c>
      <c r="I1133" s="27">
        <v>43913</v>
      </c>
      <c r="J1133" s="5">
        <v>2</v>
      </c>
      <c r="K1133" s="5">
        <v>2</v>
      </c>
      <c r="L1133" s="18">
        <v>0</v>
      </c>
      <c r="M1133" s="18">
        <f t="shared" si="45"/>
        <v>0</v>
      </c>
    </row>
    <row r="1134" spans="1:13" x14ac:dyDescent="0.3">
      <c r="A1134" s="5">
        <v>101146</v>
      </c>
      <c r="B1134" s="19">
        <v>80450</v>
      </c>
      <c r="C1134" s="19" t="s">
        <v>412</v>
      </c>
      <c r="D1134" s="19" t="s">
        <v>299</v>
      </c>
      <c r="E1134" s="19" t="s">
        <v>65</v>
      </c>
      <c r="F1134" s="19">
        <v>5</v>
      </c>
      <c r="G1134" s="27">
        <v>43906</v>
      </c>
      <c r="H1134" s="27">
        <f t="shared" si="46"/>
        <v>43911</v>
      </c>
      <c r="I1134" s="27">
        <v>43911</v>
      </c>
      <c r="J1134" s="5">
        <v>2</v>
      </c>
      <c r="K1134" s="5">
        <v>2</v>
      </c>
      <c r="L1134" s="18">
        <v>0</v>
      </c>
      <c r="M1134" s="18">
        <f t="shared" si="45"/>
        <v>0</v>
      </c>
    </row>
    <row r="1135" spans="1:13" x14ac:dyDescent="0.3">
      <c r="A1135" s="5">
        <v>101149</v>
      </c>
      <c r="B1135" s="19">
        <v>32410</v>
      </c>
      <c r="C1135" s="19" t="s">
        <v>413</v>
      </c>
      <c r="D1135" s="19" t="s">
        <v>240</v>
      </c>
      <c r="E1135" s="19" t="s">
        <v>318</v>
      </c>
      <c r="F1135" s="19">
        <v>3</v>
      </c>
      <c r="G1135" s="27">
        <v>43906</v>
      </c>
      <c r="H1135" s="27">
        <f t="shared" si="46"/>
        <v>43909</v>
      </c>
      <c r="I1135" s="27">
        <v>43909</v>
      </c>
      <c r="J1135" s="5">
        <v>7</v>
      </c>
      <c r="K1135" s="5">
        <v>7</v>
      </c>
      <c r="L1135" s="18">
        <v>0</v>
      </c>
      <c r="M1135" s="18">
        <f t="shared" si="45"/>
        <v>0</v>
      </c>
    </row>
    <row r="1136" spans="1:13" x14ac:dyDescent="0.3">
      <c r="A1136" s="5">
        <v>101146</v>
      </c>
      <c r="B1136" s="19">
        <v>80110</v>
      </c>
      <c r="C1136" s="19" t="s">
        <v>414</v>
      </c>
      <c r="D1136" s="19" t="s">
        <v>299</v>
      </c>
      <c r="E1136" s="19" t="s">
        <v>65</v>
      </c>
      <c r="F1136" s="19">
        <v>5</v>
      </c>
      <c r="G1136" s="27">
        <v>43906</v>
      </c>
      <c r="H1136" s="27">
        <f t="shared" si="46"/>
        <v>43911</v>
      </c>
      <c r="I1136" s="27">
        <v>43911</v>
      </c>
      <c r="J1136" s="5">
        <v>2</v>
      </c>
      <c r="K1136" s="5">
        <v>2</v>
      </c>
      <c r="L1136" s="18">
        <v>0</v>
      </c>
      <c r="M1136" s="18">
        <f t="shared" si="45"/>
        <v>0</v>
      </c>
    </row>
    <row r="1137" spans="1:13" x14ac:dyDescent="0.3">
      <c r="A1137" s="5">
        <v>101149</v>
      </c>
      <c r="B1137" s="19">
        <v>31280</v>
      </c>
      <c r="C1137" s="19" t="s">
        <v>415</v>
      </c>
      <c r="D1137" s="19" t="s">
        <v>183</v>
      </c>
      <c r="E1137" s="19" t="s">
        <v>318</v>
      </c>
      <c r="F1137" s="19">
        <v>3</v>
      </c>
      <c r="G1137" s="27">
        <v>43906</v>
      </c>
      <c r="H1137" s="27">
        <f t="shared" si="46"/>
        <v>43909</v>
      </c>
      <c r="I1137" s="27">
        <v>43909</v>
      </c>
      <c r="J1137" s="5">
        <v>5</v>
      </c>
      <c r="K1137" s="5">
        <v>5</v>
      </c>
      <c r="L1137" s="18">
        <v>0</v>
      </c>
      <c r="M1137" s="18">
        <f t="shared" si="45"/>
        <v>0</v>
      </c>
    </row>
    <row r="1138" spans="1:13" x14ac:dyDescent="0.3">
      <c r="A1138" s="5">
        <v>101149</v>
      </c>
      <c r="B1138" s="19">
        <v>31185</v>
      </c>
      <c r="C1138" s="19" t="s">
        <v>416</v>
      </c>
      <c r="D1138" s="19" t="s">
        <v>183</v>
      </c>
      <c r="E1138" s="19" t="s">
        <v>318</v>
      </c>
      <c r="F1138" s="19">
        <v>3</v>
      </c>
      <c r="G1138" s="27">
        <v>43906</v>
      </c>
      <c r="H1138" s="27">
        <f t="shared" si="46"/>
        <v>43909</v>
      </c>
      <c r="I1138" s="27">
        <v>43909</v>
      </c>
      <c r="J1138" s="5">
        <v>1</v>
      </c>
      <c r="K1138" s="5">
        <v>1</v>
      </c>
      <c r="L1138" s="18">
        <v>0</v>
      </c>
      <c r="M1138" s="18">
        <f t="shared" si="45"/>
        <v>0</v>
      </c>
    </row>
    <row r="1139" spans="1:13" x14ac:dyDescent="0.3">
      <c r="A1139" s="5">
        <v>101146</v>
      </c>
      <c r="B1139" s="19">
        <v>81060</v>
      </c>
      <c r="C1139" s="19" t="s">
        <v>417</v>
      </c>
      <c r="D1139" s="19" t="s">
        <v>299</v>
      </c>
      <c r="E1139" s="19" t="s">
        <v>65</v>
      </c>
      <c r="F1139" s="19">
        <v>5</v>
      </c>
      <c r="G1139" s="27">
        <v>43906</v>
      </c>
      <c r="H1139" s="27">
        <f t="shared" si="46"/>
        <v>43911</v>
      </c>
      <c r="I1139" s="27">
        <v>43911</v>
      </c>
      <c r="J1139" s="5">
        <v>2</v>
      </c>
      <c r="K1139" s="5">
        <v>2</v>
      </c>
      <c r="L1139" s="18">
        <v>0</v>
      </c>
      <c r="M1139" s="18">
        <f t="shared" si="45"/>
        <v>0</v>
      </c>
    </row>
    <row r="1140" spans="1:13" x14ac:dyDescent="0.3">
      <c r="A1140" s="5">
        <v>101151</v>
      </c>
      <c r="B1140" s="19">
        <v>60102</v>
      </c>
      <c r="C1140" s="19" t="s">
        <v>281</v>
      </c>
      <c r="D1140" s="19" t="s">
        <v>214</v>
      </c>
      <c r="E1140" s="19" t="s">
        <v>160</v>
      </c>
      <c r="F1140" s="19">
        <v>10</v>
      </c>
      <c r="G1140" s="27">
        <v>43906</v>
      </c>
      <c r="H1140" s="27">
        <f t="shared" si="46"/>
        <v>43916</v>
      </c>
      <c r="I1140" s="27">
        <v>43916</v>
      </c>
      <c r="J1140" s="5">
        <v>4</v>
      </c>
      <c r="K1140" s="5">
        <v>4</v>
      </c>
      <c r="L1140" s="18">
        <v>0</v>
      </c>
      <c r="M1140" s="18">
        <f t="shared" si="45"/>
        <v>0</v>
      </c>
    </row>
    <row r="1141" spans="1:13" x14ac:dyDescent="0.3">
      <c r="A1141" s="5">
        <v>101151</v>
      </c>
      <c r="B1141" s="19">
        <v>60142</v>
      </c>
      <c r="C1141" s="19" t="s">
        <v>418</v>
      </c>
      <c r="D1141" s="19" t="s">
        <v>214</v>
      </c>
      <c r="E1141" s="19" t="s">
        <v>160</v>
      </c>
      <c r="F1141" s="19">
        <v>10</v>
      </c>
      <c r="G1141" s="27">
        <v>43906</v>
      </c>
      <c r="H1141" s="27">
        <f t="shared" si="46"/>
        <v>43916</v>
      </c>
      <c r="I1141" s="27">
        <v>43916</v>
      </c>
      <c r="J1141" s="5">
        <v>6</v>
      </c>
      <c r="K1141" s="5">
        <v>6</v>
      </c>
      <c r="L1141" s="18">
        <v>0</v>
      </c>
      <c r="M1141" s="18">
        <f t="shared" si="45"/>
        <v>0</v>
      </c>
    </row>
    <row r="1142" spans="1:13" x14ac:dyDescent="0.3">
      <c r="A1142" s="5">
        <v>101146</v>
      </c>
      <c r="B1142" s="19">
        <v>80480</v>
      </c>
      <c r="C1142" s="19" t="s">
        <v>419</v>
      </c>
      <c r="D1142" s="19" t="s">
        <v>299</v>
      </c>
      <c r="E1142" s="19" t="s">
        <v>65</v>
      </c>
      <c r="F1142" s="19">
        <v>5</v>
      </c>
      <c r="G1142" s="27">
        <v>43906</v>
      </c>
      <c r="H1142" s="27">
        <f t="shared" si="46"/>
        <v>43911</v>
      </c>
      <c r="I1142" s="27">
        <v>43911</v>
      </c>
      <c r="J1142" s="5">
        <v>1</v>
      </c>
      <c r="K1142" s="5">
        <v>1</v>
      </c>
      <c r="L1142" s="18">
        <v>0</v>
      </c>
      <c r="M1142" s="18">
        <f t="shared" si="45"/>
        <v>0</v>
      </c>
    </row>
    <row r="1143" spans="1:13" x14ac:dyDescent="0.3">
      <c r="A1143" s="5">
        <v>101149</v>
      </c>
      <c r="B1143" s="19">
        <v>31635</v>
      </c>
      <c r="C1143" s="19" t="s">
        <v>243</v>
      </c>
      <c r="D1143" s="19" t="s">
        <v>183</v>
      </c>
      <c r="E1143" s="19" t="s">
        <v>318</v>
      </c>
      <c r="F1143" s="19">
        <v>3</v>
      </c>
      <c r="G1143" s="27">
        <v>43906</v>
      </c>
      <c r="H1143" s="27">
        <f t="shared" si="46"/>
        <v>43909</v>
      </c>
      <c r="I1143" s="27">
        <v>43909</v>
      </c>
      <c r="J1143" s="5">
        <v>2</v>
      </c>
      <c r="K1143" s="5">
        <v>2</v>
      </c>
      <c r="L1143" s="18">
        <v>0</v>
      </c>
      <c r="M1143" s="18">
        <f t="shared" si="45"/>
        <v>0</v>
      </c>
    </row>
    <row r="1144" spans="1:13" x14ac:dyDescent="0.3">
      <c r="A1144" s="5">
        <v>101146</v>
      </c>
      <c r="B1144" s="19">
        <v>80460</v>
      </c>
      <c r="C1144" s="19" t="s">
        <v>420</v>
      </c>
      <c r="D1144" s="19" t="s">
        <v>299</v>
      </c>
      <c r="E1144" s="19" t="s">
        <v>65</v>
      </c>
      <c r="F1144" s="19">
        <v>5</v>
      </c>
      <c r="G1144" s="27">
        <v>43906</v>
      </c>
      <c r="H1144" s="27">
        <f t="shared" si="46"/>
        <v>43911</v>
      </c>
      <c r="I1144" s="27">
        <v>43911</v>
      </c>
      <c r="J1144" s="5">
        <v>7</v>
      </c>
      <c r="K1144" s="5">
        <v>7</v>
      </c>
      <c r="L1144" s="18">
        <v>0</v>
      </c>
      <c r="M1144" s="18">
        <f t="shared" si="45"/>
        <v>0</v>
      </c>
    </row>
    <row r="1145" spans="1:13" x14ac:dyDescent="0.3">
      <c r="A1145" s="5">
        <v>101149</v>
      </c>
      <c r="B1145" s="19">
        <v>31740</v>
      </c>
      <c r="C1145" s="19" t="s">
        <v>421</v>
      </c>
      <c r="D1145" s="19" t="s">
        <v>183</v>
      </c>
      <c r="E1145" s="19" t="s">
        <v>318</v>
      </c>
      <c r="F1145" s="19">
        <v>3</v>
      </c>
      <c r="G1145" s="27">
        <v>43906</v>
      </c>
      <c r="H1145" s="27">
        <f t="shared" si="46"/>
        <v>43909</v>
      </c>
      <c r="I1145" s="27">
        <v>43909</v>
      </c>
      <c r="J1145" s="5">
        <v>1</v>
      </c>
      <c r="K1145" s="5">
        <v>1</v>
      </c>
      <c r="L1145" s="18">
        <v>0</v>
      </c>
      <c r="M1145" s="18">
        <f t="shared" si="45"/>
        <v>0</v>
      </c>
    </row>
    <row r="1146" spans="1:13" x14ac:dyDescent="0.3">
      <c r="A1146" s="5">
        <v>101149</v>
      </c>
      <c r="B1146" s="19">
        <v>32290</v>
      </c>
      <c r="C1146" s="19" t="s">
        <v>422</v>
      </c>
      <c r="D1146" s="19" t="s">
        <v>240</v>
      </c>
      <c r="E1146" s="19" t="s">
        <v>318</v>
      </c>
      <c r="F1146" s="19">
        <v>3</v>
      </c>
      <c r="G1146" s="27">
        <v>43906</v>
      </c>
      <c r="H1146" s="27">
        <f t="shared" si="46"/>
        <v>43909</v>
      </c>
      <c r="I1146" s="27">
        <v>43909</v>
      </c>
      <c r="J1146" s="5">
        <v>2</v>
      </c>
      <c r="K1146" s="5">
        <v>2</v>
      </c>
      <c r="L1146" s="18">
        <v>0</v>
      </c>
      <c r="M1146" s="18">
        <f t="shared" si="45"/>
        <v>0</v>
      </c>
    </row>
    <row r="1147" spans="1:13" x14ac:dyDescent="0.3">
      <c r="A1147" s="5">
        <v>101150</v>
      </c>
      <c r="B1147" s="19">
        <v>20190</v>
      </c>
      <c r="C1147" s="19" t="s">
        <v>398</v>
      </c>
      <c r="D1147" s="19" t="s">
        <v>177</v>
      </c>
      <c r="E1147" s="19" t="s">
        <v>178</v>
      </c>
      <c r="F1147" s="19">
        <v>20</v>
      </c>
      <c r="G1147" s="27">
        <v>43906</v>
      </c>
      <c r="H1147" s="27">
        <f t="shared" si="46"/>
        <v>43926</v>
      </c>
      <c r="I1147" s="27">
        <v>43926</v>
      </c>
      <c r="J1147" s="5">
        <v>16</v>
      </c>
      <c r="K1147" s="5">
        <v>16</v>
      </c>
      <c r="L1147" s="18">
        <v>0</v>
      </c>
      <c r="M1147" s="18">
        <f t="shared" si="45"/>
        <v>0</v>
      </c>
    </row>
    <row r="1148" spans="1:13" x14ac:dyDescent="0.3">
      <c r="A1148" s="5">
        <v>101149</v>
      </c>
      <c r="B1148" s="26">
        <v>31625</v>
      </c>
      <c r="C1148" s="19" t="s">
        <v>342</v>
      </c>
      <c r="D1148" s="19" t="s">
        <v>183</v>
      </c>
      <c r="E1148" s="19" t="s">
        <v>318</v>
      </c>
      <c r="F1148" s="19">
        <v>3</v>
      </c>
      <c r="G1148" s="27">
        <v>43906</v>
      </c>
      <c r="H1148" s="27">
        <f t="shared" si="46"/>
        <v>43909</v>
      </c>
      <c r="I1148" s="27">
        <v>43909</v>
      </c>
      <c r="J1148" s="5">
        <v>1</v>
      </c>
      <c r="K1148" s="5">
        <v>1</v>
      </c>
      <c r="L1148" s="18">
        <v>0</v>
      </c>
      <c r="M1148" s="18">
        <f t="shared" si="45"/>
        <v>0</v>
      </c>
    </row>
    <row r="1149" spans="1:13" x14ac:dyDescent="0.3">
      <c r="A1149" s="5">
        <v>101146</v>
      </c>
      <c r="B1149" s="19">
        <v>80490</v>
      </c>
      <c r="C1149" s="19" t="s">
        <v>423</v>
      </c>
      <c r="D1149" s="19" t="s">
        <v>299</v>
      </c>
      <c r="E1149" s="19" t="s">
        <v>65</v>
      </c>
      <c r="F1149" s="19">
        <v>5</v>
      </c>
      <c r="G1149" s="27">
        <v>43906</v>
      </c>
      <c r="H1149" s="27">
        <f t="shared" si="46"/>
        <v>43911</v>
      </c>
      <c r="I1149" s="27">
        <v>43911</v>
      </c>
      <c r="J1149" s="5">
        <v>6</v>
      </c>
      <c r="K1149" s="5">
        <v>6</v>
      </c>
      <c r="L1149" s="18">
        <v>0</v>
      </c>
      <c r="M1149" s="18">
        <f t="shared" si="45"/>
        <v>0</v>
      </c>
    </row>
    <row r="1150" spans="1:13" x14ac:dyDescent="0.3">
      <c r="A1150" s="5">
        <v>101146</v>
      </c>
      <c r="B1150" s="19">
        <v>73300</v>
      </c>
      <c r="C1150" s="19" t="s">
        <v>424</v>
      </c>
      <c r="D1150" s="19" t="s">
        <v>256</v>
      </c>
      <c r="E1150" s="19" t="s">
        <v>65</v>
      </c>
      <c r="F1150" s="19">
        <v>5</v>
      </c>
      <c r="G1150" s="27">
        <v>43906</v>
      </c>
      <c r="H1150" s="27">
        <f t="shared" si="46"/>
        <v>43911</v>
      </c>
      <c r="I1150" s="27">
        <v>43911</v>
      </c>
      <c r="J1150" s="5">
        <v>6</v>
      </c>
      <c r="K1150" s="5">
        <v>6</v>
      </c>
      <c r="L1150" s="18">
        <v>0</v>
      </c>
      <c r="M1150" s="18">
        <f t="shared" si="45"/>
        <v>0</v>
      </c>
    </row>
    <row r="1151" spans="1:13" x14ac:dyDescent="0.3">
      <c r="A1151" s="5">
        <v>101149</v>
      </c>
      <c r="B1151" s="19">
        <v>32100</v>
      </c>
      <c r="C1151" s="19" t="s">
        <v>425</v>
      </c>
      <c r="D1151" s="19" t="s">
        <v>240</v>
      </c>
      <c r="E1151" s="19" t="s">
        <v>318</v>
      </c>
      <c r="F1151" s="19">
        <v>3</v>
      </c>
      <c r="G1151" s="27">
        <v>43906</v>
      </c>
      <c r="H1151" s="27">
        <f t="shared" si="46"/>
        <v>43909</v>
      </c>
      <c r="I1151" s="27">
        <v>43909</v>
      </c>
      <c r="J1151" s="5">
        <v>7</v>
      </c>
      <c r="K1151" s="5">
        <v>7</v>
      </c>
      <c r="L1151" s="18">
        <v>0</v>
      </c>
      <c r="M1151" s="18">
        <f t="shared" si="45"/>
        <v>0</v>
      </c>
    </row>
    <row r="1152" spans="1:13" x14ac:dyDescent="0.3">
      <c r="A1152" s="5">
        <v>101136</v>
      </c>
      <c r="B1152" s="19">
        <v>73000</v>
      </c>
      <c r="C1152" s="19" t="s">
        <v>426</v>
      </c>
      <c r="D1152" s="19" t="s">
        <v>455</v>
      </c>
      <c r="E1152" s="19" t="s">
        <v>160</v>
      </c>
      <c r="F1152" s="19">
        <v>10</v>
      </c>
      <c r="G1152" s="27">
        <v>43897</v>
      </c>
      <c r="H1152" s="27">
        <f t="shared" si="46"/>
        <v>43907</v>
      </c>
      <c r="I1152" s="27">
        <v>43907</v>
      </c>
      <c r="J1152" s="5">
        <v>2</v>
      </c>
      <c r="K1152" s="5">
        <v>2</v>
      </c>
      <c r="L1152" s="18">
        <v>0</v>
      </c>
      <c r="M1152" s="18">
        <f t="shared" si="45"/>
        <v>0</v>
      </c>
    </row>
    <row r="1153" spans="1:13" x14ac:dyDescent="0.3">
      <c r="A1153" s="5">
        <v>101138</v>
      </c>
      <c r="B1153" s="19">
        <v>15090</v>
      </c>
      <c r="C1153" s="19" t="s">
        <v>427</v>
      </c>
      <c r="D1153" s="19" t="s">
        <v>165</v>
      </c>
      <c r="E1153" s="19" t="s">
        <v>166</v>
      </c>
      <c r="F1153" s="19">
        <v>10</v>
      </c>
      <c r="G1153" s="27">
        <v>43897</v>
      </c>
      <c r="H1153" s="27">
        <f t="shared" si="46"/>
        <v>43907</v>
      </c>
      <c r="I1153" s="27">
        <v>43907</v>
      </c>
      <c r="J1153" s="5">
        <v>2</v>
      </c>
      <c r="K1153" s="5">
        <v>2</v>
      </c>
      <c r="L1153" s="18">
        <v>0</v>
      </c>
      <c r="M1153" s="18">
        <f t="shared" si="45"/>
        <v>0</v>
      </c>
    </row>
    <row r="1154" spans="1:13" x14ac:dyDescent="0.3">
      <c r="A1154" s="5">
        <v>101142</v>
      </c>
      <c r="B1154" s="19">
        <v>81050</v>
      </c>
      <c r="C1154" s="19" t="s">
        <v>428</v>
      </c>
      <c r="D1154" s="19" t="s">
        <v>299</v>
      </c>
      <c r="E1154" s="19" t="s">
        <v>65</v>
      </c>
      <c r="F1154" s="19">
        <v>5</v>
      </c>
      <c r="G1154" s="27">
        <v>43897</v>
      </c>
      <c r="H1154" s="27">
        <f t="shared" si="46"/>
        <v>43902</v>
      </c>
      <c r="I1154" s="27">
        <v>43903</v>
      </c>
      <c r="J1154" s="5">
        <v>1</v>
      </c>
      <c r="K1154" s="5">
        <v>1</v>
      </c>
      <c r="L1154" s="18">
        <v>0</v>
      </c>
      <c r="M1154" s="18">
        <f t="shared" si="45"/>
        <v>1</v>
      </c>
    </row>
    <row r="1155" spans="1:13" x14ac:dyDescent="0.3">
      <c r="A1155" s="5">
        <v>101142</v>
      </c>
      <c r="B1155" s="26">
        <v>80410</v>
      </c>
      <c r="C1155" s="19" t="s">
        <v>429</v>
      </c>
      <c r="D1155" s="19" t="s">
        <v>299</v>
      </c>
      <c r="E1155" s="19" t="s">
        <v>65</v>
      </c>
      <c r="F1155" s="19">
        <v>5</v>
      </c>
      <c r="G1155" s="27">
        <v>43897</v>
      </c>
      <c r="H1155" s="27">
        <f t="shared" si="46"/>
        <v>43902</v>
      </c>
      <c r="I1155" s="27">
        <v>43903</v>
      </c>
      <c r="J1155" s="5">
        <v>1</v>
      </c>
      <c r="K1155" s="5">
        <v>1</v>
      </c>
      <c r="L1155" s="18">
        <v>0</v>
      </c>
      <c r="M1155" s="18">
        <f t="shared" ref="M1155:M1174" si="47">ABS(I1155-H1155)</f>
        <v>1</v>
      </c>
    </row>
    <row r="1156" spans="1:13" x14ac:dyDescent="0.3">
      <c r="A1156" s="5">
        <v>101137</v>
      </c>
      <c r="B1156" s="19">
        <v>75400</v>
      </c>
      <c r="C1156" s="19" t="s">
        <v>430</v>
      </c>
      <c r="D1156" s="19" t="s">
        <v>289</v>
      </c>
      <c r="E1156" s="19" t="s">
        <v>35</v>
      </c>
      <c r="F1156" s="19">
        <v>10</v>
      </c>
      <c r="G1156" s="27">
        <v>43897</v>
      </c>
      <c r="H1156" s="27">
        <f t="shared" si="46"/>
        <v>43907</v>
      </c>
      <c r="I1156" s="27">
        <v>43907</v>
      </c>
      <c r="J1156" s="5">
        <v>1</v>
      </c>
      <c r="K1156" s="5">
        <v>1</v>
      </c>
      <c r="L1156" s="18">
        <v>0</v>
      </c>
      <c r="M1156" s="18">
        <f t="shared" si="47"/>
        <v>0</v>
      </c>
    </row>
    <row r="1157" spans="1:13" x14ac:dyDescent="0.3">
      <c r="A1157" s="5">
        <v>101136</v>
      </c>
      <c r="B1157" s="19">
        <v>60130</v>
      </c>
      <c r="C1157" s="19" t="s">
        <v>431</v>
      </c>
      <c r="D1157" s="19" t="s">
        <v>214</v>
      </c>
      <c r="E1157" s="19" t="s">
        <v>160</v>
      </c>
      <c r="F1157" s="19">
        <v>10</v>
      </c>
      <c r="G1157" s="27">
        <v>43897</v>
      </c>
      <c r="H1157" s="27">
        <f t="shared" si="46"/>
        <v>43907</v>
      </c>
      <c r="I1157" s="27">
        <v>43907</v>
      </c>
      <c r="J1157" s="5">
        <v>1</v>
      </c>
      <c r="K1157" s="5">
        <v>1</v>
      </c>
      <c r="L1157" s="18">
        <v>0</v>
      </c>
      <c r="M1157" s="18">
        <f t="shared" si="47"/>
        <v>0</v>
      </c>
    </row>
    <row r="1158" spans="1:13" x14ac:dyDescent="0.3">
      <c r="A1158" s="5">
        <v>101142</v>
      </c>
      <c r="B1158" s="26">
        <v>80700</v>
      </c>
      <c r="C1158" s="19" t="s">
        <v>432</v>
      </c>
      <c r="D1158" s="19" t="s">
        <v>299</v>
      </c>
      <c r="E1158" s="19" t="s">
        <v>65</v>
      </c>
      <c r="F1158" s="19">
        <v>5</v>
      </c>
      <c r="G1158" s="27">
        <v>43897</v>
      </c>
      <c r="H1158" s="27">
        <f t="shared" si="46"/>
        <v>43902</v>
      </c>
      <c r="I1158" s="27">
        <v>43903</v>
      </c>
      <c r="J1158" s="5">
        <v>299</v>
      </c>
      <c r="K1158" s="5">
        <v>289</v>
      </c>
      <c r="L1158" s="18">
        <v>0</v>
      </c>
      <c r="M1158" s="18">
        <f t="shared" si="47"/>
        <v>1</v>
      </c>
    </row>
    <row r="1159" spans="1:13" x14ac:dyDescent="0.3">
      <c r="A1159" s="5">
        <v>101138</v>
      </c>
      <c r="B1159" s="19">
        <v>12010</v>
      </c>
      <c r="C1159" s="19" t="s">
        <v>433</v>
      </c>
      <c r="D1159" s="19" t="s">
        <v>165</v>
      </c>
      <c r="E1159" s="19" t="s">
        <v>166</v>
      </c>
      <c r="F1159" s="19">
        <v>10</v>
      </c>
      <c r="G1159" s="27">
        <v>43897</v>
      </c>
      <c r="H1159" s="27">
        <f t="shared" si="46"/>
        <v>43907</v>
      </c>
      <c r="I1159" s="27">
        <v>43907</v>
      </c>
      <c r="J1159" s="5">
        <v>0</v>
      </c>
      <c r="K1159" s="5">
        <v>0</v>
      </c>
      <c r="L1159" s="18">
        <v>0</v>
      </c>
      <c r="M1159" s="18">
        <f t="shared" si="47"/>
        <v>0</v>
      </c>
    </row>
    <row r="1160" spans="1:13" x14ac:dyDescent="0.3">
      <c r="A1160" s="5">
        <v>101138</v>
      </c>
      <c r="B1160" s="19">
        <v>12030</v>
      </c>
      <c r="C1160" s="19" t="s">
        <v>434</v>
      </c>
      <c r="D1160" s="19" t="s">
        <v>165</v>
      </c>
      <c r="E1160" s="19" t="s">
        <v>166</v>
      </c>
      <c r="F1160" s="19">
        <v>10</v>
      </c>
      <c r="G1160" s="27">
        <v>43897</v>
      </c>
      <c r="H1160" s="27">
        <f t="shared" si="46"/>
        <v>43907</v>
      </c>
      <c r="I1160" s="27">
        <v>43907</v>
      </c>
      <c r="J1160" s="5">
        <v>21</v>
      </c>
      <c r="K1160" s="5">
        <v>21</v>
      </c>
      <c r="L1160" s="18">
        <v>0</v>
      </c>
      <c r="M1160" s="18">
        <f t="shared" si="47"/>
        <v>0</v>
      </c>
    </row>
    <row r="1161" spans="1:13" x14ac:dyDescent="0.3">
      <c r="A1161" s="5">
        <v>101138</v>
      </c>
      <c r="B1161" s="19">
        <v>12050</v>
      </c>
      <c r="C1161" s="19" t="s">
        <v>435</v>
      </c>
      <c r="D1161" s="19" t="s">
        <v>165</v>
      </c>
      <c r="E1161" s="19" t="s">
        <v>166</v>
      </c>
      <c r="F1161" s="19">
        <v>10</v>
      </c>
      <c r="G1161" s="27">
        <v>43897</v>
      </c>
      <c r="H1161" s="27">
        <f t="shared" si="46"/>
        <v>43907</v>
      </c>
      <c r="I1161" s="27">
        <v>43907</v>
      </c>
      <c r="J1161" s="5">
        <v>18</v>
      </c>
      <c r="K1161" s="5">
        <v>18</v>
      </c>
      <c r="L1161" s="18">
        <v>0</v>
      </c>
      <c r="M1161" s="18">
        <f t="shared" si="47"/>
        <v>0</v>
      </c>
    </row>
    <row r="1162" spans="1:13" x14ac:dyDescent="0.3">
      <c r="A1162" s="5">
        <v>101138</v>
      </c>
      <c r="B1162" s="19">
        <v>13350</v>
      </c>
      <c r="C1162" s="19" t="s">
        <v>436</v>
      </c>
      <c r="D1162" s="19" t="s">
        <v>165</v>
      </c>
      <c r="E1162" s="19" t="s">
        <v>166</v>
      </c>
      <c r="F1162" s="19">
        <v>10</v>
      </c>
      <c r="G1162" s="27">
        <v>43897</v>
      </c>
      <c r="H1162" s="27">
        <f t="shared" si="46"/>
        <v>43907</v>
      </c>
      <c r="I1162" s="27">
        <v>43907</v>
      </c>
      <c r="J1162" s="5">
        <v>11</v>
      </c>
      <c r="K1162" s="5">
        <v>11</v>
      </c>
      <c r="L1162" s="18">
        <v>0</v>
      </c>
      <c r="M1162" s="18">
        <f t="shared" si="47"/>
        <v>0</v>
      </c>
    </row>
    <row r="1163" spans="1:13" x14ac:dyDescent="0.3">
      <c r="A1163" s="5">
        <v>101138</v>
      </c>
      <c r="B1163" s="19">
        <v>15210</v>
      </c>
      <c r="C1163" s="19" t="s">
        <v>437</v>
      </c>
      <c r="D1163" s="19" t="s">
        <v>165</v>
      </c>
      <c r="E1163" s="19" t="s">
        <v>166</v>
      </c>
      <c r="F1163" s="19">
        <v>10</v>
      </c>
      <c r="G1163" s="27">
        <v>43897</v>
      </c>
      <c r="H1163" s="27">
        <f t="shared" si="46"/>
        <v>43907</v>
      </c>
      <c r="I1163" s="27">
        <v>43907</v>
      </c>
      <c r="J1163" s="5">
        <v>0</v>
      </c>
      <c r="K1163" s="5">
        <v>0</v>
      </c>
      <c r="L1163" s="18">
        <v>0</v>
      </c>
      <c r="M1163" s="18">
        <f t="shared" si="47"/>
        <v>0</v>
      </c>
    </row>
    <row r="1164" spans="1:13" x14ac:dyDescent="0.3">
      <c r="A1164" s="5">
        <v>101140</v>
      </c>
      <c r="B1164" s="19">
        <v>31290</v>
      </c>
      <c r="C1164" s="19" t="s">
        <v>438</v>
      </c>
      <c r="D1164" s="19" t="s">
        <v>183</v>
      </c>
      <c r="E1164" s="19" t="s">
        <v>318</v>
      </c>
      <c r="F1164" s="19">
        <v>3</v>
      </c>
      <c r="G1164" s="27">
        <v>43897</v>
      </c>
      <c r="H1164" s="27">
        <f t="shared" si="46"/>
        <v>43900</v>
      </c>
      <c r="I1164" s="27">
        <v>43900</v>
      </c>
      <c r="J1164" s="5">
        <v>11</v>
      </c>
      <c r="K1164" s="5">
        <v>11</v>
      </c>
      <c r="L1164" s="18">
        <v>0</v>
      </c>
      <c r="M1164" s="18">
        <f t="shared" si="47"/>
        <v>0</v>
      </c>
    </row>
    <row r="1165" spans="1:13" x14ac:dyDescent="0.3">
      <c r="A1165" s="5">
        <v>101140</v>
      </c>
      <c r="B1165" s="19">
        <v>32050</v>
      </c>
      <c r="C1165" s="19" t="s">
        <v>439</v>
      </c>
      <c r="D1165" s="19" t="s">
        <v>240</v>
      </c>
      <c r="E1165" s="19" t="s">
        <v>318</v>
      </c>
      <c r="F1165" s="19">
        <v>3</v>
      </c>
      <c r="G1165" s="27">
        <v>43897</v>
      </c>
      <c r="H1165" s="27">
        <f t="shared" si="46"/>
        <v>43900</v>
      </c>
      <c r="I1165" s="27">
        <v>43900</v>
      </c>
      <c r="J1165" s="5">
        <v>1</v>
      </c>
      <c r="K1165" s="5">
        <v>1</v>
      </c>
      <c r="L1165" s="18">
        <v>0</v>
      </c>
      <c r="M1165" s="18">
        <f t="shared" si="47"/>
        <v>0</v>
      </c>
    </row>
    <row r="1166" spans="1:13" x14ac:dyDescent="0.3">
      <c r="A1166" s="5">
        <v>101140</v>
      </c>
      <c r="B1166" s="19">
        <v>32300</v>
      </c>
      <c r="C1166" s="19" t="s">
        <v>440</v>
      </c>
      <c r="D1166" s="19" t="s">
        <v>240</v>
      </c>
      <c r="E1166" s="19" t="s">
        <v>318</v>
      </c>
      <c r="F1166" s="19">
        <v>3</v>
      </c>
      <c r="G1166" s="27">
        <v>43897</v>
      </c>
      <c r="H1166" s="27">
        <f t="shared" si="46"/>
        <v>43900</v>
      </c>
      <c r="I1166" s="27">
        <v>43900</v>
      </c>
      <c r="J1166" s="5">
        <v>22</v>
      </c>
      <c r="K1166" s="5">
        <v>22</v>
      </c>
      <c r="L1166" s="18">
        <v>0</v>
      </c>
      <c r="M1166" s="18">
        <f t="shared" si="47"/>
        <v>0</v>
      </c>
    </row>
    <row r="1167" spans="1:13" x14ac:dyDescent="0.3">
      <c r="A1167" s="5">
        <v>101136</v>
      </c>
      <c r="B1167" s="19">
        <v>60110</v>
      </c>
      <c r="C1167" s="19" t="s">
        <v>213</v>
      </c>
      <c r="D1167" s="19" t="s">
        <v>214</v>
      </c>
      <c r="E1167" s="19" t="s">
        <v>160</v>
      </c>
      <c r="F1167" s="19">
        <v>10</v>
      </c>
      <c r="G1167" s="27">
        <v>43897</v>
      </c>
      <c r="H1167" s="27">
        <f t="shared" si="46"/>
        <v>43907</v>
      </c>
      <c r="I1167" s="27">
        <v>43907</v>
      </c>
      <c r="J1167" s="5">
        <v>1</v>
      </c>
      <c r="K1167" s="5">
        <v>1</v>
      </c>
      <c r="L1167" s="18">
        <v>0</v>
      </c>
      <c r="M1167" s="18">
        <f t="shared" si="47"/>
        <v>0</v>
      </c>
    </row>
    <row r="1168" spans="1:13" x14ac:dyDescent="0.3">
      <c r="A1168" s="5">
        <v>101136</v>
      </c>
      <c r="B1168" s="19">
        <v>60120</v>
      </c>
      <c r="C1168" s="19" t="s">
        <v>441</v>
      </c>
      <c r="D1168" s="19" t="s">
        <v>214</v>
      </c>
      <c r="E1168" s="19" t="s">
        <v>160</v>
      </c>
      <c r="F1168" s="19">
        <v>10</v>
      </c>
      <c r="G1168" s="27">
        <v>43897</v>
      </c>
      <c r="H1168" s="27">
        <f t="shared" si="46"/>
        <v>43907</v>
      </c>
      <c r="I1168" s="27">
        <v>43907</v>
      </c>
      <c r="J1168" s="5">
        <v>19</v>
      </c>
      <c r="K1168" s="5">
        <v>19</v>
      </c>
      <c r="L1168" s="18">
        <v>0</v>
      </c>
      <c r="M1168" s="18">
        <f t="shared" si="47"/>
        <v>0</v>
      </c>
    </row>
    <row r="1169" spans="1:13" x14ac:dyDescent="0.3">
      <c r="A1169" s="5">
        <v>101136</v>
      </c>
      <c r="B1169" s="19">
        <v>60200</v>
      </c>
      <c r="C1169" s="19" t="s">
        <v>442</v>
      </c>
      <c r="D1169" s="19" t="s">
        <v>214</v>
      </c>
      <c r="E1169" s="19" t="s">
        <v>160</v>
      </c>
      <c r="F1169" s="19">
        <v>10</v>
      </c>
      <c r="G1169" s="27">
        <v>43897</v>
      </c>
      <c r="H1169" s="27">
        <f t="shared" ref="H1169:H1174" si="48">G1169+F1169</f>
        <v>43907</v>
      </c>
      <c r="I1169" s="27">
        <v>43907</v>
      </c>
      <c r="J1169" s="5">
        <v>13</v>
      </c>
      <c r="K1169" s="5">
        <v>13</v>
      </c>
      <c r="L1169" s="18">
        <v>0</v>
      </c>
      <c r="M1169" s="18">
        <f t="shared" si="47"/>
        <v>0</v>
      </c>
    </row>
    <row r="1170" spans="1:13" x14ac:dyDescent="0.3">
      <c r="A1170" s="5">
        <v>101136</v>
      </c>
      <c r="B1170" s="19">
        <v>60540</v>
      </c>
      <c r="C1170" s="19" t="s">
        <v>443</v>
      </c>
      <c r="D1170" s="19" t="s">
        <v>214</v>
      </c>
      <c r="E1170" s="19" t="s">
        <v>160</v>
      </c>
      <c r="F1170" s="19">
        <v>10</v>
      </c>
      <c r="G1170" s="27">
        <v>43897</v>
      </c>
      <c r="H1170" s="27">
        <f t="shared" si="48"/>
        <v>43907</v>
      </c>
      <c r="I1170" s="27">
        <v>43907</v>
      </c>
      <c r="J1170" s="5">
        <v>19</v>
      </c>
      <c r="K1170" s="5">
        <v>19</v>
      </c>
      <c r="L1170" s="18">
        <v>0</v>
      </c>
      <c r="M1170" s="18">
        <f t="shared" si="47"/>
        <v>0</v>
      </c>
    </row>
    <row r="1171" spans="1:13" x14ac:dyDescent="0.3">
      <c r="A1171" s="5">
        <v>101142</v>
      </c>
      <c r="B1171" s="19">
        <v>80420</v>
      </c>
      <c r="C1171" s="19" t="s">
        <v>444</v>
      </c>
      <c r="D1171" s="19" t="s">
        <v>299</v>
      </c>
      <c r="E1171" s="19" t="s">
        <v>65</v>
      </c>
      <c r="F1171" s="19">
        <v>5</v>
      </c>
      <c r="G1171" s="27">
        <v>43897</v>
      </c>
      <c r="H1171" s="27">
        <f t="shared" si="48"/>
        <v>43902</v>
      </c>
      <c r="I1171" s="27">
        <v>43903</v>
      </c>
      <c r="J1171" s="5">
        <v>4</v>
      </c>
      <c r="K1171" s="5">
        <v>4</v>
      </c>
      <c r="L1171" s="18">
        <v>0</v>
      </c>
      <c r="M1171" s="18">
        <f t="shared" si="47"/>
        <v>1</v>
      </c>
    </row>
    <row r="1172" spans="1:13" x14ac:dyDescent="0.3">
      <c r="A1172" s="5">
        <v>101140</v>
      </c>
      <c r="B1172" s="19">
        <v>32210</v>
      </c>
      <c r="C1172" s="19" t="s">
        <v>445</v>
      </c>
      <c r="D1172" s="19" t="s">
        <v>240</v>
      </c>
      <c r="E1172" s="19" t="s">
        <v>318</v>
      </c>
      <c r="F1172" s="19">
        <v>3</v>
      </c>
      <c r="G1172" s="27">
        <v>43897</v>
      </c>
      <c r="H1172" s="27">
        <f t="shared" si="48"/>
        <v>43900</v>
      </c>
      <c r="I1172" s="27">
        <v>43900</v>
      </c>
      <c r="J1172" s="5">
        <v>3</v>
      </c>
      <c r="K1172" s="5">
        <v>3</v>
      </c>
      <c r="L1172" s="18">
        <v>0</v>
      </c>
      <c r="M1172" s="18">
        <f t="shared" si="47"/>
        <v>0</v>
      </c>
    </row>
    <row r="1173" spans="1:13" x14ac:dyDescent="0.3">
      <c r="A1173" s="5">
        <v>101140</v>
      </c>
      <c r="B1173" s="19">
        <v>32020</v>
      </c>
      <c r="C1173" s="19" t="s">
        <v>446</v>
      </c>
      <c r="D1173" s="19" t="s">
        <v>240</v>
      </c>
      <c r="E1173" s="19" t="s">
        <v>318</v>
      </c>
      <c r="F1173" s="19">
        <v>3</v>
      </c>
      <c r="G1173" s="27">
        <v>43897</v>
      </c>
      <c r="H1173" s="27">
        <f t="shared" si="48"/>
        <v>43900</v>
      </c>
      <c r="I1173" s="27">
        <v>43900</v>
      </c>
      <c r="J1173" s="5">
        <v>5</v>
      </c>
      <c r="K1173" s="5">
        <v>5</v>
      </c>
      <c r="L1173" s="18">
        <v>0</v>
      </c>
      <c r="M1173" s="18">
        <f t="shared" si="47"/>
        <v>0</v>
      </c>
    </row>
    <row r="1174" spans="1:13" x14ac:dyDescent="0.3">
      <c r="A1174" s="5">
        <v>101139</v>
      </c>
      <c r="B1174" s="19">
        <v>72050</v>
      </c>
      <c r="C1174" s="19" t="s">
        <v>188</v>
      </c>
      <c r="D1174" s="19" t="s">
        <v>189</v>
      </c>
      <c r="E1174" s="19" t="s">
        <v>178</v>
      </c>
      <c r="F1174" s="19">
        <v>7</v>
      </c>
      <c r="G1174" s="27">
        <v>43897</v>
      </c>
      <c r="H1174" s="27">
        <f t="shared" si="48"/>
        <v>43904</v>
      </c>
      <c r="I1174" s="27">
        <v>43904</v>
      </c>
      <c r="J1174" s="5">
        <v>730</v>
      </c>
      <c r="K1174" s="5">
        <v>725</v>
      </c>
      <c r="L1174" s="18">
        <v>0</v>
      </c>
      <c r="M1174" s="18">
        <f t="shared" si="47"/>
        <v>0</v>
      </c>
    </row>
  </sheetData>
  <autoFilter ref="A1:M1174" xr:uid="{56CC015F-2555-3B44-87AA-A60E98E709E3}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3DC73-396E-4988-AC75-F5CC098C7F16}">
  <dimension ref="B3:W42"/>
  <sheetViews>
    <sheetView showGridLines="0" topLeftCell="G10" zoomScale="82" workbookViewId="0">
      <selection activeCell="M38" sqref="M38"/>
    </sheetView>
  </sheetViews>
  <sheetFormatPr defaultColWidth="12.44140625" defaultRowHeight="15.6" x14ac:dyDescent="0.3"/>
  <cols>
    <col min="1" max="1" width="12.44140625" style="5"/>
    <col min="2" max="2" width="35.21875" style="5" customWidth="1"/>
    <col min="3" max="4" width="12.44140625" style="5"/>
    <col min="5" max="5" width="38" style="5" customWidth="1"/>
    <col min="6" max="6" width="21.5546875" style="5" bestFit="1" customWidth="1"/>
    <col min="7" max="7" width="12.44140625" style="5"/>
    <col min="8" max="8" width="35.21875" style="5" customWidth="1"/>
    <col min="9" max="11" width="12.44140625" style="5"/>
    <col min="12" max="14" width="38" style="5" customWidth="1"/>
    <col min="15" max="15" width="21.5546875" style="5" bestFit="1" customWidth="1"/>
    <col min="16" max="17" width="12.44140625" style="5"/>
    <col min="18" max="18" width="21.5546875" style="5" bestFit="1" customWidth="1"/>
    <col min="19" max="21" width="12.44140625" style="5"/>
    <col min="22" max="22" width="14.5546875" style="5" bestFit="1" customWidth="1"/>
    <col min="23" max="23" width="21.5546875" style="5" bestFit="1" customWidth="1"/>
    <col min="24" max="16384" width="12.44140625" style="5"/>
  </cols>
  <sheetData>
    <row r="3" spans="2:23" x14ac:dyDescent="0.3">
      <c r="B3" s="106" t="s">
        <v>456</v>
      </c>
      <c r="C3" s="106"/>
    </row>
    <row r="4" spans="2:23" x14ac:dyDescent="0.3">
      <c r="B4" s="28" t="s">
        <v>457</v>
      </c>
      <c r="C4" s="28" t="s">
        <v>458</v>
      </c>
    </row>
    <row r="5" spans="2:23" x14ac:dyDescent="0.3">
      <c r="B5" s="5" t="s">
        <v>459</v>
      </c>
      <c r="C5" s="29">
        <v>0.4</v>
      </c>
    </row>
    <row r="6" spans="2:23" x14ac:dyDescent="0.3">
      <c r="B6" s="5" t="s">
        <v>460</v>
      </c>
      <c r="C6" s="29">
        <v>0.25</v>
      </c>
    </row>
    <row r="7" spans="2:23" ht="16.2" thickBot="1" x14ac:dyDescent="0.35">
      <c r="B7" s="30" t="s">
        <v>461</v>
      </c>
      <c r="C7" s="31">
        <v>0.35</v>
      </c>
    </row>
    <row r="8" spans="2:23" x14ac:dyDescent="0.3">
      <c r="B8" s="32" t="s">
        <v>462</v>
      </c>
      <c r="C8" s="33">
        <f>SUM(C5:C7)</f>
        <v>1</v>
      </c>
    </row>
    <row r="11" spans="2:23" x14ac:dyDescent="0.3">
      <c r="B11" s="106" t="s">
        <v>463</v>
      </c>
      <c r="C11" s="106"/>
      <c r="E11" s="106" t="s">
        <v>464</v>
      </c>
      <c r="F11" s="106"/>
      <c r="H11" s="106" t="s">
        <v>465</v>
      </c>
      <c r="I11" s="106"/>
    </row>
    <row r="12" spans="2:23" x14ac:dyDescent="0.3">
      <c r="L12" s="37" t="s">
        <v>952</v>
      </c>
      <c r="M12" s="37" t="s">
        <v>953</v>
      </c>
      <c r="N12" s="37" t="s">
        <v>954</v>
      </c>
      <c r="O12" s="37" t="s">
        <v>2</v>
      </c>
      <c r="Q12" s="80" t="s">
        <v>985</v>
      </c>
      <c r="V12" s="80" t="s">
        <v>555</v>
      </c>
    </row>
    <row r="13" spans="2:23" x14ac:dyDescent="0.3">
      <c r="B13" s="34" t="s">
        <v>466</v>
      </c>
      <c r="C13" s="34" t="s">
        <v>467</v>
      </c>
      <c r="E13" s="34" t="s">
        <v>468</v>
      </c>
      <c r="F13" s="34" t="s">
        <v>467</v>
      </c>
      <c r="H13" s="34" t="s">
        <v>469</v>
      </c>
      <c r="I13" s="34" t="s">
        <v>467</v>
      </c>
      <c r="L13" s="63" t="s">
        <v>955</v>
      </c>
      <c r="M13" s="63" t="s">
        <v>956</v>
      </c>
      <c r="N13" s="63" t="s">
        <v>957</v>
      </c>
      <c r="O13" s="63" t="s">
        <v>165</v>
      </c>
      <c r="Q13" s="63">
        <v>19</v>
      </c>
      <c r="R13" s="63" t="s">
        <v>165</v>
      </c>
      <c r="V13" s="63">
        <v>52</v>
      </c>
      <c r="W13" s="63" t="s">
        <v>30</v>
      </c>
    </row>
    <row r="14" spans="2:23" x14ac:dyDescent="0.3">
      <c r="B14" s="18" t="s">
        <v>470</v>
      </c>
      <c r="C14" s="18">
        <v>100</v>
      </c>
      <c r="E14" s="18" t="s">
        <v>471</v>
      </c>
      <c r="F14" s="18">
        <v>100</v>
      </c>
      <c r="H14" s="18" t="s">
        <v>472</v>
      </c>
      <c r="I14" s="18">
        <v>100</v>
      </c>
      <c r="L14" s="63" t="s">
        <v>958</v>
      </c>
      <c r="M14" s="63" t="s">
        <v>959</v>
      </c>
      <c r="N14" s="63" t="s">
        <v>960</v>
      </c>
      <c r="O14" s="63" t="s">
        <v>30</v>
      </c>
      <c r="Q14" s="63">
        <v>1</v>
      </c>
      <c r="R14" s="63" t="s">
        <v>514</v>
      </c>
    </row>
    <row r="15" spans="2:23" x14ac:dyDescent="0.3">
      <c r="B15" s="18" t="s">
        <v>473</v>
      </c>
      <c r="C15" s="18">
        <v>80</v>
      </c>
      <c r="E15" s="18" t="s">
        <v>474</v>
      </c>
      <c r="F15" s="18">
        <v>75</v>
      </c>
      <c r="H15" s="18" t="s">
        <v>475</v>
      </c>
      <c r="I15" s="18">
        <v>80</v>
      </c>
      <c r="L15" s="63" t="s">
        <v>961</v>
      </c>
      <c r="M15" s="63"/>
      <c r="N15" s="63"/>
      <c r="O15" s="63" t="s">
        <v>198</v>
      </c>
      <c r="Q15" s="63">
        <v>2</v>
      </c>
      <c r="R15" s="63" t="s">
        <v>202</v>
      </c>
    </row>
    <row r="16" spans="2:23" x14ac:dyDescent="0.3">
      <c r="B16" s="18" t="s">
        <v>476</v>
      </c>
      <c r="C16" s="18">
        <v>60</v>
      </c>
      <c r="E16" s="18" t="s">
        <v>477</v>
      </c>
      <c r="F16" s="18">
        <v>50</v>
      </c>
      <c r="H16" s="18" t="s">
        <v>478</v>
      </c>
      <c r="I16" s="18">
        <v>40</v>
      </c>
      <c r="L16" s="63" t="s">
        <v>962</v>
      </c>
      <c r="M16" s="63" t="s">
        <v>963</v>
      </c>
      <c r="N16" s="63"/>
      <c r="O16" s="63" t="s">
        <v>177</v>
      </c>
    </row>
    <row r="17" spans="2:23" x14ac:dyDescent="0.3">
      <c r="B17" s="18" t="s">
        <v>479</v>
      </c>
      <c r="C17" s="18">
        <v>0</v>
      </c>
      <c r="E17" s="18" t="s">
        <v>480</v>
      </c>
      <c r="F17" s="18">
        <v>0</v>
      </c>
      <c r="H17" s="18" t="s">
        <v>481</v>
      </c>
      <c r="I17" s="18">
        <v>0</v>
      </c>
      <c r="L17" s="63" t="s">
        <v>964</v>
      </c>
      <c r="M17" s="63"/>
      <c r="N17" s="63"/>
      <c r="O17" s="63" t="s">
        <v>505</v>
      </c>
      <c r="V17" s="80" t="s">
        <v>986</v>
      </c>
    </row>
    <row r="18" spans="2:23" x14ac:dyDescent="0.3">
      <c r="L18" s="63" t="s">
        <v>965</v>
      </c>
      <c r="M18" s="63"/>
      <c r="N18" s="63"/>
      <c r="O18" s="63" t="s">
        <v>513</v>
      </c>
      <c r="V18" s="63">
        <v>36</v>
      </c>
      <c r="W18" s="63" t="s">
        <v>30</v>
      </c>
    </row>
    <row r="19" spans="2:23" x14ac:dyDescent="0.3">
      <c r="L19" s="63" t="s">
        <v>967</v>
      </c>
      <c r="M19" s="63" t="s">
        <v>966</v>
      </c>
      <c r="N19" s="63"/>
      <c r="O19" s="63" t="s">
        <v>189</v>
      </c>
    </row>
    <row r="20" spans="2:23" x14ac:dyDescent="0.3">
      <c r="L20" s="63" t="s">
        <v>968</v>
      </c>
      <c r="M20" s="63" t="s">
        <v>969</v>
      </c>
      <c r="N20" s="63"/>
      <c r="O20" s="63" t="s">
        <v>514</v>
      </c>
    </row>
    <row r="21" spans="2:23" x14ac:dyDescent="0.3">
      <c r="L21" s="63" t="s">
        <v>970</v>
      </c>
      <c r="M21" s="63" t="s">
        <v>971</v>
      </c>
      <c r="N21" s="63"/>
      <c r="O21" s="63" t="s">
        <v>202</v>
      </c>
      <c r="V21" s="80" t="s">
        <v>547</v>
      </c>
    </row>
    <row r="22" spans="2:23" x14ac:dyDescent="0.3">
      <c r="B22" s="35" t="s">
        <v>482</v>
      </c>
      <c r="L22" s="63" t="s">
        <v>972</v>
      </c>
      <c r="M22" s="63"/>
      <c r="N22" s="63"/>
      <c r="O22" s="63" t="s">
        <v>515</v>
      </c>
      <c r="V22" s="63">
        <v>26</v>
      </c>
      <c r="W22" s="63" t="s">
        <v>505</v>
      </c>
    </row>
    <row r="23" spans="2:23" x14ac:dyDescent="0.3">
      <c r="B23" s="5" t="s">
        <v>483</v>
      </c>
      <c r="L23" s="63" t="s">
        <v>973</v>
      </c>
      <c r="M23" s="63" t="s">
        <v>974</v>
      </c>
      <c r="N23" s="63"/>
      <c r="O23" s="63" t="s">
        <v>511</v>
      </c>
      <c r="V23" s="63">
        <v>3</v>
      </c>
      <c r="W23" s="63" t="s">
        <v>30</v>
      </c>
    </row>
    <row r="24" spans="2:23" x14ac:dyDescent="0.3">
      <c r="B24" s="5" t="s">
        <v>484</v>
      </c>
      <c r="L24" s="63" t="s">
        <v>975</v>
      </c>
      <c r="M24" s="63"/>
      <c r="N24" s="63"/>
      <c r="O24" s="63" t="s">
        <v>73</v>
      </c>
      <c r="V24" s="63">
        <v>11</v>
      </c>
      <c r="W24" s="63" t="s">
        <v>987</v>
      </c>
    </row>
    <row r="25" spans="2:23" x14ac:dyDescent="0.3">
      <c r="B25" s="5" t="s">
        <v>485</v>
      </c>
      <c r="L25" s="63" t="s">
        <v>976</v>
      </c>
      <c r="M25" s="63" t="s">
        <v>977</v>
      </c>
      <c r="N25" s="63"/>
      <c r="O25" s="63" t="s">
        <v>512</v>
      </c>
    </row>
    <row r="26" spans="2:23" x14ac:dyDescent="0.3">
      <c r="B26" s="5" t="s">
        <v>486</v>
      </c>
      <c r="L26" s="63" t="s">
        <v>978</v>
      </c>
      <c r="M26" s="63"/>
      <c r="N26" s="63"/>
      <c r="O26" s="63" t="s">
        <v>234</v>
      </c>
    </row>
    <row r="27" spans="2:23" x14ac:dyDescent="0.3">
      <c r="B27" s="5" t="s">
        <v>487</v>
      </c>
      <c r="L27" s="63" t="s">
        <v>979</v>
      </c>
      <c r="M27" s="63"/>
      <c r="N27" s="63"/>
      <c r="O27" s="63" t="s">
        <v>508</v>
      </c>
      <c r="Q27" s="79" t="s">
        <v>168</v>
      </c>
      <c r="R27" s="63"/>
    </row>
    <row r="28" spans="2:23" x14ac:dyDescent="0.3">
      <c r="B28" s="5" t="s">
        <v>488</v>
      </c>
      <c r="L28" s="63" t="s">
        <v>980</v>
      </c>
      <c r="M28" s="63"/>
      <c r="N28" s="63"/>
      <c r="O28" s="63" t="s">
        <v>510</v>
      </c>
      <c r="Q28" s="63">
        <v>10</v>
      </c>
      <c r="R28" s="63" t="s">
        <v>165</v>
      </c>
    </row>
    <row r="29" spans="2:23" x14ac:dyDescent="0.3">
      <c r="B29" s="5" t="s">
        <v>489</v>
      </c>
      <c r="L29" s="63" t="s">
        <v>981</v>
      </c>
      <c r="M29" s="63"/>
      <c r="N29" s="63"/>
      <c r="O29" s="63" t="s">
        <v>289</v>
      </c>
    </row>
    <row r="30" spans="2:23" x14ac:dyDescent="0.3">
      <c r="B30" s="5" t="s">
        <v>490</v>
      </c>
      <c r="L30" s="63" t="s">
        <v>982</v>
      </c>
      <c r="M30" s="63"/>
      <c r="N30" s="63"/>
      <c r="O30" s="63" t="s">
        <v>507</v>
      </c>
    </row>
    <row r="31" spans="2:23" x14ac:dyDescent="0.3">
      <c r="B31" s="5" t="s">
        <v>491</v>
      </c>
      <c r="L31" s="63" t="s">
        <v>983</v>
      </c>
      <c r="M31" s="63"/>
      <c r="N31" s="63"/>
      <c r="O31" s="63" t="s">
        <v>506</v>
      </c>
      <c r="Q31" s="80" t="s">
        <v>191</v>
      </c>
    </row>
    <row r="32" spans="2:23" x14ac:dyDescent="0.3">
      <c r="B32" s="5" t="s">
        <v>492</v>
      </c>
      <c r="L32" s="63" t="s">
        <v>984</v>
      </c>
      <c r="M32" s="63"/>
      <c r="N32" s="63"/>
      <c r="O32" s="63" t="s">
        <v>509</v>
      </c>
      <c r="Q32" s="63">
        <v>22</v>
      </c>
      <c r="R32" s="63" t="s">
        <v>165</v>
      </c>
    </row>
    <row r="33" spans="2:23" x14ac:dyDescent="0.3">
      <c r="B33" s="5" t="s">
        <v>493</v>
      </c>
      <c r="Q33" s="63">
        <v>5</v>
      </c>
      <c r="R33" s="63" t="s">
        <v>198</v>
      </c>
    </row>
    <row r="34" spans="2:23" x14ac:dyDescent="0.3">
      <c r="B34" s="5" t="s">
        <v>494</v>
      </c>
      <c r="Q34" s="63">
        <v>4</v>
      </c>
      <c r="R34" s="63" t="s">
        <v>514</v>
      </c>
    </row>
    <row r="35" spans="2:23" x14ac:dyDescent="0.3">
      <c r="Q35" s="63">
        <v>7</v>
      </c>
      <c r="R35" s="63" t="s">
        <v>202</v>
      </c>
    </row>
    <row r="39" spans="2:23" x14ac:dyDescent="0.3">
      <c r="V39" s="80" t="s">
        <v>191</v>
      </c>
    </row>
    <row r="40" spans="2:23" x14ac:dyDescent="0.3">
      <c r="V40" s="63">
        <v>5</v>
      </c>
      <c r="W40" s="63" t="s">
        <v>198</v>
      </c>
    </row>
    <row r="41" spans="2:23" x14ac:dyDescent="0.3">
      <c r="V41" s="63">
        <v>4</v>
      </c>
      <c r="W41" s="63" t="s">
        <v>514</v>
      </c>
    </row>
    <row r="42" spans="2:23" x14ac:dyDescent="0.3">
      <c r="V42" s="63">
        <v>7</v>
      </c>
      <c r="W42" s="63" t="s">
        <v>202</v>
      </c>
    </row>
  </sheetData>
  <mergeCells count="4">
    <mergeCell ref="B3:C3"/>
    <mergeCell ref="B11:C11"/>
    <mergeCell ref="E11:F11"/>
    <mergeCell ref="H11:I11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7AAC5-538A-41B8-BF6B-84380DE5DB01}">
  <dimension ref="A1:AZ392"/>
  <sheetViews>
    <sheetView topLeftCell="AG1" workbookViewId="0">
      <selection activeCell="AZ54" sqref="AZ54:AZ392"/>
    </sheetView>
  </sheetViews>
  <sheetFormatPr defaultRowHeight="14.4" x14ac:dyDescent="0.3"/>
  <cols>
    <col min="2" max="2" width="14.33203125" customWidth="1"/>
    <col min="3" max="3" width="17.21875" bestFit="1" customWidth="1"/>
    <col min="4" max="4" width="19.77734375" bestFit="1" customWidth="1"/>
    <col min="5" max="5" width="12" customWidth="1"/>
    <col min="6" max="6" width="14.77734375" customWidth="1"/>
    <col min="7" max="7" width="13.21875" customWidth="1"/>
    <col min="8" max="8" width="11.44140625" customWidth="1"/>
    <col min="9" max="9" width="9.109375" customWidth="1"/>
    <col min="10" max="10" width="16" customWidth="1"/>
    <col min="12" max="12" width="10.77734375" customWidth="1"/>
    <col min="13" max="13" width="10.44140625" customWidth="1"/>
    <col min="14" max="14" width="11.5546875" customWidth="1"/>
    <col min="15" max="15" width="10.88671875" customWidth="1"/>
    <col min="16" max="16" width="11.44140625" customWidth="1"/>
    <col min="17" max="17" width="10.77734375" customWidth="1"/>
    <col min="19" max="19" width="14.88671875" customWidth="1"/>
    <col min="20" max="20" width="14.5546875" customWidth="1"/>
    <col min="21" max="21" width="15.6640625" customWidth="1"/>
    <col min="22" max="22" width="15" customWidth="1"/>
    <col min="23" max="23" width="15.5546875" customWidth="1"/>
    <col min="24" max="24" width="14.88671875" customWidth="1"/>
    <col min="26" max="26" width="12.88671875" customWidth="1"/>
    <col min="27" max="27" width="12.77734375" customWidth="1"/>
    <col min="28" max="28" width="14.77734375" customWidth="1"/>
    <col min="29" max="29" width="18.5546875" customWidth="1"/>
    <col min="30" max="30" width="12.21875" customWidth="1"/>
    <col min="31" max="31" width="11.5546875" customWidth="1"/>
    <col min="32" max="32" width="12.44140625" customWidth="1"/>
    <col min="33" max="33" width="12.5546875" customWidth="1"/>
    <col min="34" max="34" width="14.109375" customWidth="1"/>
    <col min="35" max="35" width="17.33203125" customWidth="1"/>
    <col min="50" max="50" width="10.109375" customWidth="1"/>
    <col min="51" max="51" width="12.5546875" bestFit="1" customWidth="1"/>
  </cols>
  <sheetData>
    <row r="1" spans="1:52" x14ac:dyDescent="0.3">
      <c r="A1" t="s">
        <v>940</v>
      </c>
      <c r="B1" t="s">
        <v>559</v>
      </c>
      <c r="C1" t="s">
        <v>560</v>
      </c>
      <c r="D1" t="s">
        <v>561</v>
      </c>
      <c r="E1" t="s">
        <v>4</v>
      </c>
      <c r="F1" t="s">
        <v>562</v>
      </c>
      <c r="G1" t="s">
        <v>563</v>
      </c>
      <c r="H1" t="s">
        <v>564</v>
      </c>
      <c r="I1" t="s">
        <v>565</v>
      </c>
      <c r="J1" t="s">
        <v>566</v>
      </c>
      <c r="K1" t="s">
        <v>10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  <c r="Z1" t="s">
        <v>581</v>
      </c>
      <c r="AA1" t="s">
        <v>582</v>
      </c>
      <c r="AB1" t="s">
        <v>583</v>
      </c>
      <c r="AC1" t="s">
        <v>584</v>
      </c>
      <c r="AD1" t="s">
        <v>585</v>
      </c>
      <c r="AE1" t="s">
        <v>586</v>
      </c>
      <c r="AF1" t="s">
        <v>587</v>
      </c>
      <c r="AG1" t="s">
        <v>588</v>
      </c>
      <c r="AH1" t="s">
        <v>589</v>
      </c>
      <c r="AI1" t="s">
        <v>590</v>
      </c>
      <c r="AJ1" t="s">
        <v>521</v>
      </c>
      <c r="AK1" t="s">
        <v>522</v>
      </c>
      <c r="AL1" t="s">
        <v>591</v>
      </c>
      <c r="AM1" t="s">
        <v>592</v>
      </c>
      <c r="AN1" t="s">
        <v>593</v>
      </c>
      <c r="AO1" t="s">
        <v>594</v>
      </c>
      <c r="AP1" t="s">
        <v>595</v>
      </c>
      <c r="AQ1" t="s">
        <v>596</v>
      </c>
      <c r="AR1" t="s">
        <v>597</v>
      </c>
      <c r="AS1" t="s">
        <v>598</v>
      </c>
      <c r="AT1" t="s">
        <v>599</v>
      </c>
      <c r="AU1" t="s">
        <v>600</v>
      </c>
      <c r="AV1" t="s">
        <v>601</v>
      </c>
      <c r="AW1" t="s">
        <v>602</v>
      </c>
      <c r="AX1" t="s">
        <v>939</v>
      </c>
      <c r="AY1" t="s">
        <v>988</v>
      </c>
      <c r="AZ1" t="s">
        <v>989</v>
      </c>
    </row>
    <row r="2" spans="1:52" x14ac:dyDescent="0.3">
      <c r="A2">
        <v>60240</v>
      </c>
      <c r="B2" t="s">
        <v>603</v>
      </c>
      <c r="C2" t="s">
        <v>505</v>
      </c>
      <c r="D2" t="s">
        <v>547</v>
      </c>
      <c r="E2">
        <v>10</v>
      </c>
      <c r="F2">
        <v>96.052083333333329</v>
      </c>
      <c r="G2">
        <v>0.7</v>
      </c>
      <c r="H2">
        <v>20007.971999999998</v>
      </c>
      <c r="I2">
        <v>2958</v>
      </c>
      <c r="J2">
        <v>2550</v>
      </c>
      <c r="K2" t="s">
        <v>10</v>
      </c>
      <c r="L2">
        <v>6048.9449999999997</v>
      </c>
      <c r="M2">
        <v>6669.3239999999996</v>
      </c>
      <c r="N2">
        <v>4359.6360000000004</v>
      </c>
      <c r="O2">
        <v>4486.509</v>
      </c>
      <c r="P2">
        <v>3876.12</v>
      </c>
      <c r="Q2">
        <v>3992.4036000000001</v>
      </c>
      <c r="R2" t="s">
        <v>10</v>
      </c>
      <c r="S2">
        <v>7154</v>
      </c>
      <c r="T2">
        <v>6501</v>
      </c>
      <c r="U2">
        <v>6779</v>
      </c>
      <c r="V2">
        <v>5360</v>
      </c>
      <c r="W2">
        <v>9107</v>
      </c>
      <c r="X2">
        <v>4853</v>
      </c>
      <c r="Y2" t="s">
        <v>10</v>
      </c>
      <c r="Z2">
        <v>29432.937599999997</v>
      </c>
      <c r="AA2">
        <v>4905.4895999999999</v>
      </c>
      <c r="AB2">
        <v>1164.9404066322011</v>
      </c>
      <c r="AC2">
        <v>0.23747688847045992</v>
      </c>
      <c r="AD2">
        <v>87062629.420799986</v>
      </c>
      <c r="AE2">
        <v>39754</v>
      </c>
      <c r="AF2">
        <v>6625.666666666667</v>
      </c>
      <c r="AG2">
        <v>1497.962838880414</v>
      </c>
      <c r="AH2">
        <v>0.22608484764507933</v>
      </c>
      <c r="AI2">
        <v>101372700</v>
      </c>
      <c r="AJ2">
        <v>8.8810019286032389E-3</v>
      </c>
      <c r="AK2">
        <v>0.48866922548914832</v>
      </c>
      <c r="AL2">
        <v>30000</v>
      </c>
      <c r="AM2">
        <v>0.35</v>
      </c>
      <c r="AN2">
        <v>1406.6573430200649</v>
      </c>
      <c r="AO2">
        <v>162.61291491712706</v>
      </c>
      <c r="AP2">
        <v>2791.0695558034713</v>
      </c>
      <c r="AQ2">
        <v>2429.8370002239408</v>
      </c>
      <c r="AR2">
        <v>4417.1987049747422</v>
      </c>
      <c r="AS2">
        <v>28507.047052326132</v>
      </c>
      <c r="AT2">
        <v>14716.468799999999</v>
      </c>
      <c r="AU2">
        <v>20.924027977423467</v>
      </c>
      <c r="AV2">
        <v>175.30616843597119</v>
      </c>
      <c r="AW2" t="s">
        <v>10</v>
      </c>
      <c r="AX2" t="s">
        <v>502</v>
      </c>
      <c r="AY2">
        <v>1</v>
      </c>
      <c r="AZ2">
        <v>7.5</v>
      </c>
    </row>
    <row r="3" spans="1:52" x14ac:dyDescent="0.3">
      <c r="A3">
        <v>60230</v>
      </c>
      <c r="B3" t="s">
        <v>604</v>
      </c>
      <c r="C3" t="s">
        <v>505</v>
      </c>
      <c r="D3" t="s">
        <v>547</v>
      </c>
      <c r="E3">
        <v>10</v>
      </c>
      <c r="F3">
        <v>96.052083333333329</v>
      </c>
      <c r="G3">
        <v>0.7</v>
      </c>
      <c r="H3">
        <v>16894.089</v>
      </c>
      <c r="I3">
        <v>6567.9199999999992</v>
      </c>
      <c r="J3">
        <v>5662</v>
      </c>
      <c r="K3" t="s">
        <v>10</v>
      </c>
      <c r="L3">
        <v>4938.0569999999998</v>
      </c>
      <c r="M3">
        <v>4148.8469999999998</v>
      </c>
      <c r="N3">
        <v>4120.875</v>
      </c>
      <c r="O3">
        <v>5631.3630000000003</v>
      </c>
      <c r="P3">
        <v>4814.1809999999996</v>
      </c>
      <c r="Q3">
        <v>4958.6064299999998</v>
      </c>
      <c r="R3" t="s">
        <v>10</v>
      </c>
      <c r="S3">
        <v>7200</v>
      </c>
      <c r="T3">
        <v>8893</v>
      </c>
      <c r="U3">
        <v>7368</v>
      </c>
      <c r="V3">
        <v>6892</v>
      </c>
      <c r="W3">
        <v>5262</v>
      </c>
      <c r="X3">
        <v>8562</v>
      </c>
      <c r="Y3" t="s">
        <v>10</v>
      </c>
      <c r="Z3">
        <v>28611.92943</v>
      </c>
      <c r="AA3">
        <v>4768.6549050000003</v>
      </c>
      <c r="AB3">
        <v>568.31279742180573</v>
      </c>
      <c r="AC3">
        <v>0.11917675083301203</v>
      </c>
      <c r="AD3">
        <v>187920863.54188558</v>
      </c>
      <c r="AE3">
        <v>44177</v>
      </c>
      <c r="AF3">
        <v>7362.833333333333</v>
      </c>
      <c r="AG3">
        <v>1299.3180390753691</v>
      </c>
      <c r="AH3">
        <v>0.17646984255273593</v>
      </c>
      <c r="AI3">
        <v>250130174</v>
      </c>
      <c r="AJ3">
        <v>8.6332735081424486E-3</v>
      </c>
      <c r="AK3">
        <v>0.50617265722761129</v>
      </c>
      <c r="AL3">
        <v>30000</v>
      </c>
      <c r="AM3">
        <v>0.35</v>
      </c>
      <c r="AN3">
        <v>930.74399542675542</v>
      </c>
      <c r="AO3">
        <v>158.07695817679559</v>
      </c>
      <c r="AP3">
        <v>2149.0823791897619</v>
      </c>
      <c r="AQ3">
        <v>1434.4079223327344</v>
      </c>
      <c r="AR3">
        <v>3729.8519609577179</v>
      </c>
      <c r="AS3">
        <v>17139.650307675372</v>
      </c>
      <c r="AT3">
        <v>14305.964715</v>
      </c>
      <c r="AU3">
        <v>30.740922928953353</v>
      </c>
      <c r="AV3">
        <v>108.4259876034946</v>
      </c>
      <c r="AW3" t="s">
        <v>10</v>
      </c>
      <c r="AX3" t="s">
        <v>502</v>
      </c>
      <c r="AY3">
        <v>1</v>
      </c>
      <c r="AZ3">
        <v>7.5</v>
      </c>
    </row>
    <row r="4" spans="1:52" x14ac:dyDescent="0.3">
      <c r="A4">
        <v>60100</v>
      </c>
      <c r="B4" t="s">
        <v>605</v>
      </c>
      <c r="C4" t="s">
        <v>505</v>
      </c>
      <c r="D4" t="s">
        <v>547</v>
      </c>
      <c r="E4">
        <v>10</v>
      </c>
      <c r="F4">
        <v>96.052083333333329</v>
      </c>
      <c r="G4">
        <v>0.7</v>
      </c>
      <c r="H4">
        <v>18062.919000000002</v>
      </c>
      <c r="I4">
        <v>3198.12</v>
      </c>
      <c r="J4">
        <v>2757</v>
      </c>
      <c r="K4" t="s">
        <v>10</v>
      </c>
      <c r="L4">
        <v>3858.1379999999999</v>
      </c>
      <c r="M4">
        <v>6020.973</v>
      </c>
      <c r="N4">
        <v>4610.3850000000002</v>
      </c>
      <c r="O4">
        <v>3331.665</v>
      </c>
      <c r="P4">
        <v>2915.0819999999999</v>
      </c>
      <c r="Q4">
        <v>3002.5344599999999</v>
      </c>
      <c r="R4" t="s">
        <v>10</v>
      </c>
      <c r="S4">
        <v>5553</v>
      </c>
      <c r="T4">
        <v>4337</v>
      </c>
      <c r="U4">
        <v>4967</v>
      </c>
      <c r="V4">
        <v>7034</v>
      </c>
      <c r="W4">
        <v>5264</v>
      </c>
      <c r="X4">
        <v>6285</v>
      </c>
      <c r="Y4" t="s">
        <v>10</v>
      </c>
      <c r="Z4">
        <v>23738.777459999998</v>
      </c>
      <c r="AA4">
        <v>3956.4629099999997</v>
      </c>
      <c r="AB4">
        <v>1190.3201178843028</v>
      </c>
      <c r="AC4">
        <v>0.30085461306253036</v>
      </c>
      <c r="AD4">
        <v>75919458.970375195</v>
      </c>
      <c r="AE4">
        <v>33440</v>
      </c>
      <c r="AF4">
        <v>5573.333333333333</v>
      </c>
      <c r="AG4">
        <v>962.52556676000495</v>
      </c>
      <c r="AH4">
        <v>0.1727019557583741</v>
      </c>
      <c r="AI4">
        <v>92194080</v>
      </c>
      <c r="AJ4">
        <v>7.162863974710533E-3</v>
      </c>
      <c r="AK4">
        <v>0.58866288153611068</v>
      </c>
      <c r="AL4">
        <v>30000</v>
      </c>
      <c r="AM4">
        <v>0.35</v>
      </c>
      <c r="AN4">
        <v>1214.9331846837356</v>
      </c>
      <c r="AO4">
        <v>131.15346662983424</v>
      </c>
      <c r="AP4">
        <v>2501.8547841826453</v>
      </c>
      <c r="AQ4">
        <v>2372.0874905391161</v>
      </c>
      <c r="AR4">
        <v>3813.3894504809878</v>
      </c>
      <c r="AS4">
        <v>26554.38780986303</v>
      </c>
      <c r="AT4">
        <v>11869.388729999999</v>
      </c>
      <c r="AU4">
        <v>19.539162942676175</v>
      </c>
      <c r="AV4">
        <v>202.46805892527243</v>
      </c>
      <c r="AW4" t="s">
        <v>10</v>
      </c>
      <c r="AX4" t="s">
        <v>502</v>
      </c>
      <c r="AY4">
        <v>1</v>
      </c>
      <c r="AZ4">
        <v>7.5</v>
      </c>
    </row>
    <row r="5" spans="1:52" x14ac:dyDescent="0.3">
      <c r="A5">
        <v>60140</v>
      </c>
      <c r="B5" t="s">
        <v>606</v>
      </c>
      <c r="C5" t="s">
        <v>505</v>
      </c>
      <c r="D5" t="s">
        <v>547</v>
      </c>
      <c r="E5">
        <v>10</v>
      </c>
      <c r="F5">
        <v>96.052083333333329</v>
      </c>
      <c r="G5">
        <v>0.7</v>
      </c>
      <c r="H5">
        <v>13531.454999999998</v>
      </c>
      <c r="I5">
        <v>11661.48</v>
      </c>
      <c r="J5">
        <v>10053</v>
      </c>
      <c r="K5" t="s">
        <v>10</v>
      </c>
      <c r="L5">
        <v>3918.078</v>
      </c>
      <c r="M5">
        <v>4510.4849999999997</v>
      </c>
      <c r="N5">
        <v>3901.0949999999998</v>
      </c>
      <c r="O5">
        <v>3505.491</v>
      </c>
      <c r="P5">
        <v>3369.627</v>
      </c>
      <c r="Q5">
        <v>3470.7158100000001</v>
      </c>
      <c r="R5" t="s">
        <v>10</v>
      </c>
      <c r="S5">
        <v>6724</v>
      </c>
      <c r="T5">
        <v>6582</v>
      </c>
      <c r="U5">
        <v>4674</v>
      </c>
      <c r="V5">
        <v>6397</v>
      </c>
      <c r="W5">
        <v>4800</v>
      </c>
      <c r="X5">
        <v>6464</v>
      </c>
      <c r="Y5" t="s">
        <v>10</v>
      </c>
      <c r="Z5">
        <v>22675.49181</v>
      </c>
      <c r="AA5">
        <v>3779.2486349999999</v>
      </c>
      <c r="AB5">
        <v>425.85264621269835</v>
      </c>
      <c r="AC5">
        <v>0.11268182841129698</v>
      </c>
      <c r="AD5">
        <v>264429794.2324788</v>
      </c>
      <c r="AE5">
        <v>35641</v>
      </c>
      <c r="AF5">
        <v>5940.166666666667</v>
      </c>
      <c r="AG5">
        <v>939.4254449751021</v>
      </c>
      <c r="AH5">
        <v>0.15814799444040886</v>
      </c>
      <c r="AI5">
        <v>358298973</v>
      </c>
      <c r="AJ5">
        <v>6.8420315101893519E-3</v>
      </c>
      <c r="AK5">
        <v>0.6024368927947692</v>
      </c>
      <c r="AL5">
        <v>30000</v>
      </c>
      <c r="AM5">
        <v>0.35</v>
      </c>
      <c r="AN5">
        <v>621.83064253739155</v>
      </c>
      <c r="AO5">
        <v>125.2789602762431</v>
      </c>
      <c r="AP5">
        <v>1678.6422489751294</v>
      </c>
      <c r="AQ5">
        <v>1096.4322983845277</v>
      </c>
      <c r="AR5">
        <v>2931.4318517375605</v>
      </c>
      <c r="AS5">
        <v>12155.475136476029</v>
      </c>
      <c r="AT5">
        <v>11337.745905</v>
      </c>
      <c r="AU5">
        <v>36.465703454998987</v>
      </c>
      <c r="AV5">
        <v>97.027267066017444</v>
      </c>
      <c r="AW5" t="s">
        <v>10</v>
      </c>
      <c r="AX5" t="s">
        <v>502</v>
      </c>
      <c r="AY5">
        <v>1</v>
      </c>
      <c r="AZ5">
        <v>7.5</v>
      </c>
    </row>
    <row r="6" spans="1:52" x14ac:dyDescent="0.3">
      <c r="A6">
        <v>60180</v>
      </c>
      <c r="B6" t="s">
        <v>607</v>
      </c>
      <c r="C6" t="s">
        <v>505</v>
      </c>
      <c r="D6" t="s">
        <v>547</v>
      </c>
      <c r="E6">
        <v>10</v>
      </c>
      <c r="F6">
        <v>96.052083333333329</v>
      </c>
      <c r="G6">
        <v>0.7</v>
      </c>
      <c r="H6">
        <v>12257.73</v>
      </c>
      <c r="I6">
        <v>12474.64</v>
      </c>
      <c r="J6">
        <v>10754</v>
      </c>
      <c r="K6" t="s">
        <v>10</v>
      </c>
      <c r="L6">
        <v>2931.0659999999998</v>
      </c>
      <c r="M6">
        <v>4085.91</v>
      </c>
      <c r="N6">
        <v>2681.3159999999998</v>
      </c>
      <c r="O6">
        <v>2720.277</v>
      </c>
      <c r="P6">
        <v>2349.6480000000001</v>
      </c>
      <c r="Q6">
        <v>2420.13744</v>
      </c>
      <c r="R6" t="s">
        <v>10</v>
      </c>
      <c r="S6">
        <v>4004</v>
      </c>
      <c r="T6">
        <v>3815</v>
      </c>
      <c r="U6">
        <v>2853</v>
      </c>
      <c r="V6">
        <v>3087</v>
      </c>
      <c r="W6">
        <v>2980</v>
      </c>
      <c r="X6">
        <v>3042</v>
      </c>
      <c r="Y6" t="s">
        <v>10</v>
      </c>
      <c r="Z6">
        <v>17188.354439999999</v>
      </c>
      <c r="AA6">
        <v>2864.7257399999999</v>
      </c>
      <c r="AB6">
        <v>634.5329672953917</v>
      </c>
      <c r="AC6">
        <v>0.22149867906565873</v>
      </c>
      <c r="AD6">
        <v>214418533.83140159</v>
      </c>
      <c r="AE6">
        <v>19781</v>
      </c>
      <c r="AF6">
        <v>3296.8333333333335</v>
      </c>
      <c r="AG6">
        <v>484.75206721237112</v>
      </c>
      <c r="AH6">
        <v>0.14703566064780479</v>
      </c>
      <c r="AI6">
        <v>212724874</v>
      </c>
      <c r="AJ6">
        <v>5.186359955152966E-3</v>
      </c>
      <c r="AK6">
        <v>0.7481365585748746</v>
      </c>
      <c r="AL6">
        <v>30000</v>
      </c>
      <c r="AM6">
        <v>0.35</v>
      </c>
      <c r="AN6">
        <v>523.44823201097893</v>
      </c>
      <c r="AO6">
        <v>94.963284198895025</v>
      </c>
      <c r="AP6">
        <v>1584.165809284342</v>
      </c>
      <c r="AQ6">
        <v>1343.716374260043</v>
      </c>
      <c r="AR6">
        <v>2533.7986512732923</v>
      </c>
      <c r="AS6">
        <v>13163.977802348048</v>
      </c>
      <c r="AT6">
        <v>8594.1772199999996</v>
      </c>
      <c r="AU6">
        <v>32.836780007768731</v>
      </c>
      <c r="AV6">
        <v>138.6217622252498</v>
      </c>
      <c r="AW6" t="s">
        <v>10</v>
      </c>
      <c r="AX6" t="s">
        <v>502</v>
      </c>
      <c r="AY6">
        <v>1</v>
      </c>
      <c r="AZ6">
        <v>7.5</v>
      </c>
    </row>
    <row r="7" spans="1:52" x14ac:dyDescent="0.3">
      <c r="A7">
        <v>60370</v>
      </c>
      <c r="B7" t="s">
        <v>608</v>
      </c>
      <c r="C7" t="s">
        <v>505</v>
      </c>
      <c r="D7" t="s">
        <v>547</v>
      </c>
      <c r="E7">
        <v>10</v>
      </c>
      <c r="F7">
        <v>96.052083333333329</v>
      </c>
      <c r="G7">
        <v>0.7</v>
      </c>
      <c r="H7">
        <v>24950.024999999998</v>
      </c>
      <c r="I7">
        <v>4825.5999999999995</v>
      </c>
      <c r="J7">
        <v>4160</v>
      </c>
      <c r="K7" t="s">
        <v>10</v>
      </c>
      <c r="L7">
        <v>0</v>
      </c>
      <c r="M7">
        <v>0</v>
      </c>
      <c r="N7">
        <v>8316.6749999999993</v>
      </c>
      <c r="O7">
        <v>333.666</v>
      </c>
      <c r="P7">
        <v>1428.57</v>
      </c>
      <c r="Q7">
        <v>1471.4271000000001</v>
      </c>
      <c r="R7" t="s">
        <v>10</v>
      </c>
      <c r="S7">
        <v>2016</v>
      </c>
      <c r="T7">
        <v>2391</v>
      </c>
      <c r="U7">
        <v>2934</v>
      </c>
      <c r="V7">
        <v>3636</v>
      </c>
      <c r="W7">
        <v>1788</v>
      </c>
      <c r="X7">
        <v>2101</v>
      </c>
      <c r="Y7" t="s">
        <v>10</v>
      </c>
      <c r="Z7">
        <v>11550.338099999999</v>
      </c>
      <c r="AA7">
        <v>1925.0563499999998</v>
      </c>
      <c r="AB7">
        <v>3201.5394517838909</v>
      </c>
      <c r="AC7">
        <v>1.6630886944082914</v>
      </c>
      <c r="AD7">
        <v>55737311.535359986</v>
      </c>
      <c r="AE7">
        <v>14866</v>
      </c>
      <c r="AF7">
        <v>2477.6666666666665</v>
      </c>
      <c r="AG7">
        <v>691.10655232508623</v>
      </c>
      <c r="AH7">
        <v>0.27893443521798184</v>
      </c>
      <c r="AI7">
        <v>61842560</v>
      </c>
      <c r="AJ7">
        <v>3.4851626547164447E-3</v>
      </c>
      <c r="AK7">
        <v>0.80986013721407291</v>
      </c>
      <c r="AL7">
        <v>30000</v>
      </c>
      <c r="AM7">
        <v>0.35</v>
      </c>
      <c r="AN7">
        <v>689.9097558042256</v>
      </c>
      <c r="AO7">
        <v>63.814022651933698</v>
      </c>
      <c r="AP7">
        <v>3839.6796783032278</v>
      </c>
      <c r="AQ7">
        <v>5466.3591352301264</v>
      </c>
      <c r="AR7">
        <v>4477.8199048225651</v>
      </c>
      <c r="AS7">
        <v>42754.17175418439</v>
      </c>
      <c r="AT7">
        <v>5775.1690499999995</v>
      </c>
      <c r="AU7">
        <v>16.741810074182538</v>
      </c>
      <c r="AV7">
        <v>669.98082831076385</v>
      </c>
      <c r="AW7" t="s">
        <v>10</v>
      </c>
      <c r="AX7" t="s">
        <v>502</v>
      </c>
      <c r="AY7">
        <v>1</v>
      </c>
      <c r="AZ7">
        <v>7.5</v>
      </c>
    </row>
    <row r="8" spans="1:52" x14ac:dyDescent="0.3">
      <c r="A8">
        <v>60210</v>
      </c>
      <c r="B8" t="s">
        <v>609</v>
      </c>
      <c r="C8" t="s">
        <v>505</v>
      </c>
      <c r="D8" t="s">
        <v>547</v>
      </c>
      <c r="E8">
        <v>10</v>
      </c>
      <c r="F8">
        <v>96.052083333333329</v>
      </c>
      <c r="G8">
        <v>0.7</v>
      </c>
      <c r="H8">
        <v>7273.7189999999991</v>
      </c>
      <c r="I8">
        <v>6624.7599999999993</v>
      </c>
      <c r="J8">
        <v>5711</v>
      </c>
      <c r="K8" t="s">
        <v>10</v>
      </c>
      <c r="L8">
        <v>1685.3130000000001</v>
      </c>
      <c r="M8">
        <v>2424.5729999999999</v>
      </c>
      <c r="N8">
        <v>1973.0250000000001</v>
      </c>
      <c r="O8">
        <v>2017.98</v>
      </c>
      <c r="P8">
        <v>1500.498</v>
      </c>
      <c r="Q8">
        <v>1545.5129399999998</v>
      </c>
      <c r="R8" t="s">
        <v>10</v>
      </c>
      <c r="S8">
        <v>1863</v>
      </c>
      <c r="T8">
        <v>1830</v>
      </c>
      <c r="U8">
        <v>1827</v>
      </c>
      <c r="V8">
        <v>3473</v>
      </c>
      <c r="W8">
        <v>1659</v>
      </c>
      <c r="X8">
        <v>3302</v>
      </c>
      <c r="Y8" t="s">
        <v>10</v>
      </c>
      <c r="Z8">
        <v>11146.90194</v>
      </c>
      <c r="AA8">
        <v>1857.81699</v>
      </c>
      <c r="AB8">
        <v>350.74371185767114</v>
      </c>
      <c r="AC8">
        <v>0.18879346768040436</v>
      </c>
      <c r="AD8">
        <v>73845550.096034393</v>
      </c>
      <c r="AE8">
        <v>13954</v>
      </c>
      <c r="AF8">
        <v>2325.6666666666665</v>
      </c>
      <c r="AG8">
        <v>827.34023633972163</v>
      </c>
      <c r="AH8">
        <v>0.35574325770663107</v>
      </c>
      <c r="AI8">
        <v>79691294</v>
      </c>
      <c r="AJ8">
        <v>3.3634310979238167E-3</v>
      </c>
      <c r="AK8">
        <v>0.83030057775281818</v>
      </c>
      <c r="AL8">
        <v>30000</v>
      </c>
      <c r="AM8">
        <v>0.35</v>
      </c>
      <c r="AN8">
        <v>578.44572164154613</v>
      </c>
      <c r="AO8">
        <v>61.585093591160216</v>
      </c>
      <c r="AP8">
        <v>966.59464776927325</v>
      </c>
      <c r="AQ8">
        <v>771.50664797777017</v>
      </c>
      <c r="AR8">
        <v>1582.4455836808754</v>
      </c>
      <c r="AS8">
        <v>10258.488982761446</v>
      </c>
      <c r="AT8">
        <v>5573.4509699999999</v>
      </c>
      <c r="AU8">
        <v>19.270437178386743</v>
      </c>
      <c r="AV8">
        <v>166.57422087987092</v>
      </c>
      <c r="AW8" t="s">
        <v>10</v>
      </c>
      <c r="AX8" t="s">
        <v>502</v>
      </c>
      <c r="AY8">
        <v>1</v>
      </c>
      <c r="AZ8">
        <v>7.5</v>
      </c>
    </row>
    <row r="9" spans="1:52" x14ac:dyDescent="0.3">
      <c r="A9">
        <v>60170</v>
      </c>
      <c r="B9" t="s">
        <v>610</v>
      </c>
      <c r="C9" t="s">
        <v>505</v>
      </c>
      <c r="D9" t="s">
        <v>547</v>
      </c>
      <c r="E9">
        <v>10</v>
      </c>
      <c r="F9">
        <v>96.052083333333329</v>
      </c>
      <c r="G9">
        <v>0.7</v>
      </c>
      <c r="H9">
        <v>4147.848</v>
      </c>
      <c r="I9">
        <v>3627.3199999999997</v>
      </c>
      <c r="J9">
        <v>3127</v>
      </c>
      <c r="K9" t="s">
        <v>10</v>
      </c>
      <c r="L9">
        <v>256.74299999999999</v>
      </c>
      <c r="M9">
        <v>71</v>
      </c>
      <c r="N9">
        <v>1382.616</v>
      </c>
      <c r="O9">
        <v>1301.6969999999999</v>
      </c>
      <c r="P9">
        <v>812.18700000000001</v>
      </c>
      <c r="Q9">
        <v>836.55260999999996</v>
      </c>
      <c r="R9" t="s">
        <v>10</v>
      </c>
      <c r="S9">
        <v>1259</v>
      </c>
      <c r="T9">
        <v>854</v>
      </c>
      <c r="U9">
        <v>1100</v>
      </c>
      <c r="V9">
        <v>656</v>
      </c>
      <c r="W9">
        <v>1473</v>
      </c>
      <c r="X9">
        <v>1008</v>
      </c>
      <c r="Y9" t="s">
        <v>10</v>
      </c>
      <c r="Z9">
        <v>4660.7956099999992</v>
      </c>
      <c r="AA9">
        <v>776.7992683333332</v>
      </c>
      <c r="AB9">
        <v>532.15889053582521</v>
      </c>
      <c r="AC9">
        <v>0.68506615831088802</v>
      </c>
      <c r="AD9">
        <v>16906197.132065196</v>
      </c>
      <c r="AE9">
        <v>6350</v>
      </c>
      <c r="AF9">
        <v>1058.3333333333333</v>
      </c>
      <c r="AG9">
        <v>289.86525605299198</v>
      </c>
      <c r="AH9">
        <v>0.2738884309162129</v>
      </c>
      <c r="AI9">
        <v>19856450</v>
      </c>
      <c r="AJ9">
        <v>1.4063337939205737E-3</v>
      </c>
      <c r="AK9">
        <v>0.91964164771530788</v>
      </c>
      <c r="AL9">
        <v>30000</v>
      </c>
      <c r="AM9">
        <v>0.35</v>
      </c>
      <c r="AN9">
        <v>505.48432358365523</v>
      </c>
      <c r="AO9">
        <v>25.750251988950271</v>
      </c>
      <c r="AP9">
        <v>789.66141042532786</v>
      </c>
      <c r="AQ9">
        <v>956.50321563310752</v>
      </c>
      <c r="AR9">
        <v>1047.1639303148306</v>
      </c>
      <c r="AS9">
        <v>11166.093551620132</v>
      </c>
      <c r="AT9">
        <v>2330.3978049999996</v>
      </c>
      <c r="AU9">
        <v>9.2204552991021878</v>
      </c>
      <c r="AV9">
        <v>433.63045753539149</v>
      </c>
      <c r="AW9" t="s">
        <v>10</v>
      </c>
      <c r="AX9" t="s">
        <v>502</v>
      </c>
      <c r="AY9">
        <v>1</v>
      </c>
      <c r="AZ9">
        <v>7.5</v>
      </c>
    </row>
    <row r="10" spans="1:52" x14ac:dyDescent="0.3">
      <c r="A10">
        <v>60570</v>
      </c>
      <c r="B10" t="s">
        <v>611</v>
      </c>
      <c r="C10" t="s">
        <v>505</v>
      </c>
      <c r="D10" t="s">
        <v>547</v>
      </c>
      <c r="E10">
        <v>10</v>
      </c>
      <c r="F10">
        <v>96.052083333333329</v>
      </c>
      <c r="G10">
        <v>0.7</v>
      </c>
      <c r="H10">
        <v>3809.1869999999999</v>
      </c>
      <c r="I10">
        <v>3977.64</v>
      </c>
      <c r="J10">
        <v>3429</v>
      </c>
      <c r="K10" t="s">
        <v>10</v>
      </c>
      <c r="L10">
        <v>226.773</v>
      </c>
      <c r="M10">
        <v>599.4</v>
      </c>
      <c r="N10">
        <v>692.30700000000002</v>
      </c>
      <c r="O10">
        <v>1269.729</v>
      </c>
      <c r="P10">
        <v>193</v>
      </c>
      <c r="Q10">
        <v>198.79</v>
      </c>
      <c r="R10" t="s">
        <v>10</v>
      </c>
      <c r="S10">
        <v>480</v>
      </c>
      <c r="T10">
        <v>428</v>
      </c>
      <c r="U10">
        <v>559</v>
      </c>
      <c r="V10">
        <v>875</v>
      </c>
      <c r="W10">
        <v>667</v>
      </c>
      <c r="X10">
        <v>932</v>
      </c>
      <c r="Y10" t="s">
        <v>10</v>
      </c>
      <c r="Z10">
        <v>3179.9989999999998</v>
      </c>
      <c r="AA10">
        <v>529.9998333333333</v>
      </c>
      <c r="AB10">
        <v>422.74687303842563</v>
      </c>
      <c r="AC10">
        <v>0.79763586033535039</v>
      </c>
      <c r="AD10">
        <v>12648891.222359998</v>
      </c>
      <c r="AE10">
        <v>3941</v>
      </c>
      <c r="AF10">
        <v>656.83333333333337</v>
      </c>
      <c r="AG10">
        <v>208.14554202928943</v>
      </c>
      <c r="AH10">
        <v>0.31689247708087709</v>
      </c>
      <c r="AI10">
        <v>13513689</v>
      </c>
      <c r="AJ10">
        <v>9.595228867660281E-4</v>
      </c>
      <c r="AK10">
        <v>0.94975434307499051</v>
      </c>
      <c r="AL10">
        <v>30000</v>
      </c>
      <c r="AM10">
        <v>0.35</v>
      </c>
      <c r="AN10">
        <v>398.72305863884236</v>
      </c>
      <c r="AO10">
        <v>17.569055248618785</v>
      </c>
      <c r="AP10">
        <v>598.43742552461345</v>
      </c>
      <c r="AQ10">
        <v>750.71658703100604</v>
      </c>
      <c r="AR10">
        <v>774.12797801080126</v>
      </c>
      <c r="AS10">
        <v>8813.1367422972926</v>
      </c>
      <c r="AT10">
        <v>1589.9994999999999</v>
      </c>
      <c r="AU10">
        <v>7.9754579804234433</v>
      </c>
      <c r="AV10">
        <v>501.62838112710415</v>
      </c>
      <c r="AW10" t="s">
        <v>10</v>
      </c>
      <c r="AX10" t="s">
        <v>502</v>
      </c>
      <c r="AY10">
        <v>1</v>
      </c>
      <c r="AZ10">
        <v>7.5</v>
      </c>
    </row>
    <row r="11" spans="1:52" x14ac:dyDescent="0.3">
      <c r="A11">
        <v>60220</v>
      </c>
      <c r="B11" t="s">
        <v>612</v>
      </c>
      <c r="C11" t="s">
        <v>505</v>
      </c>
      <c r="D11" t="s">
        <v>547</v>
      </c>
      <c r="E11">
        <v>10</v>
      </c>
      <c r="F11">
        <v>96.052083333333329</v>
      </c>
      <c r="G11">
        <v>0.7</v>
      </c>
      <c r="H11">
        <v>3278.2984200000005</v>
      </c>
      <c r="I11">
        <v>8587.48</v>
      </c>
      <c r="J11">
        <v>7403</v>
      </c>
      <c r="K11" t="s">
        <v>10</v>
      </c>
      <c r="L11">
        <v>0</v>
      </c>
      <c r="M11">
        <v>5</v>
      </c>
      <c r="N11">
        <v>319.68</v>
      </c>
      <c r="O11">
        <v>679.32</v>
      </c>
      <c r="P11">
        <v>1060.9380000000001</v>
      </c>
      <c r="Q11">
        <v>1092.7661400000002</v>
      </c>
      <c r="R11" t="s">
        <v>10</v>
      </c>
      <c r="S11">
        <v>592</v>
      </c>
      <c r="T11">
        <v>561</v>
      </c>
      <c r="U11">
        <v>872</v>
      </c>
      <c r="V11">
        <v>806</v>
      </c>
      <c r="W11">
        <v>826</v>
      </c>
      <c r="X11">
        <v>748</v>
      </c>
      <c r="Y11" t="s">
        <v>10</v>
      </c>
      <c r="Z11">
        <v>3157.7041400000003</v>
      </c>
      <c r="AA11">
        <v>526.28402333333338</v>
      </c>
      <c r="AB11">
        <v>494.28210610520313</v>
      </c>
      <c r="AC11">
        <v>0.9391926872006503</v>
      </c>
      <c r="AD11">
        <v>27116721.1481672</v>
      </c>
      <c r="AE11">
        <v>4405</v>
      </c>
      <c r="AF11">
        <v>734.16666666666663</v>
      </c>
      <c r="AG11">
        <v>128.826110189925</v>
      </c>
      <c r="AH11">
        <v>0.17547256779558457</v>
      </c>
      <c r="AI11">
        <v>32610215</v>
      </c>
      <c r="AJ11">
        <v>9.5279570589985678E-4</v>
      </c>
      <c r="AK11">
        <v>0.95070713878089042</v>
      </c>
      <c r="AL11">
        <v>30000</v>
      </c>
      <c r="AM11">
        <v>0.35</v>
      </c>
      <c r="AN11">
        <v>270.41043486593259</v>
      </c>
      <c r="AO11">
        <v>17.445879226519338</v>
      </c>
      <c r="AP11">
        <v>668.74089837039651</v>
      </c>
      <c r="AQ11">
        <v>867.95849035789729</v>
      </c>
      <c r="AR11">
        <v>843.19969063558983</v>
      </c>
      <c r="AS11">
        <v>8315.6663080817543</v>
      </c>
      <c r="AT11">
        <v>1578.8520700000001</v>
      </c>
      <c r="AU11">
        <v>11.677449287656247</v>
      </c>
      <c r="AV11">
        <v>476.65504272442621</v>
      </c>
      <c r="AW11" t="s">
        <v>10</v>
      </c>
      <c r="AX11" t="s">
        <v>502</v>
      </c>
      <c r="AY11">
        <v>1</v>
      </c>
      <c r="AZ11">
        <v>7.5</v>
      </c>
    </row>
    <row r="12" spans="1:52" x14ac:dyDescent="0.3">
      <c r="A12">
        <v>60300</v>
      </c>
      <c r="B12" t="s">
        <v>613</v>
      </c>
      <c r="C12" t="s">
        <v>505</v>
      </c>
      <c r="D12" t="s">
        <v>547</v>
      </c>
      <c r="E12">
        <v>10</v>
      </c>
      <c r="F12">
        <v>96.052083333333329</v>
      </c>
      <c r="G12">
        <v>0.7</v>
      </c>
      <c r="H12">
        <v>3248.7479999999996</v>
      </c>
      <c r="I12">
        <v>13179.919999999998</v>
      </c>
      <c r="J12">
        <v>11362</v>
      </c>
      <c r="K12" t="s">
        <v>10</v>
      </c>
      <c r="L12">
        <v>167</v>
      </c>
      <c r="M12">
        <v>944.05499999999995</v>
      </c>
      <c r="N12">
        <v>1082.9159999999999</v>
      </c>
      <c r="O12">
        <v>184</v>
      </c>
      <c r="P12">
        <v>360.63900000000001</v>
      </c>
      <c r="Q12">
        <v>371.45817</v>
      </c>
      <c r="R12" t="s">
        <v>10</v>
      </c>
      <c r="S12">
        <v>450</v>
      </c>
      <c r="T12">
        <v>787</v>
      </c>
      <c r="U12">
        <v>596</v>
      </c>
      <c r="V12">
        <v>690</v>
      </c>
      <c r="W12">
        <v>555</v>
      </c>
      <c r="X12">
        <v>651</v>
      </c>
      <c r="Y12" t="s">
        <v>10</v>
      </c>
      <c r="Z12">
        <v>3110.0681699999996</v>
      </c>
      <c r="AA12">
        <v>518.34469499999989</v>
      </c>
      <c r="AB12">
        <v>395.38493381865004</v>
      </c>
      <c r="AC12">
        <v>0.76278379547928066</v>
      </c>
      <c r="AD12">
        <v>40990449.675146386</v>
      </c>
      <c r="AE12">
        <v>3729</v>
      </c>
      <c r="AF12">
        <v>621.5</v>
      </c>
      <c r="AG12">
        <v>116.13569649336934</v>
      </c>
      <c r="AH12">
        <v>0.18686355027090804</v>
      </c>
      <c r="AI12">
        <v>42368898</v>
      </c>
      <c r="AJ12">
        <v>9.3842217828292961E-4</v>
      </c>
      <c r="AK12">
        <v>0.95258510406873886</v>
      </c>
      <c r="AL12">
        <v>30000</v>
      </c>
      <c r="AM12">
        <v>0.35</v>
      </c>
      <c r="AN12">
        <v>216.62030590208315</v>
      </c>
      <c r="AO12">
        <v>17.182697071823203</v>
      </c>
      <c r="AP12">
        <v>567.211904536882</v>
      </c>
      <c r="AQ12">
        <v>704.50126965023969</v>
      </c>
      <c r="AR12">
        <v>739.03887525511402</v>
      </c>
      <c r="AS12">
        <v>6687.2643017442142</v>
      </c>
      <c r="AT12">
        <v>1555.0340849999998</v>
      </c>
      <c r="AU12">
        <v>14.357232841346899</v>
      </c>
      <c r="AV12">
        <v>389.18595106412181</v>
      </c>
      <c r="AW12" t="s">
        <v>10</v>
      </c>
      <c r="AX12" t="s">
        <v>502</v>
      </c>
      <c r="AY12">
        <v>1</v>
      </c>
      <c r="AZ12">
        <v>7.5</v>
      </c>
    </row>
    <row r="13" spans="1:52" x14ac:dyDescent="0.3">
      <c r="A13">
        <v>60310</v>
      </c>
      <c r="B13" t="s">
        <v>614</v>
      </c>
      <c r="C13" t="s">
        <v>505</v>
      </c>
      <c r="D13" t="s">
        <v>547</v>
      </c>
      <c r="E13">
        <v>10</v>
      </c>
      <c r="F13">
        <v>96.052083333333329</v>
      </c>
      <c r="G13">
        <v>0.7</v>
      </c>
      <c r="H13">
        <v>2235.7620000000002</v>
      </c>
      <c r="I13">
        <v>3457.9599999999996</v>
      </c>
      <c r="J13">
        <v>2981</v>
      </c>
      <c r="K13" t="s">
        <v>10</v>
      </c>
      <c r="L13">
        <v>562.43700000000001</v>
      </c>
      <c r="M13">
        <v>745.25400000000002</v>
      </c>
      <c r="N13">
        <v>477.52199999999999</v>
      </c>
      <c r="O13">
        <v>243.756</v>
      </c>
      <c r="P13">
        <v>514.48500000000001</v>
      </c>
      <c r="Q13">
        <v>529.91955000000007</v>
      </c>
      <c r="R13" t="s">
        <v>10</v>
      </c>
      <c r="S13">
        <v>498</v>
      </c>
      <c r="T13">
        <v>695</v>
      </c>
      <c r="U13">
        <v>547</v>
      </c>
      <c r="V13">
        <v>964</v>
      </c>
      <c r="W13">
        <v>708</v>
      </c>
      <c r="X13">
        <v>909</v>
      </c>
      <c r="Y13" t="s">
        <v>10</v>
      </c>
      <c r="Z13">
        <v>3073.3735500000003</v>
      </c>
      <c r="AA13">
        <v>512.228925</v>
      </c>
      <c r="AB13">
        <v>161.50657358898349</v>
      </c>
      <c r="AC13">
        <v>0.3153015491832748</v>
      </c>
      <c r="AD13">
        <v>10627602.800958</v>
      </c>
      <c r="AE13">
        <v>4321</v>
      </c>
      <c r="AF13">
        <v>720.16666666666663</v>
      </c>
      <c r="AG13">
        <v>187.21048759796204</v>
      </c>
      <c r="AH13">
        <v>0.2599543914806231</v>
      </c>
      <c r="AI13">
        <v>12880901</v>
      </c>
      <c r="AJ13">
        <v>9.2735005916868402E-4</v>
      </c>
      <c r="AK13">
        <v>0.95351245412790753</v>
      </c>
      <c r="AL13">
        <v>30000</v>
      </c>
      <c r="AM13">
        <v>0.35</v>
      </c>
      <c r="AN13">
        <v>420.40540375111613</v>
      </c>
      <c r="AO13">
        <v>16.979964364640885</v>
      </c>
      <c r="AP13">
        <v>331.30621723539235</v>
      </c>
      <c r="AQ13">
        <v>319.27424938876618</v>
      </c>
      <c r="AR13">
        <v>501.10586088180122</v>
      </c>
      <c r="AS13">
        <v>6150.4259906363886</v>
      </c>
      <c r="AT13">
        <v>1536.6867750000001</v>
      </c>
      <c r="AU13">
        <v>7.3104996333954491</v>
      </c>
      <c r="AV13">
        <v>362.21666068063422</v>
      </c>
      <c r="AW13" t="s">
        <v>10</v>
      </c>
      <c r="AX13" t="s">
        <v>502</v>
      </c>
      <c r="AY13">
        <v>1</v>
      </c>
      <c r="AZ13">
        <v>7.5</v>
      </c>
    </row>
    <row r="14" spans="1:52" x14ac:dyDescent="0.3">
      <c r="A14">
        <v>60350</v>
      </c>
      <c r="B14" t="s">
        <v>615</v>
      </c>
      <c r="C14" t="s">
        <v>505</v>
      </c>
      <c r="D14" t="s">
        <v>547</v>
      </c>
      <c r="E14">
        <v>10</v>
      </c>
      <c r="F14">
        <v>96.052083333333329</v>
      </c>
      <c r="G14">
        <v>0.7</v>
      </c>
      <c r="H14">
        <v>3096.1707299999998</v>
      </c>
      <c r="I14">
        <v>7614.24</v>
      </c>
      <c r="J14">
        <v>6564</v>
      </c>
      <c r="K14" t="s">
        <v>10</v>
      </c>
      <c r="L14">
        <v>0</v>
      </c>
      <c r="M14">
        <v>0</v>
      </c>
      <c r="N14">
        <v>0</v>
      </c>
      <c r="O14">
        <v>594.40499999999997</v>
      </c>
      <c r="P14">
        <v>1001.997</v>
      </c>
      <c r="Q14">
        <v>1032.05691</v>
      </c>
      <c r="R14" t="s">
        <v>10</v>
      </c>
      <c r="S14">
        <v>686</v>
      </c>
      <c r="T14">
        <v>363</v>
      </c>
      <c r="U14">
        <v>497</v>
      </c>
      <c r="V14">
        <v>719</v>
      </c>
      <c r="W14">
        <v>652</v>
      </c>
      <c r="X14">
        <v>373</v>
      </c>
      <c r="Y14" t="s">
        <v>10</v>
      </c>
      <c r="Z14">
        <v>2628.4589100000003</v>
      </c>
      <c r="AA14">
        <v>438.07648500000005</v>
      </c>
      <c r="AB14">
        <v>504.18066548669168</v>
      </c>
      <c r="AC14">
        <v>1.1508964364674621</v>
      </c>
      <c r="AD14">
        <v>20013716.9708784</v>
      </c>
      <c r="AE14">
        <v>3290</v>
      </c>
      <c r="AF14">
        <v>548.33333333333337</v>
      </c>
      <c r="AG14">
        <v>159.09200692261899</v>
      </c>
      <c r="AH14">
        <v>0.29013739864307414</v>
      </c>
      <c r="AI14">
        <v>21595560</v>
      </c>
      <c r="AJ14">
        <v>7.9310291640629076E-4</v>
      </c>
      <c r="AK14">
        <v>0.95936551189187291</v>
      </c>
      <c r="AL14">
        <v>30000</v>
      </c>
      <c r="AM14">
        <v>0.35</v>
      </c>
      <c r="AN14">
        <v>262.00399469441646</v>
      </c>
      <c r="AO14">
        <v>14.521872430939228</v>
      </c>
      <c r="AP14">
        <v>649.39938979608394</v>
      </c>
      <c r="AQ14">
        <v>874.98900545401807</v>
      </c>
      <c r="AR14">
        <v>794.61811410547625</v>
      </c>
      <c r="AS14">
        <v>8311.2459916071657</v>
      </c>
      <c r="AT14">
        <v>1314.2294550000001</v>
      </c>
      <c r="AU14">
        <v>10.032132956849207</v>
      </c>
      <c r="AV14">
        <v>572.326057203191</v>
      </c>
      <c r="AW14" t="s">
        <v>10</v>
      </c>
      <c r="AX14" t="s">
        <v>502</v>
      </c>
      <c r="AY14">
        <v>1</v>
      </c>
      <c r="AZ14">
        <v>7.5</v>
      </c>
    </row>
    <row r="15" spans="1:52" x14ac:dyDescent="0.3">
      <c r="A15">
        <v>60250</v>
      </c>
      <c r="B15" t="s">
        <v>312</v>
      </c>
      <c r="C15" t="s">
        <v>505</v>
      </c>
      <c r="D15" t="s">
        <v>547</v>
      </c>
      <c r="E15">
        <v>10</v>
      </c>
      <c r="F15">
        <v>96.052083333333329</v>
      </c>
      <c r="G15">
        <v>0.7</v>
      </c>
      <c r="H15">
        <v>2826.1710000000003</v>
      </c>
      <c r="I15">
        <v>8305.5999999999985</v>
      </c>
      <c r="J15">
        <v>7160</v>
      </c>
      <c r="K15" t="s">
        <v>10</v>
      </c>
      <c r="L15">
        <v>942.05700000000002</v>
      </c>
      <c r="M15">
        <v>797.202</v>
      </c>
      <c r="N15">
        <v>460.53899999999999</v>
      </c>
      <c r="O15">
        <v>52</v>
      </c>
      <c r="P15">
        <v>17</v>
      </c>
      <c r="Q15">
        <v>17.510000000000002</v>
      </c>
      <c r="R15" t="s">
        <v>10</v>
      </c>
      <c r="S15">
        <v>643</v>
      </c>
      <c r="T15">
        <v>643</v>
      </c>
      <c r="U15">
        <v>417</v>
      </c>
      <c r="V15">
        <v>443</v>
      </c>
      <c r="W15">
        <v>468</v>
      </c>
      <c r="X15">
        <v>591</v>
      </c>
      <c r="Y15" t="s">
        <v>10</v>
      </c>
      <c r="Z15">
        <v>2286.308</v>
      </c>
      <c r="AA15">
        <v>381.05133333333333</v>
      </c>
      <c r="AB15">
        <v>416.4606773426114</v>
      </c>
      <c r="AC15">
        <v>1.0929253906541325</v>
      </c>
      <c r="AD15">
        <v>18989159.724799998</v>
      </c>
      <c r="AE15">
        <v>3205</v>
      </c>
      <c r="AF15">
        <v>534.16666666666663</v>
      </c>
      <c r="AG15">
        <v>103.28294470369563</v>
      </c>
      <c r="AH15">
        <v>0.1933534066215831</v>
      </c>
      <c r="AI15">
        <v>22947800</v>
      </c>
      <c r="AJ15">
        <v>6.8986337800617679E-4</v>
      </c>
      <c r="AK15">
        <v>0.96980420923518096</v>
      </c>
      <c r="AL15">
        <v>30000</v>
      </c>
      <c r="AM15">
        <v>0.35</v>
      </c>
      <c r="AN15">
        <v>233.96584357912576</v>
      </c>
      <c r="AO15">
        <v>12.63153591160221</v>
      </c>
      <c r="AP15">
        <v>542.77603645863348</v>
      </c>
      <c r="AQ15">
        <v>724.76585790242279</v>
      </c>
      <c r="AR15">
        <v>669.09139557465562</v>
      </c>
      <c r="AS15">
        <v>7047.0412456760059</v>
      </c>
      <c r="AT15">
        <v>1143.154</v>
      </c>
      <c r="AU15">
        <v>9.7719734001548186</v>
      </c>
      <c r="AV15">
        <v>557.89266602196949</v>
      </c>
      <c r="AW15" t="s">
        <v>10</v>
      </c>
      <c r="AX15" t="s">
        <v>502</v>
      </c>
      <c r="AY15">
        <v>1</v>
      </c>
      <c r="AZ15">
        <v>7.5</v>
      </c>
    </row>
    <row r="16" spans="1:52" x14ac:dyDescent="0.3">
      <c r="A16">
        <v>60580</v>
      </c>
      <c r="B16" t="s">
        <v>616</v>
      </c>
      <c r="C16" t="s">
        <v>505</v>
      </c>
      <c r="D16" t="s">
        <v>547</v>
      </c>
      <c r="E16">
        <v>10</v>
      </c>
      <c r="F16">
        <v>96.052083333333329</v>
      </c>
      <c r="G16">
        <v>0.7</v>
      </c>
      <c r="H16">
        <v>2999.9970000000003</v>
      </c>
      <c r="I16">
        <v>4471.7999999999993</v>
      </c>
      <c r="J16">
        <v>3855</v>
      </c>
      <c r="K16" t="s">
        <v>10</v>
      </c>
      <c r="L16">
        <v>0</v>
      </c>
      <c r="M16">
        <v>0</v>
      </c>
      <c r="N16">
        <v>999.99900000000002</v>
      </c>
      <c r="O16">
        <v>22</v>
      </c>
      <c r="P16">
        <v>32</v>
      </c>
      <c r="Q16">
        <v>32.96</v>
      </c>
      <c r="R16" t="s">
        <v>10</v>
      </c>
      <c r="S16">
        <v>183</v>
      </c>
      <c r="T16">
        <v>248</v>
      </c>
      <c r="U16">
        <v>215</v>
      </c>
      <c r="V16">
        <v>306</v>
      </c>
      <c r="W16">
        <v>304</v>
      </c>
      <c r="X16">
        <v>340</v>
      </c>
      <c r="Y16" t="s">
        <v>10</v>
      </c>
      <c r="Z16">
        <v>1086.9590000000001</v>
      </c>
      <c r="AA16">
        <v>181.15983333333335</v>
      </c>
      <c r="AB16">
        <v>401.41725182678266</v>
      </c>
      <c r="AC16">
        <v>2.2158181780183943</v>
      </c>
      <c r="AD16">
        <v>4860663.2561999997</v>
      </c>
      <c r="AE16">
        <v>1596</v>
      </c>
      <c r="AF16">
        <v>266</v>
      </c>
      <c r="AG16">
        <v>60.554108035706385</v>
      </c>
      <c r="AH16">
        <v>0.22764702269062551</v>
      </c>
      <c r="AI16">
        <v>6152580</v>
      </c>
      <c r="AJ16">
        <v>3.2797558662009494E-4</v>
      </c>
      <c r="AK16">
        <v>0.98783786802617379</v>
      </c>
      <c r="AL16">
        <v>30000</v>
      </c>
      <c r="AM16">
        <v>0.35</v>
      </c>
      <c r="AN16">
        <v>219.8548209643775</v>
      </c>
      <c r="AO16">
        <v>6.0052983425414368</v>
      </c>
      <c r="AP16">
        <v>461.47023525219703</v>
      </c>
      <c r="AQ16">
        <v>679.07468087743518</v>
      </c>
      <c r="AR16">
        <v>521.52321867761134</v>
      </c>
      <c r="AS16">
        <v>6674.1909631637982</v>
      </c>
      <c r="AT16">
        <v>543.47950000000003</v>
      </c>
      <c r="AU16">
        <v>4.9439852864364395</v>
      </c>
      <c r="AV16">
        <v>1111.3837452310966</v>
      </c>
      <c r="AW16" t="s">
        <v>10</v>
      </c>
      <c r="AX16" t="s">
        <v>502</v>
      </c>
      <c r="AY16">
        <v>1</v>
      </c>
      <c r="AZ16">
        <v>7.5</v>
      </c>
    </row>
    <row r="17" spans="1:52" x14ac:dyDescent="0.3">
      <c r="A17">
        <v>60340</v>
      </c>
      <c r="B17" t="s">
        <v>617</v>
      </c>
      <c r="C17" t="s">
        <v>505</v>
      </c>
      <c r="D17" t="s">
        <v>547</v>
      </c>
      <c r="E17">
        <v>10</v>
      </c>
      <c r="F17">
        <v>96.052083333333329</v>
      </c>
      <c r="G17">
        <v>0.7</v>
      </c>
      <c r="H17">
        <v>1303.6949999999999</v>
      </c>
      <c r="I17">
        <v>4379</v>
      </c>
      <c r="J17">
        <v>3775</v>
      </c>
      <c r="K17" t="s">
        <v>10</v>
      </c>
      <c r="L17">
        <v>0</v>
      </c>
      <c r="M17">
        <v>0</v>
      </c>
      <c r="N17">
        <v>0</v>
      </c>
      <c r="O17">
        <v>434.565</v>
      </c>
      <c r="P17">
        <v>297.702</v>
      </c>
      <c r="Q17">
        <v>306.63306</v>
      </c>
      <c r="R17" t="s">
        <v>10</v>
      </c>
      <c r="S17">
        <v>214</v>
      </c>
      <c r="T17">
        <v>249</v>
      </c>
      <c r="U17">
        <v>287</v>
      </c>
      <c r="V17">
        <v>233</v>
      </c>
      <c r="W17">
        <v>162</v>
      </c>
      <c r="X17">
        <v>315</v>
      </c>
      <c r="Y17" t="s">
        <v>10</v>
      </c>
      <c r="Z17">
        <v>1038.9000599999999</v>
      </c>
      <c r="AA17">
        <v>173.15000999999998</v>
      </c>
      <c r="AB17">
        <v>195.76082229903051</v>
      </c>
      <c r="AC17">
        <v>1.1305851053605513</v>
      </c>
      <c r="AD17">
        <v>4549343.3627399998</v>
      </c>
      <c r="AE17">
        <v>1460</v>
      </c>
      <c r="AF17">
        <v>243.33333333333334</v>
      </c>
      <c r="AG17">
        <v>54.143020479713378</v>
      </c>
      <c r="AH17">
        <v>0.22250556361526044</v>
      </c>
      <c r="AI17">
        <v>5511500</v>
      </c>
      <c r="AJ17">
        <v>3.1347443336699154E-4</v>
      </c>
      <c r="AK17">
        <v>0.98815134245954084</v>
      </c>
      <c r="AL17">
        <v>30000</v>
      </c>
      <c r="AM17">
        <v>0.35</v>
      </c>
      <c r="AN17">
        <v>217.20509619407503</v>
      </c>
      <c r="AO17">
        <v>5.7397793370165742</v>
      </c>
      <c r="AP17">
        <v>253.15861566919625</v>
      </c>
      <c r="AQ17">
        <v>340.05681501980001</v>
      </c>
      <c r="AR17">
        <v>310.55640903936199</v>
      </c>
      <c r="AS17">
        <v>4382.8178006002518</v>
      </c>
      <c r="AT17">
        <v>519.45002999999997</v>
      </c>
      <c r="AU17">
        <v>4.7830372224403606</v>
      </c>
      <c r="AV17">
        <v>763.58646269463657</v>
      </c>
      <c r="AW17" t="s">
        <v>10</v>
      </c>
      <c r="AX17" t="s">
        <v>502</v>
      </c>
      <c r="AY17">
        <v>1</v>
      </c>
      <c r="AZ17">
        <v>7.5</v>
      </c>
    </row>
    <row r="18" spans="1:52" x14ac:dyDescent="0.3">
      <c r="A18">
        <v>60330</v>
      </c>
      <c r="B18" t="s">
        <v>618</v>
      </c>
      <c r="C18" t="s">
        <v>505</v>
      </c>
      <c r="D18" t="s">
        <v>547</v>
      </c>
      <c r="E18">
        <v>10</v>
      </c>
      <c r="F18">
        <v>96.052083333333329</v>
      </c>
      <c r="G18">
        <v>0.7</v>
      </c>
      <c r="H18">
        <v>814.94424000000004</v>
      </c>
      <c r="I18">
        <v>2842</v>
      </c>
      <c r="J18">
        <v>2450</v>
      </c>
      <c r="K18" t="s">
        <v>10</v>
      </c>
      <c r="L18">
        <v>0</v>
      </c>
      <c r="M18">
        <v>0</v>
      </c>
      <c r="N18">
        <v>0</v>
      </c>
      <c r="O18">
        <v>9</v>
      </c>
      <c r="P18">
        <v>263.73599999999999</v>
      </c>
      <c r="Q18">
        <v>271.64807999999999</v>
      </c>
      <c r="R18" t="s">
        <v>10</v>
      </c>
      <c r="S18">
        <v>114</v>
      </c>
      <c r="T18">
        <v>106</v>
      </c>
      <c r="U18">
        <v>146</v>
      </c>
      <c r="V18">
        <v>132</v>
      </c>
      <c r="W18">
        <v>115</v>
      </c>
      <c r="X18">
        <v>130</v>
      </c>
      <c r="Y18" t="s">
        <v>10</v>
      </c>
      <c r="Z18">
        <v>544.38408000000004</v>
      </c>
      <c r="AA18">
        <v>90.730680000000007</v>
      </c>
      <c r="AB18">
        <v>137.14081763217834</v>
      </c>
      <c r="AC18">
        <v>1.5115153731039856</v>
      </c>
      <c r="AD18">
        <v>1547139.5553600001</v>
      </c>
      <c r="AE18">
        <v>743</v>
      </c>
      <c r="AF18">
        <v>123.83333333333333</v>
      </c>
      <c r="AG18">
        <v>14.756919281024263</v>
      </c>
      <c r="AH18">
        <v>0.11916758504191868</v>
      </c>
      <c r="AI18">
        <v>1820350</v>
      </c>
      <c r="AJ18">
        <v>1.6426073843138581E-4</v>
      </c>
      <c r="AK18">
        <v>0.99410521485369718</v>
      </c>
      <c r="AL18">
        <v>30000</v>
      </c>
      <c r="AM18">
        <v>0.35</v>
      </c>
      <c r="AN18">
        <v>195.16919414708696</v>
      </c>
      <c r="AO18">
        <v>3.0076468508287295</v>
      </c>
      <c r="AP18">
        <v>167.21728614046563</v>
      </c>
      <c r="AQ18">
        <v>235.02323327169242</v>
      </c>
      <c r="AR18">
        <v>197.29375464875292</v>
      </c>
      <c r="AS18">
        <v>3490.3174039331188</v>
      </c>
      <c r="AT18">
        <v>272.19204000000002</v>
      </c>
      <c r="AU18">
        <v>2.7892930663521183</v>
      </c>
      <c r="AV18">
        <v>1160.481125957788</v>
      </c>
      <c r="AW18" t="s">
        <v>10</v>
      </c>
      <c r="AX18" t="s">
        <v>502</v>
      </c>
      <c r="AY18">
        <v>1</v>
      </c>
      <c r="AZ18">
        <v>7.5</v>
      </c>
    </row>
    <row r="19" spans="1:52" x14ac:dyDescent="0.3">
      <c r="A19">
        <v>60560</v>
      </c>
      <c r="B19" t="s">
        <v>619</v>
      </c>
      <c r="C19" t="s">
        <v>505</v>
      </c>
      <c r="D19" t="s">
        <v>547</v>
      </c>
      <c r="E19">
        <v>10</v>
      </c>
      <c r="F19">
        <v>96.052083333333329</v>
      </c>
      <c r="G19">
        <v>0.7</v>
      </c>
      <c r="H19">
        <v>510</v>
      </c>
      <c r="I19">
        <v>9824.0399999999991</v>
      </c>
      <c r="J19">
        <v>8469</v>
      </c>
      <c r="K19" t="s">
        <v>10</v>
      </c>
      <c r="L19">
        <v>0</v>
      </c>
      <c r="M19">
        <v>170</v>
      </c>
      <c r="N19">
        <v>0</v>
      </c>
      <c r="O19">
        <v>99</v>
      </c>
      <c r="P19">
        <v>0</v>
      </c>
      <c r="Q19">
        <v>0</v>
      </c>
      <c r="R19" t="s">
        <v>10</v>
      </c>
      <c r="S19">
        <v>59</v>
      </c>
      <c r="T19">
        <v>40</v>
      </c>
      <c r="U19">
        <v>70</v>
      </c>
      <c r="V19">
        <v>62</v>
      </c>
      <c r="W19">
        <v>43</v>
      </c>
      <c r="X19">
        <v>56</v>
      </c>
      <c r="Y19" t="s">
        <v>10</v>
      </c>
      <c r="Z19">
        <v>269</v>
      </c>
      <c r="AA19">
        <v>44.833333333333336</v>
      </c>
      <c r="AB19">
        <v>72.994292014284696</v>
      </c>
      <c r="AC19">
        <v>1.6281254724375769</v>
      </c>
      <c r="AD19">
        <v>2642666.7599999998</v>
      </c>
      <c r="AE19">
        <v>330</v>
      </c>
      <c r="AF19">
        <v>55</v>
      </c>
      <c r="AG19">
        <v>11.489125293076057</v>
      </c>
      <c r="AH19">
        <v>0.20889318714683741</v>
      </c>
      <c r="AI19">
        <v>2794770</v>
      </c>
      <c r="AJ19">
        <v>8.1167213115495185E-5</v>
      </c>
      <c r="AK19">
        <v>0.99755047609870418</v>
      </c>
      <c r="AL19">
        <v>30000</v>
      </c>
      <c r="AM19">
        <v>0.35</v>
      </c>
      <c r="AN19">
        <v>73.790707879816296</v>
      </c>
      <c r="AO19">
        <v>1.4861878453038675</v>
      </c>
      <c r="AP19">
        <v>87.856170467323366</v>
      </c>
      <c r="AQ19">
        <v>124.73041247943961</v>
      </c>
      <c r="AR19">
        <v>102.71804892036204</v>
      </c>
      <c r="AS19">
        <v>1555.7061694083334</v>
      </c>
      <c r="AT19">
        <v>134.5</v>
      </c>
      <c r="AU19">
        <v>3.6454454460326242</v>
      </c>
      <c r="AV19">
        <v>1046.7762701223357</v>
      </c>
      <c r="AW19" t="s">
        <v>10</v>
      </c>
      <c r="AX19" t="s">
        <v>502</v>
      </c>
      <c r="AY19">
        <v>1</v>
      </c>
      <c r="AZ19">
        <v>7.5</v>
      </c>
    </row>
    <row r="20" spans="1:52" x14ac:dyDescent="0.3">
      <c r="A20">
        <v>60260</v>
      </c>
      <c r="B20" t="s">
        <v>620</v>
      </c>
      <c r="C20" t="s">
        <v>505</v>
      </c>
      <c r="D20" t="s">
        <v>547</v>
      </c>
      <c r="E20">
        <v>10</v>
      </c>
      <c r="F20">
        <v>96.052083333333329</v>
      </c>
      <c r="G20">
        <v>0.7</v>
      </c>
      <c r="H20">
        <v>297</v>
      </c>
      <c r="I20">
        <v>2220.2399999999998</v>
      </c>
      <c r="J20">
        <v>1914</v>
      </c>
      <c r="K20" t="s">
        <v>10</v>
      </c>
      <c r="L20">
        <v>0</v>
      </c>
      <c r="M20">
        <v>0</v>
      </c>
      <c r="N20">
        <v>99</v>
      </c>
      <c r="O20">
        <v>0</v>
      </c>
      <c r="P20">
        <v>9</v>
      </c>
      <c r="Q20">
        <v>62</v>
      </c>
      <c r="R20" t="s">
        <v>10</v>
      </c>
      <c r="S20">
        <v>25</v>
      </c>
      <c r="T20">
        <v>46</v>
      </c>
      <c r="U20">
        <v>36</v>
      </c>
      <c r="V20">
        <v>30</v>
      </c>
      <c r="W20">
        <v>43</v>
      </c>
      <c r="X20">
        <v>23</v>
      </c>
      <c r="Y20" t="s">
        <v>10</v>
      </c>
      <c r="Z20">
        <v>170</v>
      </c>
      <c r="AA20">
        <v>28.333333333333332</v>
      </c>
      <c r="AB20">
        <v>42.212162544303112</v>
      </c>
      <c r="AC20">
        <v>1.489841030975404</v>
      </c>
      <c r="AD20">
        <v>377440.8</v>
      </c>
      <c r="AE20">
        <v>203</v>
      </c>
      <c r="AF20">
        <v>33.833333333333336</v>
      </c>
      <c r="AG20">
        <v>9.4533944520826267</v>
      </c>
      <c r="AH20">
        <v>0.27941067346057025</v>
      </c>
      <c r="AI20">
        <v>388542</v>
      </c>
      <c r="AJ20">
        <v>5.1295264794179113E-5</v>
      </c>
      <c r="AK20">
        <v>0.99869879603533507</v>
      </c>
      <c r="AL20">
        <v>30000</v>
      </c>
      <c r="AM20">
        <v>0.35</v>
      </c>
      <c r="AN20">
        <v>123.39429953278895</v>
      </c>
      <c r="AO20">
        <v>0.93922651933701662</v>
      </c>
      <c r="AP20">
        <v>51.604427737673277</v>
      </c>
      <c r="AQ20">
        <v>72.383115912585154</v>
      </c>
      <c r="AR20">
        <v>60.996692931043441</v>
      </c>
      <c r="AS20">
        <v>1707.6690485085937</v>
      </c>
      <c r="AT20">
        <v>85</v>
      </c>
      <c r="AU20">
        <v>1.3776973542835886</v>
      </c>
      <c r="AV20">
        <v>1818.1652810591497</v>
      </c>
      <c r="AW20" t="s">
        <v>10</v>
      </c>
      <c r="AX20" t="s">
        <v>502</v>
      </c>
      <c r="AY20">
        <v>1</v>
      </c>
      <c r="AZ20">
        <v>7.5</v>
      </c>
    </row>
    <row r="21" spans="1:52" x14ac:dyDescent="0.3">
      <c r="A21">
        <v>60120</v>
      </c>
      <c r="B21" t="s">
        <v>621</v>
      </c>
      <c r="C21" t="s">
        <v>505</v>
      </c>
      <c r="D21" t="s">
        <v>547</v>
      </c>
      <c r="E21">
        <v>10</v>
      </c>
      <c r="F21">
        <v>96.052083333333329</v>
      </c>
      <c r="G21">
        <v>0.7</v>
      </c>
      <c r="H21">
        <v>168</v>
      </c>
      <c r="I21">
        <v>7055.12</v>
      </c>
      <c r="J21">
        <v>6082</v>
      </c>
      <c r="K21" t="s">
        <v>10</v>
      </c>
      <c r="L21">
        <v>0</v>
      </c>
      <c r="M21">
        <v>0</v>
      </c>
      <c r="N21">
        <v>0</v>
      </c>
      <c r="O21">
        <v>0</v>
      </c>
      <c r="P21">
        <v>16</v>
      </c>
      <c r="Q21">
        <v>56</v>
      </c>
      <c r="R21" t="s">
        <v>10</v>
      </c>
      <c r="S21">
        <v>10</v>
      </c>
      <c r="T21">
        <v>18</v>
      </c>
      <c r="U21">
        <v>19</v>
      </c>
      <c r="V21">
        <v>14</v>
      </c>
      <c r="W21">
        <v>14</v>
      </c>
      <c r="X21">
        <v>17</v>
      </c>
      <c r="Y21" t="s">
        <v>10</v>
      </c>
      <c r="Z21">
        <v>72</v>
      </c>
      <c r="AA21">
        <v>12</v>
      </c>
      <c r="AB21">
        <v>22.485550916088314</v>
      </c>
      <c r="AC21">
        <v>1.8737959096740262</v>
      </c>
      <c r="AD21">
        <v>507968.64</v>
      </c>
      <c r="AE21">
        <v>92</v>
      </c>
      <c r="AF21">
        <v>15.333333333333334</v>
      </c>
      <c r="AG21">
        <v>3.3266599866332376</v>
      </c>
      <c r="AH21">
        <v>0.21695608608477635</v>
      </c>
      <c r="AI21">
        <v>559544</v>
      </c>
      <c r="AJ21">
        <v>2.1725053324593506E-5</v>
      </c>
      <c r="AK21">
        <v>0.99951663265037083</v>
      </c>
      <c r="AL21">
        <v>30000</v>
      </c>
      <c r="AM21">
        <v>0.35</v>
      </c>
      <c r="AN21">
        <v>45.048946931909292</v>
      </c>
      <c r="AO21">
        <v>0.39779005524861877</v>
      </c>
      <c r="AP21">
        <v>26.463451468574501</v>
      </c>
      <c r="AQ21">
        <v>38.232811381182707</v>
      </c>
      <c r="AR21">
        <v>30.441352021060688</v>
      </c>
      <c r="AS21">
        <v>701.80842994855061</v>
      </c>
      <c r="AT21">
        <v>36</v>
      </c>
      <c r="AU21">
        <v>1.5982615555659216</v>
      </c>
      <c r="AV21">
        <v>1764.2684141762174</v>
      </c>
      <c r="AW21" t="s">
        <v>10</v>
      </c>
      <c r="AX21" t="s">
        <v>502</v>
      </c>
      <c r="AY21">
        <v>1</v>
      </c>
      <c r="AZ21">
        <v>7.5</v>
      </c>
    </row>
    <row r="22" spans="1:52" x14ac:dyDescent="0.3">
      <c r="A22">
        <v>60540</v>
      </c>
      <c r="B22" t="s">
        <v>622</v>
      </c>
      <c r="C22" t="s">
        <v>505</v>
      </c>
      <c r="D22" t="s">
        <v>547</v>
      </c>
      <c r="E22">
        <v>10</v>
      </c>
      <c r="F22">
        <v>96.052083333333329</v>
      </c>
      <c r="G22">
        <v>0.7</v>
      </c>
      <c r="H22">
        <v>90</v>
      </c>
      <c r="I22">
        <v>2926.68</v>
      </c>
      <c r="J22">
        <v>2523</v>
      </c>
      <c r="K22" t="s">
        <v>10</v>
      </c>
      <c r="L22">
        <v>19</v>
      </c>
      <c r="M22">
        <v>30</v>
      </c>
      <c r="N22">
        <v>0</v>
      </c>
      <c r="O22">
        <v>0</v>
      </c>
      <c r="P22">
        <v>2</v>
      </c>
      <c r="Q22">
        <v>18</v>
      </c>
      <c r="R22" t="s">
        <v>10</v>
      </c>
      <c r="S22">
        <v>14</v>
      </c>
      <c r="T22">
        <v>15</v>
      </c>
      <c r="U22">
        <v>19</v>
      </c>
      <c r="V22">
        <v>16</v>
      </c>
      <c r="W22">
        <v>14</v>
      </c>
      <c r="X22">
        <v>11</v>
      </c>
      <c r="Y22" t="s">
        <v>10</v>
      </c>
      <c r="Z22">
        <v>69</v>
      </c>
      <c r="AA22">
        <v>11.5</v>
      </c>
      <c r="AB22">
        <v>12.613484847574837</v>
      </c>
      <c r="AC22">
        <v>1.0968247693543336</v>
      </c>
      <c r="AD22">
        <v>201940.91999999998</v>
      </c>
      <c r="AE22">
        <v>89</v>
      </c>
      <c r="AF22">
        <v>14.833333333333334</v>
      </c>
      <c r="AG22">
        <v>2.6394443859772179</v>
      </c>
      <c r="AH22">
        <v>0.17794007096475625</v>
      </c>
      <c r="AI22">
        <v>224547</v>
      </c>
      <c r="AJ22">
        <v>2.0819842769402112E-5</v>
      </c>
      <c r="AK22">
        <v>0.99960125475043848</v>
      </c>
      <c r="AL22">
        <v>30000</v>
      </c>
      <c r="AM22">
        <v>0.35</v>
      </c>
      <c r="AN22">
        <v>68.471134399582482</v>
      </c>
      <c r="AO22">
        <v>0.38121546961325969</v>
      </c>
      <c r="AP22">
        <v>16.425639543707433</v>
      </c>
      <c r="AQ22">
        <v>21.946926665454907</v>
      </c>
      <c r="AR22">
        <v>20.237794239840031</v>
      </c>
      <c r="AS22">
        <v>827.27183201528067</v>
      </c>
      <c r="AT22">
        <v>34.5</v>
      </c>
      <c r="AU22">
        <v>1.007723920525855</v>
      </c>
      <c r="AV22">
        <v>2170.0898781850119</v>
      </c>
      <c r="AW22" t="s">
        <v>10</v>
      </c>
      <c r="AX22" t="s">
        <v>502</v>
      </c>
      <c r="AY22">
        <v>1</v>
      </c>
      <c r="AZ22">
        <v>7.5</v>
      </c>
    </row>
    <row r="23" spans="1:52" x14ac:dyDescent="0.3">
      <c r="A23">
        <v>60200</v>
      </c>
      <c r="B23" t="s">
        <v>623</v>
      </c>
      <c r="C23" t="s">
        <v>505</v>
      </c>
      <c r="D23" t="s">
        <v>547</v>
      </c>
      <c r="E23">
        <v>10</v>
      </c>
      <c r="F23">
        <v>96.052083333333329</v>
      </c>
      <c r="G23">
        <v>0.7</v>
      </c>
      <c r="H23">
        <v>87</v>
      </c>
      <c r="I23">
        <v>12431.72</v>
      </c>
      <c r="J23">
        <v>10717</v>
      </c>
      <c r="K23" t="s">
        <v>10</v>
      </c>
      <c r="L23">
        <v>0</v>
      </c>
      <c r="M23">
        <v>0</v>
      </c>
      <c r="N23">
        <v>0</v>
      </c>
      <c r="O23">
        <v>0</v>
      </c>
      <c r="P23">
        <v>29</v>
      </c>
      <c r="Q23">
        <v>20</v>
      </c>
      <c r="R23" t="s">
        <v>10</v>
      </c>
      <c r="S23">
        <v>12</v>
      </c>
      <c r="T23">
        <v>8</v>
      </c>
      <c r="U23">
        <v>13</v>
      </c>
      <c r="V23">
        <v>15</v>
      </c>
      <c r="W23">
        <v>8</v>
      </c>
      <c r="X23">
        <v>7</v>
      </c>
      <c r="Y23" t="s">
        <v>10</v>
      </c>
      <c r="Z23">
        <v>49</v>
      </c>
      <c r="AA23">
        <v>8.1666666666666661</v>
      </c>
      <c r="AB23">
        <v>12.967909109284605</v>
      </c>
      <c r="AC23">
        <v>1.5879072378715844</v>
      </c>
      <c r="AD23">
        <v>609154.27999999991</v>
      </c>
      <c r="AE23">
        <v>63</v>
      </c>
      <c r="AF23">
        <v>10.5</v>
      </c>
      <c r="AG23">
        <v>3.271085446759225</v>
      </c>
      <c r="AH23">
        <v>0.3115319473104024</v>
      </c>
      <c r="AI23">
        <v>675171</v>
      </c>
      <c r="AJ23">
        <v>1.4785105734792803E-5</v>
      </c>
      <c r="AK23">
        <v>0.99977299733170644</v>
      </c>
      <c r="AL23">
        <v>30000</v>
      </c>
      <c r="AM23">
        <v>0.35</v>
      </c>
      <c r="AN23">
        <v>27.996454007057771</v>
      </c>
      <c r="AO23">
        <v>0.27071823204419887</v>
      </c>
      <c r="AP23">
        <v>15.675091429726594</v>
      </c>
      <c r="AQ23">
        <v>22.180313440593711</v>
      </c>
      <c r="AR23">
        <v>18.382273750168583</v>
      </c>
      <c r="AS23">
        <v>425.31872259315037</v>
      </c>
      <c r="AT23">
        <v>24.5</v>
      </c>
      <c r="AU23">
        <v>1.7502216526295558</v>
      </c>
      <c r="AV23">
        <v>1571.0752814155146</v>
      </c>
      <c r="AW23" t="s">
        <v>10</v>
      </c>
      <c r="AX23" t="s">
        <v>502</v>
      </c>
      <c r="AY23">
        <v>1</v>
      </c>
      <c r="AZ23">
        <v>7.5</v>
      </c>
    </row>
    <row r="24" spans="1:52" x14ac:dyDescent="0.3">
      <c r="A24">
        <v>60142</v>
      </c>
      <c r="B24" t="s">
        <v>624</v>
      </c>
      <c r="C24" t="s">
        <v>505</v>
      </c>
      <c r="D24" t="s">
        <v>547</v>
      </c>
      <c r="E24">
        <v>10</v>
      </c>
      <c r="F24">
        <v>96.052083333333329</v>
      </c>
      <c r="G24">
        <v>0.7</v>
      </c>
      <c r="H24">
        <v>57</v>
      </c>
      <c r="I24">
        <v>6776.7199999999993</v>
      </c>
      <c r="J24">
        <v>5842</v>
      </c>
      <c r="K24" t="s">
        <v>10</v>
      </c>
      <c r="L24">
        <v>0</v>
      </c>
      <c r="M24">
        <v>0</v>
      </c>
      <c r="N24">
        <v>19</v>
      </c>
      <c r="O24">
        <v>0</v>
      </c>
      <c r="P24">
        <v>0</v>
      </c>
      <c r="Q24">
        <v>0</v>
      </c>
      <c r="R24" t="s">
        <v>10</v>
      </c>
      <c r="S24">
        <v>3</v>
      </c>
      <c r="T24">
        <v>4</v>
      </c>
      <c r="U24">
        <v>6</v>
      </c>
      <c r="V24">
        <v>6</v>
      </c>
      <c r="W24">
        <v>5</v>
      </c>
      <c r="X24">
        <v>3</v>
      </c>
      <c r="Y24" t="s">
        <v>10</v>
      </c>
      <c r="Z24">
        <v>19</v>
      </c>
      <c r="AA24">
        <v>3.1666666666666665</v>
      </c>
      <c r="AB24">
        <v>7.7567175188133968</v>
      </c>
      <c r="AC24">
        <v>2.4494897427831779</v>
      </c>
      <c r="AD24">
        <v>128757.68</v>
      </c>
      <c r="AE24">
        <v>27</v>
      </c>
      <c r="AF24">
        <v>4.5</v>
      </c>
      <c r="AG24">
        <v>1.3784048752090221</v>
      </c>
      <c r="AH24">
        <v>0.30631219449089381</v>
      </c>
      <c r="AI24">
        <v>157734</v>
      </c>
      <c r="AJ24">
        <v>5.7330001828788424E-6</v>
      </c>
      <c r="AK24">
        <v>0.99990230364214716</v>
      </c>
      <c r="AL24">
        <v>30000</v>
      </c>
      <c r="AM24">
        <v>0.35</v>
      </c>
      <c r="AN24">
        <v>23.612263832101409</v>
      </c>
      <c r="AO24">
        <v>0.10497237569060773</v>
      </c>
      <c r="AP24">
        <v>8.8064412757194734</v>
      </c>
      <c r="AQ24">
        <v>13.086976952090973</v>
      </c>
      <c r="AR24">
        <v>9.856165032625551</v>
      </c>
      <c r="AS24">
        <v>322.49625478486752</v>
      </c>
      <c r="AT24">
        <v>9.5</v>
      </c>
      <c r="AU24">
        <v>0.80466659762496251</v>
      </c>
      <c r="AV24">
        <v>3072.2011640032119</v>
      </c>
      <c r="AW24" t="s">
        <v>10</v>
      </c>
      <c r="AX24" t="s">
        <v>502</v>
      </c>
      <c r="AY24">
        <v>1</v>
      </c>
      <c r="AZ24">
        <v>7.5</v>
      </c>
    </row>
    <row r="25" spans="1:52" x14ac:dyDescent="0.3">
      <c r="A25">
        <v>60102</v>
      </c>
      <c r="B25" t="s">
        <v>610</v>
      </c>
      <c r="C25" t="s">
        <v>505</v>
      </c>
      <c r="D25" t="s">
        <v>547</v>
      </c>
      <c r="E25">
        <v>10</v>
      </c>
      <c r="F25">
        <v>96.052083333333329</v>
      </c>
      <c r="G25">
        <v>0.7</v>
      </c>
      <c r="H25">
        <v>39</v>
      </c>
      <c r="I25">
        <v>12130.119999999999</v>
      </c>
      <c r="J25">
        <v>10457</v>
      </c>
      <c r="K25" t="s">
        <v>10</v>
      </c>
      <c r="L25">
        <v>0</v>
      </c>
      <c r="M25">
        <v>0</v>
      </c>
      <c r="N25">
        <v>13</v>
      </c>
      <c r="O25">
        <v>0</v>
      </c>
      <c r="P25">
        <v>0</v>
      </c>
      <c r="Q25">
        <v>0</v>
      </c>
      <c r="R25" t="s">
        <v>10</v>
      </c>
      <c r="S25">
        <v>3</v>
      </c>
      <c r="T25">
        <v>3</v>
      </c>
      <c r="U25">
        <v>4</v>
      </c>
      <c r="V25">
        <v>3</v>
      </c>
      <c r="W25">
        <v>4</v>
      </c>
      <c r="X25">
        <v>3</v>
      </c>
      <c r="Y25" t="s">
        <v>10</v>
      </c>
      <c r="Z25">
        <v>13</v>
      </c>
      <c r="AA25">
        <v>2.1666666666666665</v>
      </c>
      <c r="AB25">
        <v>5.3072277760302189</v>
      </c>
      <c r="AC25">
        <v>2.4494897427831783</v>
      </c>
      <c r="AD25">
        <v>157691.56</v>
      </c>
      <c r="AE25">
        <v>20</v>
      </c>
      <c r="AF25">
        <v>3.3333333333333335</v>
      </c>
      <c r="AG25">
        <v>0.51639777949432131</v>
      </c>
      <c r="AH25">
        <v>0.1549193338482964</v>
      </c>
      <c r="AI25">
        <v>209140</v>
      </c>
      <c r="AJ25">
        <v>3.9225790724960494E-6</v>
      </c>
      <c r="AK25">
        <v>0.99994850558888404</v>
      </c>
      <c r="AL25">
        <v>30000</v>
      </c>
      <c r="AM25">
        <v>0.35</v>
      </c>
      <c r="AN25">
        <v>14.59855011779865</v>
      </c>
      <c r="AO25">
        <v>7.18232044198895E-2</v>
      </c>
      <c r="AP25">
        <v>6.0254598202291136</v>
      </c>
      <c r="AQ25">
        <v>8.9542473882727709</v>
      </c>
      <c r="AR25">
        <v>6.7436918644280084</v>
      </c>
      <c r="AS25">
        <v>205.08323875851781</v>
      </c>
      <c r="AT25">
        <v>6.5</v>
      </c>
      <c r="AU25">
        <v>0.8904993917272862</v>
      </c>
      <c r="AV25">
        <v>2855.389708868594</v>
      </c>
      <c r="AW25" t="s">
        <v>10</v>
      </c>
      <c r="AX25" t="s">
        <v>502</v>
      </c>
      <c r="AY25">
        <v>1</v>
      </c>
      <c r="AZ25">
        <v>7.5</v>
      </c>
    </row>
    <row r="26" spans="1:52" x14ac:dyDescent="0.3">
      <c r="A26">
        <v>60110</v>
      </c>
      <c r="B26" t="s">
        <v>605</v>
      </c>
      <c r="C26" t="s">
        <v>505</v>
      </c>
      <c r="D26" t="s">
        <v>547</v>
      </c>
      <c r="E26">
        <v>10</v>
      </c>
      <c r="F26">
        <v>96.052083333333329</v>
      </c>
      <c r="G26">
        <v>0.7</v>
      </c>
      <c r="H26">
        <v>6.18</v>
      </c>
      <c r="I26">
        <v>3853.5199999999995</v>
      </c>
      <c r="J26">
        <v>3322</v>
      </c>
      <c r="K26" t="s">
        <v>10</v>
      </c>
      <c r="L26">
        <v>0</v>
      </c>
      <c r="M26">
        <v>0</v>
      </c>
      <c r="N26">
        <v>0</v>
      </c>
      <c r="O26">
        <v>0</v>
      </c>
      <c r="P26">
        <v>2</v>
      </c>
      <c r="Q26">
        <v>2.06</v>
      </c>
      <c r="R26" t="s">
        <v>10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 t="s">
        <v>10</v>
      </c>
      <c r="Z26">
        <v>4.0600000000000005</v>
      </c>
      <c r="AA26">
        <v>0.67666666666666675</v>
      </c>
      <c r="AB26">
        <v>1.0484591869341728</v>
      </c>
      <c r="AC26">
        <v>1.5494470742869548</v>
      </c>
      <c r="AD26">
        <v>15645.2912</v>
      </c>
      <c r="AE26">
        <v>6</v>
      </c>
      <c r="AF26">
        <v>1</v>
      </c>
      <c r="AG26">
        <v>0</v>
      </c>
      <c r="AH26">
        <v>0</v>
      </c>
      <c r="AI26">
        <v>19932</v>
      </c>
      <c r="AJ26">
        <v>1.2250516180256896E-6</v>
      </c>
      <c r="AK26">
        <v>0.99999697357937734</v>
      </c>
      <c r="AL26">
        <v>30000</v>
      </c>
      <c r="AM26">
        <v>0.35</v>
      </c>
      <c r="AN26">
        <v>14.474541165877181</v>
      </c>
      <c r="AO26">
        <v>2.2430939226519338E-2</v>
      </c>
      <c r="AP26">
        <v>1.2727685791993661</v>
      </c>
      <c r="AQ26">
        <v>1.7950027715215404</v>
      </c>
      <c r="AR26">
        <v>1.4970779714645595</v>
      </c>
      <c r="AS26">
        <v>156.50277210731292</v>
      </c>
      <c r="AT26">
        <v>2.0300000000000002</v>
      </c>
      <c r="AU26">
        <v>0.2804924835594233</v>
      </c>
      <c r="AV26">
        <v>6977.0940274442446</v>
      </c>
      <c r="AW26" t="s">
        <v>10</v>
      </c>
      <c r="AX26" t="s">
        <v>502</v>
      </c>
      <c r="AY26">
        <v>1</v>
      </c>
      <c r="AZ26">
        <v>7.5</v>
      </c>
    </row>
    <row r="27" spans="1:52" x14ac:dyDescent="0.3">
      <c r="A27">
        <v>60130</v>
      </c>
      <c r="B27" t="s">
        <v>625</v>
      </c>
      <c r="C27" t="s">
        <v>505</v>
      </c>
      <c r="D27" t="s">
        <v>547</v>
      </c>
      <c r="E27">
        <v>10</v>
      </c>
      <c r="F27">
        <v>96.052083333333329</v>
      </c>
      <c r="G27">
        <v>0.7</v>
      </c>
      <c r="H27">
        <v>3</v>
      </c>
      <c r="I27">
        <v>12021.08</v>
      </c>
      <c r="J27">
        <v>10363</v>
      </c>
      <c r="K27" t="s">
        <v>10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10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 t="s">
        <v>10</v>
      </c>
      <c r="Z27">
        <v>1</v>
      </c>
      <c r="AA27">
        <v>0.16666666666666666</v>
      </c>
      <c r="AB27">
        <v>0.40824829046386302</v>
      </c>
      <c r="AC27">
        <v>2.4494897427831783</v>
      </c>
      <c r="AD27">
        <v>12021.08</v>
      </c>
      <c r="AE27">
        <v>6</v>
      </c>
      <c r="AF27">
        <v>1</v>
      </c>
      <c r="AG27">
        <v>0</v>
      </c>
      <c r="AH27">
        <v>0</v>
      </c>
      <c r="AI27">
        <v>62178</v>
      </c>
      <c r="AJ27">
        <v>3.0173685173046534E-7</v>
      </c>
      <c r="AK27">
        <v>1.0000000000000002</v>
      </c>
      <c r="AL27">
        <v>30000</v>
      </c>
      <c r="AM27">
        <v>0.35</v>
      </c>
      <c r="AN27">
        <v>4.0672311396043659</v>
      </c>
      <c r="AO27">
        <v>5.5248618784530384E-3</v>
      </c>
      <c r="AP27">
        <v>0.46349690924839337</v>
      </c>
      <c r="AQ27">
        <v>0.688788260636367</v>
      </c>
      <c r="AR27">
        <v>0.51874552803292373</v>
      </c>
      <c r="AS27">
        <v>45.218291209930683</v>
      </c>
      <c r="AT27">
        <v>0.5</v>
      </c>
      <c r="AU27">
        <v>0.24586751174836688</v>
      </c>
      <c r="AV27">
        <v>8184.5107089974535</v>
      </c>
      <c r="AW27" t="s">
        <v>10</v>
      </c>
      <c r="AX27" t="s">
        <v>502</v>
      </c>
      <c r="AY27">
        <v>1</v>
      </c>
      <c r="AZ27">
        <v>7.5</v>
      </c>
    </row>
    <row r="28" spans="1:52" x14ac:dyDescent="0.3">
      <c r="A28">
        <v>72050</v>
      </c>
      <c r="B28" t="s">
        <v>626</v>
      </c>
      <c r="C28" t="s">
        <v>627</v>
      </c>
      <c r="D28" t="s">
        <v>178</v>
      </c>
      <c r="E28">
        <v>20</v>
      </c>
      <c r="F28">
        <v>95.813596491228068</v>
      </c>
      <c r="G28">
        <v>2.2999999999999998</v>
      </c>
      <c r="H28">
        <v>20994.074909999999</v>
      </c>
      <c r="I28">
        <v>6797.5999999999995</v>
      </c>
      <c r="J28">
        <v>5860</v>
      </c>
      <c r="K28" t="s">
        <v>10</v>
      </c>
      <c r="L28">
        <v>5504.49</v>
      </c>
      <c r="M28">
        <v>6964.0290000000005</v>
      </c>
      <c r="N28">
        <v>5779.2150000000001</v>
      </c>
      <c r="O28">
        <v>6266.7269999999999</v>
      </c>
      <c r="P28">
        <v>6794.1989999999996</v>
      </c>
      <c r="Q28">
        <v>6998.0249699999995</v>
      </c>
      <c r="R28" t="s">
        <v>10</v>
      </c>
      <c r="S28">
        <v>9267</v>
      </c>
      <c r="T28">
        <v>10228</v>
      </c>
      <c r="U28">
        <v>10647</v>
      </c>
      <c r="V28">
        <v>8851</v>
      </c>
      <c r="W28">
        <v>11189</v>
      </c>
      <c r="X28">
        <v>11927</v>
      </c>
      <c r="Y28" t="s">
        <v>10</v>
      </c>
      <c r="Z28">
        <v>38306.684970000002</v>
      </c>
      <c r="AA28">
        <v>6384.4474950000003</v>
      </c>
      <c r="AB28">
        <v>637.93071968182414</v>
      </c>
      <c r="AC28">
        <v>9.991948718842493E-2</v>
      </c>
      <c r="AD28">
        <v>260393521.75207201</v>
      </c>
      <c r="AE28">
        <v>62109</v>
      </c>
      <c r="AF28">
        <v>10351.5</v>
      </c>
      <c r="AG28">
        <v>1158.7768982854293</v>
      </c>
      <c r="AH28">
        <v>0.11194289699902712</v>
      </c>
      <c r="AI28">
        <v>363958740</v>
      </c>
      <c r="AJ28">
        <v>1.1558538523078537E-2</v>
      </c>
      <c r="AK28">
        <v>0.36311476192978975</v>
      </c>
      <c r="AL28">
        <v>30000</v>
      </c>
      <c r="AM28">
        <v>0.35</v>
      </c>
      <c r="AN28">
        <v>1058.5955890980856</v>
      </c>
      <c r="AO28">
        <v>211.63914348066299</v>
      </c>
      <c r="AP28">
        <v>4870.7135892950846</v>
      </c>
      <c r="AQ28">
        <v>3913.5084476645452</v>
      </c>
      <c r="AR28">
        <v>8146.2913172778053</v>
      </c>
      <c r="AS28">
        <v>37844.034623262742</v>
      </c>
      <c r="AT28">
        <v>19153.342485000001</v>
      </c>
      <c r="AU28">
        <v>36.186325887336231</v>
      </c>
      <c r="AV28">
        <v>178.8139660786355</v>
      </c>
      <c r="AW28" t="s">
        <v>10</v>
      </c>
      <c r="AX28" t="s">
        <v>500</v>
      </c>
      <c r="AY28">
        <v>2</v>
      </c>
      <c r="AZ28">
        <v>7.5</v>
      </c>
    </row>
    <row r="29" spans="1:52" x14ac:dyDescent="0.3">
      <c r="A29">
        <v>72250</v>
      </c>
      <c r="B29" t="s">
        <v>628</v>
      </c>
      <c r="C29" t="s">
        <v>627</v>
      </c>
      <c r="D29" t="s">
        <v>178</v>
      </c>
      <c r="E29">
        <v>20</v>
      </c>
      <c r="F29">
        <v>95.813596491228068</v>
      </c>
      <c r="G29">
        <v>2.2999999999999998</v>
      </c>
      <c r="H29">
        <v>20808.170999999998</v>
      </c>
      <c r="I29">
        <v>8573.56</v>
      </c>
      <c r="J29">
        <v>7391</v>
      </c>
      <c r="K29" t="s">
        <v>10</v>
      </c>
      <c r="L29">
        <v>5523.4709999999995</v>
      </c>
      <c r="M29">
        <v>6936.0569999999998</v>
      </c>
      <c r="N29">
        <v>4431.5640000000003</v>
      </c>
      <c r="O29">
        <v>4496.4989999999998</v>
      </c>
      <c r="P29">
        <v>4451.5439999999999</v>
      </c>
      <c r="Q29">
        <v>4585.0903200000002</v>
      </c>
      <c r="R29" t="s">
        <v>10</v>
      </c>
      <c r="S29">
        <v>6623</v>
      </c>
      <c r="T29">
        <v>5661</v>
      </c>
      <c r="U29">
        <v>7427</v>
      </c>
      <c r="V29">
        <v>9531</v>
      </c>
      <c r="W29">
        <v>4654</v>
      </c>
      <c r="X29">
        <v>6185</v>
      </c>
      <c r="Y29" t="s">
        <v>10</v>
      </c>
      <c r="Z29">
        <v>30424.225319999994</v>
      </c>
      <c r="AA29">
        <v>5070.7042199999987</v>
      </c>
      <c r="AB29">
        <v>1004.1843301232997</v>
      </c>
      <c r="AC29">
        <v>0.19803646329095093</v>
      </c>
      <c r="AD29">
        <v>260843921.23453912</v>
      </c>
      <c r="AE29">
        <v>40081</v>
      </c>
      <c r="AF29">
        <v>6680.166666666667</v>
      </c>
      <c r="AG29">
        <v>1677.9464135265669</v>
      </c>
      <c r="AH29">
        <v>0.25118331581446074</v>
      </c>
      <c r="AI29">
        <v>296238671</v>
      </c>
      <c r="AJ29">
        <v>9.1801099643951077E-3</v>
      </c>
      <c r="AK29">
        <v>0.47074090179295636</v>
      </c>
      <c r="AL29">
        <v>30000</v>
      </c>
      <c r="AM29">
        <v>0.35</v>
      </c>
      <c r="AN29">
        <v>840.03961315810386</v>
      </c>
      <c r="AO29">
        <v>168.08964265193367</v>
      </c>
      <c r="AP29">
        <v>4365.9771831619728</v>
      </c>
      <c r="AQ29">
        <v>5422.2025366859825</v>
      </c>
      <c r="AR29">
        <v>8783.995389724656</v>
      </c>
      <c r="AS29">
        <v>42306.681402314054</v>
      </c>
      <c r="AT29">
        <v>15212.112659999997</v>
      </c>
      <c r="AU29">
        <v>36.217607888300677</v>
      </c>
      <c r="AV29">
        <v>251.69118533923759</v>
      </c>
      <c r="AW29" t="s">
        <v>10</v>
      </c>
      <c r="AX29" t="s">
        <v>500</v>
      </c>
      <c r="AY29">
        <v>2</v>
      </c>
      <c r="AZ29">
        <v>7.5</v>
      </c>
    </row>
    <row r="30" spans="1:52" x14ac:dyDescent="0.3">
      <c r="A30">
        <v>72590</v>
      </c>
      <c r="B30" t="s">
        <v>629</v>
      </c>
      <c r="C30" t="s">
        <v>627</v>
      </c>
      <c r="D30" t="s">
        <v>178</v>
      </c>
      <c r="E30">
        <v>20</v>
      </c>
      <c r="F30">
        <v>95.813596491228068</v>
      </c>
      <c r="G30">
        <v>2.2999999999999998</v>
      </c>
      <c r="H30">
        <v>15906.847229999999</v>
      </c>
      <c r="I30">
        <v>7295.24</v>
      </c>
      <c r="J30">
        <v>6289</v>
      </c>
      <c r="K30" t="s">
        <v>10</v>
      </c>
      <c r="L30">
        <v>1320.6780000000001</v>
      </c>
      <c r="M30">
        <v>4132.8630000000003</v>
      </c>
      <c r="N30">
        <v>3576.42</v>
      </c>
      <c r="O30">
        <v>3493.5030000000002</v>
      </c>
      <c r="P30">
        <v>5147.8469999999998</v>
      </c>
      <c r="Q30">
        <v>5302.2824099999998</v>
      </c>
      <c r="R30" t="s">
        <v>10</v>
      </c>
      <c r="S30">
        <v>7003</v>
      </c>
      <c r="T30">
        <v>6739</v>
      </c>
      <c r="U30">
        <v>5008</v>
      </c>
      <c r="V30">
        <v>4927</v>
      </c>
      <c r="W30">
        <v>6792</v>
      </c>
      <c r="X30">
        <v>4124</v>
      </c>
      <c r="Y30" t="s">
        <v>10</v>
      </c>
      <c r="Z30">
        <v>22973.593410000001</v>
      </c>
      <c r="AA30">
        <v>3828.9322350000002</v>
      </c>
      <c r="AB30">
        <v>1447.085713655817</v>
      </c>
      <c r="AC30">
        <v>0.3779345323555503</v>
      </c>
      <c r="AD30">
        <v>167597877.58836842</v>
      </c>
      <c r="AE30">
        <v>34593</v>
      </c>
      <c r="AF30">
        <v>5765.5</v>
      </c>
      <c r="AG30">
        <v>1225.0895069340852</v>
      </c>
      <c r="AH30">
        <v>0.21248625564722665</v>
      </c>
      <c r="AI30">
        <v>217555377</v>
      </c>
      <c r="AJ30">
        <v>6.9319797484691664E-3</v>
      </c>
      <c r="AK30">
        <v>0.59559486128457984</v>
      </c>
      <c r="AL30">
        <v>30000</v>
      </c>
      <c r="AM30">
        <v>0.35</v>
      </c>
      <c r="AN30">
        <v>791.34392178951566</v>
      </c>
      <c r="AO30">
        <v>126.92593044198895</v>
      </c>
      <c r="AP30">
        <v>3985.6043224955961</v>
      </c>
      <c r="AQ30">
        <v>7298.0566291580571</v>
      </c>
      <c r="AR30">
        <v>9836.5752379978367</v>
      </c>
      <c r="AS30">
        <v>52066.649338064708</v>
      </c>
      <c r="AT30">
        <v>11486.796705000001</v>
      </c>
      <c r="AU30">
        <v>29.031111224116529</v>
      </c>
      <c r="AV30">
        <v>410.21286317740709</v>
      </c>
      <c r="AW30" t="s">
        <v>10</v>
      </c>
      <c r="AX30" t="s">
        <v>500</v>
      </c>
      <c r="AY30">
        <v>2</v>
      </c>
      <c r="AZ30">
        <v>7.5</v>
      </c>
    </row>
    <row r="31" spans="1:52" x14ac:dyDescent="0.3">
      <c r="A31">
        <v>72150</v>
      </c>
      <c r="B31" t="s">
        <v>630</v>
      </c>
      <c r="C31" t="s">
        <v>627</v>
      </c>
      <c r="D31" t="s">
        <v>548</v>
      </c>
      <c r="E31">
        <v>20</v>
      </c>
      <c r="F31">
        <v>96.492063492063494</v>
      </c>
      <c r="G31">
        <v>1.1000000000000001</v>
      </c>
      <c r="H31">
        <v>6464.5289999999995</v>
      </c>
      <c r="I31">
        <v>9046.84</v>
      </c>
      <c r="J31">
        <v>7799</v>
      </c>
      <c r="K31" t="s">
        <v>10</v>
      </c>
      <c r="L31">
        <v>1227.771</v>
      </c>
      <c r="M31">
        <v>2154.8429999999998</v>
      </c>
      <c r="N31">
        <v>1149.8489999999999</v>
      </c>
      <c r="O31">
        <v>1334.664</v>
      </c>
      <c r="P31">
        <v>1441.557</v>
      </c>
      <c r="Q31">
        <v>1484.8037099999999</v>
      </c>
      <c r="R31" t="s">
        <v>10</v>
      </c>
      <c r="S31">
        <v>2050</v>
      </c>
      <c r="T31">
        <v>1894</v>
      </c>
      <c r="U31">
        <v>2396</v>
      </c>
      <c r="V31">
        <v>2431</v>
      </c>
      <c r="W31">
        <v>1195</v>
      </c>
      <c r="X31">
        <v>2254</v>
      </c>
      <c r="Y31" t="s">
        <v>10</v>
      </c>
      <c r="Z31">
        <v>8793.4877099999994</v>
      </c>
      <c r="AA31">
        <v>1465.581285</v>
      </c>
      <c r="AB31">
        <v>360.39098840349982</v>
      </c>
      <c r="AC31">
        <v>0.24590310485815178</v>
      </c>
      <c r="AD31">
        <v>79553276.354336396</v>
      </c>
      <c r="AE31">
        <v>12220</v>
      </c>
      <c r="AF31">
        <v>2036.6666666666667</v>
      </c>
      <c r="AG31">
        <v>460.60554346063446</v>
      </c>
      <c r="AH31">
        <v>0.2261565679839449</v>
      </c>
      <c r="AI31">
        <v>95303780</v>
      </c>
      <c r="AJ31">
        <v>2.6533192973459394E-3</v>
      </c>
      <c r="AK31">
        <v>0.85868834105854286</v>
      </c>
      <c r="AL31">
        <v>30000</v>
      </c>
      <c r="AM31">
        <v>0.35</v>
      </c>
      <c r="AN31">
        <v>439.64559215155867</v>
      </c>
      <c r="AO31">
        <v>48.582805027624303</v>
      </c>
      <c r="AP31">
        <v>1332.0470889559861</v>
      </c>
      <c r="AQ31">
        <v>1893.4551061397865</v>
      </c>
      <c r="AR31">
        <v>2865.1112066922724</v>
      </c>
      <c r="AS31">
        <v>17894.186717240955</v>
      </c>
      <c r="AT31">
        <v>4396.7438549999997</v>
      </c>
      <c r="AU31">
        <v>20.001309843608365</v>
      </c>
      <c r="AV31">
        <v>368.3234573851031</v>
      </c>
      <c r="AW31" t="s">
        <v>10</v>
      </c>
      <c r="AX31" t="s">
        <v>500</v>
      </c>
      <c r="AY31">
        <v>2</v>
      </c>
      <c r="AZ31">
        <v>7.5</v>
      </c>
    </row>
    <row r="32" spans="1:52" x14ac:dyDescent="0.3">
      <c r="A32">
        <v>72950</v>
      </c>
      <c r="B32" t="s">
        <v>631</v>
      </c>
      <c r="C32" t="s">
        <v>627</v>
      </c>
      <c r="D32" t="s">
        <v>548</v>
      </c>
      <c r="E32">
        <v>20</v>
      </c>
      <c r="F32">
        <v>96.492063492063494</v>
      </c>
      <c r="G32">
        <v>1.1000000000000001</v>
      </c>
      <c r="H32">
        <v>4717.2780000000002</v>
      </c>
      <c r="I32">
        <v>11183.56</v>
      </c>
      <c r="J32">
        <v>9641</v>
      </c>
      <c r="K32" t="s">
        <v>10</v>
      </c>
      <c r="L32">
        <v>1528.47</v>
      </c>
      <c r="M32">
        <v>1572.4259999999999</v>
      </c>
      <c r="N32">
        <v>1112.886</v>
      </c>
      <c r="O32">
        <v>1053.9449999999999</v>
      </c>
      <c r="P32">
        <v>1525.473</v>
      </c>
      <c r="Q32">
        <v>1571.2371900000001</v>
      </c>
      <c r="R32" t="s">
        <v>10</v>
      </c>
      <c r="S32">
        <v>1743</v>
      </c>
      <c r="T32">
        <v>2317</v>
      </c>
      <c r="U32">
        <v>1458</v>
      </c>
      <c r="V32">
        <v>1338</v>
      </c>
      <c r="W32">
        <v>1302</v>
      </c>
      <c r="X32">
        <v>2415</v>
      </c>
      <c r="Y32" t="s">
        <v>10</v>
      </c>
      <c r="Z32">
        <v>8364.4371899999987</v>
      </c>
      <c r="AA32">
        <v>1394.0728649999999</v>
      </c>
      <c r="AB32">
        <v>242.189447247088</v>
      </c>
      <c r="AC32">
        <v>0.17372796883690009</v>
      </c>
      <c r="AD32">
        <v>93544185.180596381</v>
      </c>
      <c r="AE32">
        <v>10573</v>
      </c>
      <c r="AF32">
        <v>1762.1666666666667</v>
      </c>
      <c r="AG32">
        <v>493.67739128571242</v>
      </c>
      <c r="AH32">
        <v>0.28015363167637136</v>
      </c>
      <c r="AI32">
        <v>101934293</v>
      </c>
      <c r="AJ32">
        <v>2.5238589442078199E-3</v>
      </c>
      <c r="AK32">
        <v>0.86644670818880321</v>
      </c>
      <c r="AL32">
        <v>30000</v>
      </c>
      <c r="AM32">
        <v>0.35</v>
      </c>
      <c r="AN32">
        <v>385.65496217230094</v>
      </c>
      <c r="AO32">
        <v>46.212360165745849</v>
      </c>
      <c r="AP32">
        <v>1166.4366505620051</v>
      </c>
      <c r="AQ32">
        <v>1333.0962578160056</v>
      </c>
      <c r="AR32">
        <v>2257.3434611309226</v>
      </c>
      <c r="AS32">
        <v>13889.984446203785</v>
      </c>
      <c r="AT32">
        <v>4182.2185949999994</v>
      </c>
      <c r="AU32">
        <v>21.688913693435062</v>
      </c>
      <c r="AV32">
        <v>300.56860104928177</v>
      </c>
      <c r="AW32" t="s">
        <v>10</v>
      </c>
      <c r="AX32" t="s">
        <v>500</v>
      </c>
      <c r="AY32">
        <v>2</v>
      </c>
      <c r="AZ32">
        <v>7.5</v>
      </c>
    </row>
    <row r="33" spans="1:52" x14ac:dyDescent="0.3">
      <c r="A33">
        <v>72050</v>
      </c>
      <c r="B33" t="s">
        <v>626</v>
      </c>
      <c r="C33" t="s">
        <v>627</v>
      </c>
      <c r="D33" t="s">
        <v>178</v>
      </c>
      <c r="E33">
        <v>7</v>
      </c>
      <c r="F33">
        <v>95.813596491228068</v>
      </c>
      <c r="G33">
        <v>2.2999999999999998</v>
      </c>
      <c r="H33">
        <v>13420</v>
      </c>
      <c r="I33">
        <v>6797.5999999999995</v>
      </c>
      <c r="J33">
        <v>5860</v>
      </c>
      <c r="K33" t="s">
        <v>10</v>
      </c>
      <c r="L33">
        <v>782</v>
      </c>
      <c r="M33">
        <v>561</v>
      </c>
      <c r="N33">
        <v>690</v>
      </c>
      <c r="O33">
        <v>782</v>
      </c>
      <c r="P33">
        <v>554</v>
      </c>
      <c r="Q33">
        <v>361</v>
      </c>
      <c r="R33" t="s">
        <v>10</v>
      </c>
      <c r="S33">
        <v>1090</v>
      </c>
      <c r="T33">
        <v>946</v>
      </c>
      <c r="U33">
        <v>730</v>
      </c>
      <c r="V33">
        <v>732</v>
      </c>
      <c r="W33">
        <v>539</v>
      </c>
      <c r="X33">
        <v>766</v>
      </c>
      <c r="Y33" t="s">
        <v>10</v>
      </c>
      <c r="Z33">
        <v>3730</v>
      </c>
      <c r="AA33">
        <v>621.66666666666663</v>
      </c>
      <c r="AB33">
        <v>162.65874297641273</v>
      </c>
      <c r="AC33">
        <v>0.26164945250897492</v>
      </c>
      <c r="AD33">
        <v>25355047.999999996</v>
      </c>
      <c r="AE33">
        <v>4803</v>
      </c>
      <c r="AF33">
        <v>800.5</v>
      </c>
      <c r="AG33">
        <v>191.94556520013688</v>
      </c>
      <c r="AH33">
        <v>0.23978209269223846</v>
      </c>
      <c r="AI33">
        <v>28145580</v>
      </c>
      <c r="AJ33">
        <v>1.1254784569546359E-3</v>
      </c>
      <c r="AK33">
        <v>0.93844406467193131</v>
      </c>
      <c r="AL33">
        <v>30000</v>
      </c>
      <c r="AM33">
        <v>0.35</v>
      </c>
      <c r="AN33">
        <v>330.32938660790199</v>
      </c>
      <c r="AO33">
        <v>20.607734806629836</v>
      </c>
      <c r="AP33">
        <v>306.91288662282159</v>
      </c>
      <c r="AQ33">
        <v>278.30732427541267</v>
      </c>
      <c r="AR33">
        <v>451.16703026923045</v>
      </c>
      <c r="AS33">
        <v>3757.8297937130246</v>
      </c>
      <c r="AT33">
        <v>1865</v>
      </c>
      <c r="AU33">
        <v>11.291759532213453</v>
      </c>
      <c r="AV33">
        <v>182.35045379679823</v>
      </c>
      <c r="AW33" t="s">
        <v>10</v>
      </c>
      <c r="AX33" t="s">
        <v>500</v>
      </c>
      <c r="AY33">
        <v>2</v>
      </c>
      <c r="AZ33">
        <v>7.5</v>
      </c>
    </row>
    <row r="34" spans="1:52" x14ac:dyDescent="0.3">
      <c r="A34">
        <v>72300</v>
      </c>
      <c r="B34" t="s">
        <v>632</v>
      </c>
      <c r="C34" t="s">
        <v>627</v>
      </c>
      <c r="D34" t="s">
        <v>548</v>
      </c>
      <c r="E34">
        <v>20</v>
      </c>
      <c r="F34">
        <v>96.492063492063494</v>
      </c>
      <c r="G34">
        <v>1.1000000000000001</v>
      </c>
      <c r="H34">
        <v>2334.663</v>
      </c>
      <c r="I34">
        <v>9121.08</v>
      </c>
      <c r="J34">
        <v>7863</v>
      </c>
      <c r="K34" t="s">
        <v>10</v>
      </c>
      <c r="L34">
        <v>367.63200000000001</v>
      </c>
      <c r="M34">
        <v>778.221</v>
      </c>
      <c r="N34">
        <v>431.56799999999998</v>
      </c>
      <c r="O34">
        <v>450.54899999999998</v>
      </c>
      <c r="P34">
        <v>454.54500000000002</v>
      </c>
      <c r="Q34">
        <v>468.18135000000001</v>
      </c>
      <c r="R34" t="s">
        <v>10</v>
      </c>
      <c r="S34">
        <v>786</v>
      </c>
      <c r="T34">
        <v>800</v>
      </c>
      <c r="U34">
        <v>462</v>
      </c>
      <c r="V34">
        <v>728</v>
      </c>
      <c r="W34">
        <v>394</v>
      </c>
      <c r="X34">
        <v>629</v>
      </c>
      <c r="Y34" t="s">
        <v>10</v>
      </c>
      <c r="Z34">
        <v>2950.6963499999997</v>
      </c>
      <c r="AA34">
        <v>491.78272499999997</v>
      </c>
      <c r="AB34">
        <v>144.72732579044575</v>
      </c>
      <c r="AC34">
        <v>0.29429119493867084</v>
      </c>
      <c r="AD34">
        <v>26913537.464057997</v>
      </c>
      <c r="AE34">
        <v>3799</v>
      </c>
      <c r="AF34">
        <v>633.16666666666663</v>
      </c>
      <c r="AG34">
        <v>171.28971558930996</v>
      </c>
      <c r="AH34">
        <v>0.27052863741401945</v>
      </c>
      <c r="AI34">
        <v>29871537</v>
      </c>
      <c r="AJ34">
        <v>8.9033382706157525E-4</v>
      </c>
      <c r="AK34">
        <v>0.95440278795496913</v>
      </c>
      <c r="AL34">
        <v>30000</v>
      </c>
      <c r="AM34">
        <v>0.35</v>
      </c>
      <c r="AN34">
        <v>253.63531637436364</v>
      </c>
      <c r="AO34">
        <v>16.302189779005523</v>
      </c>
      <c r="AP34">
        <v>470.77112137055622</v>
      </c>
      <c r="AQ34">
        <v>746.03549748784326</v>
      </c>
      <c r="AR34">
        <v>1072.0792930679536</v>
      </c>
      <c r="AS34">
        <v>8713.2883407840309</v>
      </c>
      <c r="AT34">
        <v>1475.3481749999999</v>
      </c>
      <c r="AU34">
        <v>11.633617873801123</v>
      </c>
      <c r="AV34">
        <v>534.48576288844833</v>
      </c>
      <c r="AW34" t="s">
        <v>10</v>
      </c>
      <c r="AX34" t="s">
        <v>500</v>
      </c>
      <c r="AY34">
        <v>2</v>
      </c>
      <c r="AZ34">
        <v>7.5</v>
      </c>
    </row>
    <row r="35" spans="1:52" x14ac:dyDescent="0.3">
      <c r="A35">
        <v>72500</v>
      </c>
      <c r="B35" t="s">
        <v>633</v>
      </c>
      <c r="C35" t="s">
        <v>627</v>
      </c>
      <c r="D35" t="s">
        <v>548</v>
      </c>
      <c r="E35">
        <v>20</v>
      </c>
      <c r="F35">
        <v>96.492063492063494</v>
      </c>
      <c r="G35">
        <v>1.1000000000000001</v>
      </c>
      <c r="H35">
        <v>2988.009</v>
      </c>
      <c r="I35">
        <v>11516.48</v>
      </c>
      <c r="J35">
        <v>9928</v>
      </c>
      <c r="K35" t="s">
        <v>10</v>
      </c>
      <c r="L35">
        <v>348.65100000000001</v>
      </c>
      <c r="M35">
        <v>118</v>
      </c>
      <c r="N35">
        <v>122</v>
      </c>
      <c r="O35">
        <v>996.00300000000004</v>
      </c>
      <c r="P35">
        <v>579.41999999999996</v>
      </c>
      <c r="Q35">
        <v>596.80259999999998</v>
      </c>
      <c r="R35" t="s">
        <v>10</v>
      </c>
      <c r="S35">
        <v>563</v>
      </c>
      <c r="T35">
        <v>844</v>
      </c>
      <c r="U35">
        <v>390</v>
      </c>
      <c r="V35">
        <v>743</v>
      </c>
      <c r="W35">
        <v>777</v>
      </c>
      <c r="X35">
        <v>706</v>
      </c>
      <c r="Y35" t="s">
        <v>10</v>
      </c>
      <c r="Z35">
        <v>2760.8766000000001</v>
      </c>
      <c r="AA35">
        <v>460.14609999999999</v>
      </c>
      <c r="AB35">
        <v>335.8219097990779</v>
      </c>
      <c r="AC35">
        <v>0.72981583414284701</v>
      </c>
      <c r="AD35">
        <v>31795580.146368001</v>
      </c>
      <c r="AE35">
        <v>4023</v>
      </c>
      <c r="AF35">
        <v>670.5</v>
      </c>
      <c r="AG35">
        <v>166.25131578426681</v>
      </c>
      <c r="AH35">
        <v>0.24795125396609516</v>
      </c>
      <c r="AI35">
        <v>39940344</v>
      </c>
      <c r="AJ35">
        <v>8.3305821330031135E-4</v>
      </c>
      <c r="AK35">
        <v>0.95777091710472639</v>
      </c>
      <c r="AL35">
        <v>30000</v>
      </c>
      <c r="AM35">
        <v>0.35</v>
      </c>
      <c r="AN35">
        <v>218.34045786973391</v>
      </c>
      <c r="AO35">
        <v>15.25346187845304</v>
      </c>
      <c r="AP35">
        <v>640.89114736813872</v>
      </c>
      <c r="AQ35">
        <v>1630.1304420854906</v>
      </c>
      <c r="AR35">
        <v>1935.1996796545513</v>
      </c>
      <c r="AS35">
        <v>12713.377795461727</v>
      </c>
      <c r="AT35">
        <v>1380.4383</v>
      </c>
      <c r="AU35">
        <v>12.644823716762524</v>
      </c>
      <c r="AV35">
        <v>833.47491190970743</v>
      </c>
      <c r="AW35" t="s">
        <v>10</v>
      </c>
      <c r="AX35" t="s">
        <v>500</v>
      </c>
      <c r="AY35">
        <v>2</v>
      </c>
      <c r="AZ35">
        <v>7.5</v>
      </c>
    </row>
    <row r="36" spans="1:52" x14ac:dyDescent="0.3">
      <c r="A36">
        <v>72700</v>
      </c>
      <c r="B36" t="s">
        <v>634</v>
      </c>
      <c r="C36" t="s">
        <v>627</v>
      </c>
      <c r="D36" t="s">
        <v>548</v>
      </c>
      <c r="E36">
        <v>20</v>
      </c>
      <c r="F36">
        <v>96.492063492063494</v>
      </c>
      <c r="G36">
        <v>1.1000000000000001</v>
      </c>
      <c r="H36">
        <v>642.07728000000009</v>
      </c>
      <c r="I36">
        <v>12495.519999999999</v>
      </c>
      <c r="J36">
        <v>10772</v>
      </c>
      <c r="K36" t="s">
        <v>10</v>
      </c>
      <c r="L36">
        <v>121</v>
      </c>
      <c r="M36">
        <v>100</v>
      </c>
      <c r="N36">
        <v>128</v>
      </c>
      <c r="O36">
        <v>139</v>
      </c>
      <c r="P36">
        <v>207.792</v>
      </c>
      <c r="Q36">
        <v>214.02576000000002</v>
      </c>
      <c r="R36" t="s">
        <v>10</v>
      </c>
      <c r="S36">
        <v>151</v>
      </c>
      <c r="T36">
        <v>149</v>
      </c>
      <c r="U36">
        <v>163</v>
      </c>
      <c r="V36">
        <v>153</v>
      </c>
      <c r="W36">
        <v>170</v>
      </c>
      <c r="X36">
        <v>143</v>
      </c>
      <c r="Y36" t="s">
        <v>10</v>
      </c>
      <c r="Z36">
        <v>909.81776000000002</v>
      </c>
      <c r="AA36">
        <v>151.63629333333333</v>
      </c>
      <c r="AB36">
        <v>47.684690357265318</v>
      </c>
      <c r="AC36">
        <v>0.31446752824828561</v>
      </c>
      <c r="AD36">
        <v>11368646.016435198</v>
      </c>
      <c r="AE36">
        <v>929</v>
      </c>
      <c r="AF36">
        <v>154.83333333333334</v>
      </c>
      <c r="AG36">
        <v>9.8877028002800866</v>
      </c>
      <c r="AH36">
        <v>6.3860297956599046E-2</v>
      </c>
      <c r="AI36">
        <v>10007188</v>
      </c>
      <c r="AJ36">
        <v>2.7452554655086416E-4</v>
      </c>
      <c r="AK36">
        <v>0.98987354710806108</v>
      </c>
      <c r="AL36">
        <v>30000</v>
      </c>
      <c r="AM36">
        <v>0.35</v>
      </c>
      <c r="AN36">
        <v>120.3290909458086</v>
      </c>
      <c r="AO36">
        <v>5.0266174585635364</v>
      </c>
      <c r="AP36">
        <v>148.21703952853605</v>
      </c>
      <c r="AQ36">
        <v>244.26223164820848</v>
      </c>
      <c r="AR36">
        <v>344.79458081947922</v>
      </c>
      <c r="AS36">
        <v>3604.5378577096872</v>
      </c>
      <c r="AT36">
        <v>454.90888000000001</v>
      </c>
      <c r="AU36">
        <v>7.5610789780647929</v>
      </c>
      <c r="AV36">
        <v>717.09014808136226</v>
      </c>
      <c r="AW36" t="s">
        <v>10</v>
      </c>
      <c r="AX36" t="s">
        <v>500</v>
      </c>
      <c r="AY36">
        <v>2</v>
      </c>
      <c r="AZ36">
        <v>7.5</v>
      </c>
    </row>
    <row r="37" spans="1:52" x14ac:dyDescent="0.3">
      <c r="A37">
        <v>72580</v>
      </c>
      <c r="B37" t="s">
        <v>635</v>
      </c>
      <c r="C37" t="s">
        <v>627</v>
      </c>
      <c r="D37" t="s">
        <v>548</v>
      </c>
      <c r="E37">
        <v>20</v>
      </c>
      <c r="F37">
        <v>96.492063492063494</v>
      </c>
      <c r="G37">
        <v>1.1000000000000001</v>
      </c>
      <c r="H37">
        <v>890.10899999999992</v>
      </c>
      <c r="I37">
        <v>11742.679999999998</v>
      </c>
      <c r="J37">
        <v>10123</v>
      </c>
      <c r="K37" t="s">
        <v>10</v>
      </c>
      <c r="L37">
        <v>296.70299999999997</v>
      </c>
      <c r="M37">
        <v>105</v>
      </c>
      <c r="N37">
        <v>71</v>
      </c>
      <c r="O37">
        <v>105</v>
      </c>
      <c r="P37">
        <v>103</v>
      </c>
      <c r="Q37">
        <v>106.09</v>
      </c>
      <c r="R37" t="s">
        <v>10</v>
      </c>
      <c r="S37">
        <v>221</v>
      </c>
      <c r="T37">
        <v>166</v>
      </c>
      <c r="U37">
        <v>148</v>
      </c>
      <c r="V37">
        <v>206</v>
      </c>
      <c r="W37">
        <v>198</v>
      </c>
      <c r="X37">
        <v>156</v>
      </c>
      <c r="Y37" t="s">
        <v>10</v>
      </c>
      <c r="Z37">
        <v>786.79300000000001</v>
      </c>
      <c r="AA37">
        <v>131.13216666666668</v>
      </c>
      <c r="AB37">
        <v>82.236108250370563</v>
      </c>
      <c r="AC37">
        <v>0.62712384261454202</v>
      </c>
      <c r="AD37">
        <v>9239058.4252399988</v>
      </c>
      <c r="AE37">
        <v>1095</v>
      </c>
      <c r="AF37">
        <v>182.5</v>
      </c>
      <c r="AG37">
        <v>29.797650914124088</v>
      </c>
      <c r="AH37">
        <v>0.16327479952944707</v>
      </c>
      <c r="AI37">
        <v>11084685</v>
      </c>
      <c r="AJ37">
        <v>2.3740444278356804E-4</v>
      </c>
      <c r="AK37">
        <v>0.99109920369942239</v>
      </c>
      <c r="AL37">
        <v>30000</v>
      </c>
      <c r="AM37">
        <v>0.35</v>
      </c>
      <c r="AN37">
        <v>115.42960999320258</v>
      </c>
      <c r="AO37">
        <v>4.3469226519337019</v>
      </c>
      <c r="AP37">
        <v>169.17456128904462</v>
      </c>
      <c r="AQ37">
        <v>401.92192785126343</v>
      </c>
      <c r="AR37">
        <v>488.86038088993746</v>
      </c>
      <c r="AS37">
        <v>4355.2362927227259</v>
      </c>
      <c r="AT37">
        <v>393.3965</v>
      </c>
      <c r="AU37">
        <v>6.8162146614402728</v>
      </c>
      <c r="AV37">
        <v>1001.9125347871847</v>
      </c>
      <c r="AW37" t="s">
        <v>10</v>
      </c>
      <c r="AX37" t="s">
        <v>500</v>
      </c>
      <c r="AY37">
        <v>2</v>
      </c>
      <c r="AZ37">
        <v>7.5</v>
      </c>
    </row>
    <row r="38" spans="1:52" x14ac:dyDescent="0.3">
      <c r="A38">
        <v>72550</v>
      </c>
      <c r="B38" t="s">
        <v>636</v>
      </c>
      <c r="C38" t="s">
        <v>627</v>
      </c>
      <c r="D38" t="s">
        <v>548</v>
      </c>
      <c r="E38">
        <v>20</v>
      </c>
      <c r="F38">
        <v>96.492063492063494</v>
      </c>
      <c r="G38">
        <v>1.1000000000000001</v>
      </c>
      <c r="H38">
        <v>722.27699999999993</v>
      </c>
      <c r="I38">
        <v>4760.6399999999994</v>
      </c>
      <c r="J38">
        <v>4104</v>
      </c>
      <c r="K38" t="s">
        <v>10</v>
      </c>
      <c r="L38">
        <v>159</v>
      </c>
      <c r="M38">
        <v>180</v>
      </c>
      <c r="N38">
        <v>125</v>
      </c>
      <c r="O38">
        <v>240.75899999999999</v>
      </c>
      <c r="P38">
        <v>15</v>
      </c>
      <c r="Q38">
        <v>15.450000000000001</v>
      </c>
      <c r="R38" t="s">
        <v>10</v>
      </c>
      <c r="S38">
        <v>165</v>
      </c>
      <c r="T38">
        <v>106</v>
      </c>
      <c r="U38">
        <v>152</v>
      </c>
      <c r="V38">
        <v>193</v>
      </c>
      <c r="W38">
        <v>109</v>
      </c>
      <c r="X38">
        <v>113</v>
      </c>
      <c r="Y38" t="s">
        <v>10</v>
      </c>
      <c r="Z38">
        <v>735.20900000000006</v>
      </c>
      <c r="AA38">
        <v>122.53483333333334</v>
      </c>
      <c r="AB38">
        <v>91.264326328345092</v>
      </c>
      <c r="AC38">
        <v>0.7448031212486117</v>
      </c>
      <c r="AD38">
        <v>3500065.3737599999</v>
      </c>
      <c r="AE38">
        <v>838</v>
      </c>
      <c r="AF38">
        <v>139.66666666666666</v>
      </c>
      <c r="AG38">
        <v>35.84224695337425</v>
      </c>
      <c r="AH38">
        <v>0.25662706649193978</v>
      </c>
      <c r="AI38">
        <v>3439152</v>
      </c>
      <c r="AJ38">
        <v>2.2183964902390373E-4</v>
      </c>
      <c r="AK38">
        <v>0.99200520253308677</v>
      </c>
      <c r="AL38">
        <v>30000</v>
      </c>
      <c r="AM38">
        <v>0.35</v>
      </c>
      <c r="AN38">
        <v>175.2440713539122</v>
      </c>
      <c r="AO38">
        <v>4.0619281767955808</v>
      </c>
      <c r="AP38">
        <v>172.5028898642567</v>
      </c>
      <c r="AQ38">
        <v>442.63782923515259</v>
      </c>
      <c r="AR38">
        <v>523.87639277106427</v>
      </c>
      <c r="AS38">
        <v>5772.8057828802985</v>
      </c>
      <c r="AT38">
        <v>367.60450000000003</v>
      </c>
      <c r="AU38">
        <v>4.195343068212658</v>
      </c>
      <c r="AV38">
        <v>1421.1983894393757</v>
      </c>
      <c r="AW38" t="s">
        <v>10</v>
      </c>
      <c r="AX38" t="s">
        <v>500</v>
      </c>
      <c r="AY38">
        <v>2</v>
      </c>
      <c r="AZ38">
        <v>7.5</v>
      </c>
    </row>
    <row r="39" spans="1:52" x14ac:dyDescent="0.3">
      <c r="A39">
        <v>72930</v>
      </c>
      <c r="B39" t="s">
        <v>637</v>
      </c>
      <c r="C39" t="s">
        <v>627</v>
      </c>
      <c r="D39" t="s">
        <v>178</v>
      </c>
      <c r="E39">
        <v>20</v>
      </c>
      <c r="F39">
        <v>95.813596491228068</v>
      </c>
      <c r="G39">
        <v>2.2999999999999998</v>
      </c>
      <c r="H39">
        <v>580.92000000000007</v>
      </c>
      <c r="I39">
        <v>8665.1999999999989</v>
      </c>
      <c r="J39">
        <v>7470</v>
      </c>
      <c r="K39" t="s">
        <v>10</v>
      </c>
      <c r="L39">
        <v>21</v>
      </c>
      <c r="M39">
        <v>46</v>
      </c>
      <c r="N39">
        <v>109</v>
      </c>
      <c r="O39">
        <v>176</v>
      </c>
      <c r="P39">
        <v>188</v>
      </c>
      <c r="Q39">
        <v>193.64000000000001</v>
      </c>
      <c r="R39" t="s">
        <v>10</v>
      </c>
      <c r="S39">
        <v>114</v>
      </c>
      <c r="T39">
        <v>101</v>
      </c>
      <c r="U39">
        <v>218</v>
      </c>
      <c r="V39">
        <v>166</v>
      </c>
      <c r="W39">
        <v>178</v>
      </c>
      <c r="X39">
        <v>175</v>
      </c>
      <c r="Y39" t="s">
        <v>10</v>
      </c>
      <c r="Z39">
        <v>733.64</v>
      </c>
      <c r="AA39">
        <v>122.27333333333333</v>
      </c>
      <c r="AB39">
        <v>75.56433197393244</v>
      </c>
      <c r="AC39">
        <v>0.61799519088871202</v>
      </c>
      <c r="AD39">
        <v>6357137.3279999988</v>
      </c>
      <c r="AE39">
        <v>952</v>
      </c>
      <c r="AF39">
        <v>158.66666666666666</v>
      </c>
      <c r="AG39">
        <v>43.669974429425402</v>
      </c>
      <c r="AH39">
        <v>0.27523093127789122</v>
      </c>
      <c r="AI39">
        <v>7111440</v>
      </c>
      <c r="AJ39">
        <v>2.2136622390353861E-4</v>
      </c>
      <c r="AK39">
        <v>0.99222656875699033</v>
      </c>
      <c r="AL39">
        <v>30000</v>
      </c>
      <c r="AM39">
        <v>0.35</v>
      </c>
      <c r="AN39">
        <v>129.75461195274067</v>
      </c>
      <c r="AO39">
        <v>4.0532596685082876</v>
      </c>
      <c r="AP39">
        <v>156.6295253440982</v>
      </c>
      <c r="AQ39">
        <v>369.57805287207913</v>
      </c>
      <c r="AR39">
        <v>450.64324624224491</v>
      </c>
      <c r="AS39">
        <v>4475.9569314055407</v>
      </c>
      <c r="AT39">
        <v>366.82</v>
      </c>
      <c r="AU39">
        <v>5.6540572158406741</v>
      </c>
      <c r="AV39">
        <v>1104.2857594793127</v>
      </c>
      <c r="AW39" t="s">
        <v>10</v>
      </c>
      <c r="AX39" t="s">
        <v>500</v>
      </c>
      <c r="AY39">
        <v>2</v>
      </c>
      <c r="AZ39">
        <v>7.5</v>
      </c>
    </row>
    <row r="40" spans="1:52" x14ac:dyDescent="0.3">
      <c r="A40">
        <v>72970</v>
      </c>
      <c r="B40" t="s">
        <v>638</v>
      </c>
      <c r="C40" t="s">
        <v>627</v>
      </c>
      <c r="D40" t="s">
        <v>178</v>
      </c>
      <c r="E40">
        <v>20</v>
      </c>
      <c r="F40">
        <v>95.813596491228068</v>
      </c>
      <c r="G40">
        <v>2.2999999999999998</v>
      </c>
      <c r="H40">
        <v>450</v>
      </c>
      <c r="I40">
        <v>4878.96</v>
      </c>
      <c r="J40">
        <v>4206</v>
      </c>
      <c r="K40" t="s">
        <v>10</v>
      </c>
      <c r="L40">
        <v>130</v>
      </c>
      <c r="M40">
        <v>100</v>
      </c>
      <c r="N40">
        <v>150</v>
      </c>
      <c r="O40">
        <v>99</v>
      </c>
      <c r="P40">
        <v>100</v>
      </c>
      <c r="Q40">
        <v>103</v>
      </c>
      <c r="R40" t="s">
        <v>10</v>
      </c>
      <c r="S40">
        <v>144</v>
      </c>
      <c r="T40">
        <v>163</v>
      </c>
      <c r="U40">
        <v>209</v>
      </c>
      <c r="V40">
        <v>174</v>
      </c>
      <c r="W40">
        <v>98</v>
      </c>
      <c r="X40">
        <v>201</v>
      </c>
      <c r="Y40" t="s">
        <v>10</v>
      </c>
      <c r="Z40">
        <v>682</v>
      </c>
      <c r="AA40">
        <v>113.66666666666667</v>
      </c>
      <c r="AB40">
        <v>21.397819203523188</v>
      </c>
      <c r="AC40">
        <v>0.18825060882864975</v>
      </c>
      <c r="AD40">
        <v>3327450.72</v>
      </c>
      <c r="AE40">
        <v>989</v>
      </c>
      <c r="AF40">
        <v>164.83333333333334</v>
      </c>
      <c r="AG40">
        <v>40.612395480526246</v>
      </c>
      <c r="AH40">
        <v>0.24638460352189834</v>
      </c>
      <c r="AI40">
        <v>4159734</v>
      </c>
      <c r="AJ40">
        <v>2.0578453288017738E-4</v>
      </c>
      <c r="AK40">
        <v>0.99285306784572103</v>
      </c>
      <c r="AL40">
        <v>30000</v>
      </c>
      <c r="AM40">
        <v>0.35</v>
      </c>
      <c r="AN40">
        <v>166.72439731080425</v>
      </c>
      <c r="AO40">
        <v>3.7679558011049723</v>
      </c>
      <c r="AP40">
        <v>96.756935225622627</v>
      </c>
      <c r="AQ40">
        <v>116.37252549837358</v>
      </c>
      <c r="AR40">
        <v>191.73164152047303</v>
      </c>
      <c r="AS40">
        <v>3878.8168557849226</v>
      </c>
      <c r="AT40">
        <v>341</v>
      </c>
      <c r="AU40">
        <v>4.0905830880205816</v>
      </c>
      <c r="AV40">
        <v>1029.4220687640336</v>
      </c>
      <c r="AW40" t="s">
        <v>10</v>
      </c>
      <c r="AX40" t="s">
        <v>500</v>
      </c>
      <c r="AY40">
        <v>2</v>
      </c>
      <c r="AZ40">
        <v>7.5</v>
      </c>
    </row>
    <row r="41" spans="1:52" x14ac:dyDescent="0.3">
      <c r="A41">
        <v>72320</v>
      </c>
      <c r="B41" t="s">
        <v>639</v>
      </c>
      <c r="C41" t="s">
        <v>627</v>
      </c>
      <c r="D41" t="s">
        <v>548</v>
      </c>
      <c r="E41">
        <v>20</v>
      </c>
      <c r="F41">
        <v>96.492063492063494</v>
      </c>
      <c r="G41">
        <v>1.1000000000000001</v>
      </c>
      <c r="H41">
        <v>330</v>
      </c>
      <c r="I41">
        <v>8579.3599999999988</v>
      </c>
      <c r="J41">
        <v>7396</v>
      </c>
      <c r="K41" t="s">
        <v>10</v>
      </c>
      <c r="L41">
        <v>65</v>
      </c>
      <c r="M41">
        <v>110</v>
      </c>
      <c r="N41">
        <v>60</v>
      </c>
      <c r="O41">
        <v>60</v>
      </c>
      <c r="P41">
        <v>70</v>
      </c>
      <c r="Q41">
        <v>72.100000000000009</v>
      </c>
      <c r="R41" t="s">
        <v>10</v>
      </c>
      <c r="S41">
        <v>134</v>
      </c>
      <c r="T41">
        <v>61</v>
      </c>
      <c r="U41">
        <v>88</v>
      </c>
      <c r="V41">
        <v>60</v>
      </c>
      <c r="W41">
        <v>129</v>
      </c>
      <c r="X41">
        <v>97</v>
      </c>
      <c r="Y41" t="s">
        <v>10</v>
      </c>
      <c r="Z41">
        <v>437.1</v>
      </c>
      <c r="AA41">
        <v>72.850000000000009</v>
      </c>
      <c r="AB41">
        <v>18.871539417864138</v>
      </c>
      <c r="AC41">
        <v>0.25904652598303551</v>
      </c>
      <c r="AD41">
        <v>3750038.2559999996</v>
      </c>
      <c r="AE41">
        <v>569</v>
      </c>
      <c r="AF41">
        <v>94.833333333333329</v>
      </c>
      <c r="AG41">
        <v>31.971341333554761</v>
      </c>
      <c r="AH41">
        <v>0.3371318945541803</v>
      </c>
      <c r="AI41">
        <v>4208324</v>
      </c>
      <c r="AJ41">
        <v>1.3188917789138643E-4</v>
      </c>
      <c r="AK41">
        <v>0.99527700056355017</v>
      </c>
      <c r="AL41">
        <v>30000</v>
      </c>
      <c r="AM41">
        <v>0.35</v>
      </c>
      <c r="AN41">
        <v>100.65458324706812</v>
      </c>
      <c r="AO41">
        <v>2.4149171270718233</v>
      </c>
      <c r="AP41">
        <v>67.169881959300611</v>
      </c>
      <c r="AQ41">
        <v>98.571771267417134</v>
      </c>
      <c r="AR41">
        <v>146.8701138088536</v>
      </c>
      <c r="AS41">
        <v>2489.0942245660626</v>
      </c>
      <c r="AT41">
        <v>218.55</v>
      </c>
      <c r="AU41">
        <v>4.3425742365560085</v>
      </c>
      <c r="AV41">
        <v>1030.7162082966308</v>
      </c>
      <c r="AW41" t="s">
        <v>10</v>
      </c>
      <c r="AX41" t="s">
        <v>500</v>
      </c>
      <c r="AY41">
        <v>2</v>
      </c>
      <c r="AZ41">
        <v>7.5</v>
      </c>
    </row>
    <row r="42" spans="1:52" x14ac:dyDescent="0.3">
      <c r="A42">
        <v>72960</v>
      </c>
      <c r="B42" t="s">
        <v>640</v>
      </c>
      <c r="C42" t="s">
        <v>627</v>
      </c>
      <c r="D42" t="s">
        <v>178</v>
      </c>
      <c r="E42">
        <v>20</v>
      </c>
      <c r="F42">
        <v>95.813596491228068</v>
      </c>
      <c r="G42">
        <v>2.2999999999999998</v>
      </c>
      <c r="H42">
        <v>300</v>
      </c>
      <c r="I42">
        <v>13095.24</v>
      </c>
      <c r="J42">
        <v>11289</v>
      </c>
      <c r="K42" t="s">
        <v>10</v>
      </c>
      <c r="L42">
        <v>100</v>
      </c>
      <c r="M42">
        <v>80</v>
      </c>
      <c r="N42">
        <v>72</v>
      </c>
      <c r="O42">
        <v>28</v>
      </c>
      <c r="P42">
        <v>70</v>
      </c>
      <c r="Q42">
        <v>72.100000000000009</v>
      </c>
      <c r="R42" t="s">
        <v>10</v>
      </c>
      <c r="S42">
        <v>60</v>
      </c>
      <c r="T42">
        <v>119</v>
      </c>
      <c r="U42">
        <v>131</v>
      </c>
      <c r="V42">
        <v>61</v>
      </c>
      <c r="W42">
        <v>107</v>
      </c>
      <c r="X42">
        <v>124</v>
      </c>
      <c r="Y42" t="s">
        <v>10</v>
      </c>
      <c r="Z42">
        <v>422.1</v>
      </c>
      <c r="AA42">
        <v>70.350000000000009</v>
      </c>
      <c r="AB42">
        <v>23.544319909481349</v>
      </c>
      <c r="AC42">
        <v>0.33467405699333824</v>
      </c>
      <c r="AD42">
        <v>5527500.8040000005</v>
      </c>
      <c r="AE42">
        <v>602</v>
      </c>
      <c r="AF42">
        <v>100.33333333333333</v>
      </c>
      <c r="AG42">
        <v>31.834991230824411</v>
      </c>
      <c r="AH42">
        <v>0.31729227140356558</v>
      </c>
      <c r="AI42">
        <v>6795978</v>
      </c>
      <c r="AJ42">
        <v>1.2736312511542943E-4</v>
      </c>
      <c r="AK42">
        <v>0.99579400855477929</v>
      </c>
      <c r="AL42">
        <v>30000</v>
      </c>
      <c r="AM42">
        <v>0.35</v>
      </c>
      <c r="AN42">
        <v>80.06109811453257</v>
      </c>
      <c r="AO42">
        <v>2.3320441988950278</v>
      </c>
      <c r="AP42">
        <v>70.185203887381903</v>
      </c>
      <c r="AQ42">
        <v>119.93435429785879</v>
      </c>
      <c r="AR42">
        <v>166.57523827575935</v>
      </c>
      <c r="AS42">
        <v>2192.042714778137</v>
      </c>
      <c r="AT42">
        <v>211.05</v>
      </c>
      <c r="AU42">
        <v>5.272223463587256</v>
      </c>
      <c r="AV42">
        <v>939.9661961024467</v>
      </c>
      <c r="AW42" t="s">
        <v>10</v>
      </c>
      <c r="AX42" t="s">
        <v>500</v>
      </c>
      <c r="AY42">
        <v>2</v>
      </c>
      <c r="AZ42">
        <v>7.5</v>
      </c>
    </row>
    <row r="43" spans="1:52" x14ac:dyDescent="0.3">
      <c r="A43">
        <v>72920</v>
      </c>
      <c r="B43" t="s">
        <v>641</v>
      </c>
      <c r="C43" t="s">
        <v>627</v>
      </c>
      <c r="D43" t="s">
        <v>178</v>
      </c>
      <c r="E43">
        <v>20</v>
      </c>
      <c r="F43">
        <v>95.813596491228068</v>
      </c>
      <c r="G43">
        <v>2.2999999999999998</v>
      </c>
      <c r="H43">
        <v>296.64</v>
      </c>
      <c r="I43">
        <v>5689.7999999999993</v>
      </c>
      <c r="J43">
        <v>4905</v>
      </c>
      <c r="K43" t="s">
        <v>10</v>
      </c>
      <c r="L43">
        <v>25</v>
      </c>
      <c r="M43">
        <v>80</v>
      </c>
      <c r="N43">
        <v>67</v>
      </c>
      <c r="O43">
        <v>30</v>
      </c>
      <c r="P43">
        <v>96</v>
      </c>
      <c r="Q43">
        <v>98.88</v>
      </c>
      <c r="R43" t="s">
        <v>10</v>
      </c>
      <c r="S43">
        <v>58</v>
      </c>
      <c r="T43">
        <v>98</v>
      </c>
      <c r="U43">
        <v>69</v>
      </c>
      <c r="V43">
        <v>101</v>
      </c>
      <c r="W43">
        <v>93</v>
      </c>
      <c r="X43">
        <v>91</v>
      </c>
      <c r="Y43" t="s">
        <v>10</v>
      </c>
      <c r="Z43">
        <v>396.88</v>
      </c>
      <c r="AA43">
        <v>66.146666666666661</v>
      </c>
      <c r="AB43">
        <v>32.109080750882086</v>
      </c>
      <c r="AC43">
        <v>0.48542250681639926</v>
      </c>
      <c r="AD43">
        <v>2258167.8239999996</v>
      </c>
      <c r="AE43">
        <v>510</v>
      </c>
      <c r="AF43">
        <v>85</v>
      </c>
      <c r="AG43">
        <v>17.378147196982766</v>
      </c>
      <c r="AH43">
        <v>0.20444879055273843</v>
      </c>
      <c r="AI43">
        <v>2501550</v>
      </c>
      <c r="AJ43">
        <v>1.197533217147871E-4</v>
      </c>
      <c r="AK43">
        <v>0.99591376187649405</v>
      </c>
      <c r="AL43">
        <v>30000</v>
      </c>
      <c r="AM43">
        <v>0.35</v>
      </c>
      <c r="AN43">
        <v>117.77461796937877</v>
      </c>
      <c r="AO43">
        <v>2.1927071823204418</v>
      </c>
      <c r="AP43">
        <v>75.963224397290929</v>
      </c>
      <c r="AQ43">
        <v>159.14610611716591</v>
      </c>
      <c r="AR43">
        <v>203.00024976357474</v>
      </c>
      <c r="AS43">
        <v>3156.8200805223823</v>
      </c>
      <c r="AT43">
        <v>198.44</v>
      </c>
      <c r="AU43">
        <v>3.3698262566488495</v>
      </c>
      <c r="AV43">
        <v>1439.690673691169</v>
      </c>
      <c r="AW43" t="s">
        <v>10</v>
      </c>
      <c r="AX43" t="s">
        <v>500</v>
      </c>
      <c r="AY43">
        <v>2</v>
      </c>
      <c r="AZ43">
        <v>7.5</v>
      </c>
    </row>
    <row r="44" spans="1:52" x14ac:dyDescent="0.3">
      <c r="A44">
        <v>72790</v>
      </c>
      <c r="B44" t="s">
        <v>340</v>
      </c>
      <c r="C44" t="s">
        <v>627</v>
      </c>
      <c r="D44" t="s">
        <v>178</v>
      </c>
      <c r="E44">
        <v>20</v>
      </c>
      <c r="F44">
        <v>95.813596491228068</v>
      </c>
      <c r="G44">
        <v>2.2999999999999998</v>
      </c>
      <c r="H44">
        <v>911.08800000000008</v>
      </c>
      <c r="I44">
        <v>4867.3599999999997</v>
      </c>
      <c r="J44">
        <v>4196</v>
      </c>
      <c r="K44" t="s">
        <v>10</v>
      </c>
      <c r="L44">
        <v>303.69600000000003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10</v>
      </c>
      <c r="S44">
        <v>84</v>
      </c>
      <c r="T44">
        <v>54</v>
      </c>
      <c r="U44">
        <v>80</v>
      </c>
      <c r="V44">
        <v>91</v>
      </c>
      <c r="W44">
        <v>45</v>
      </c>
      <c r="X44">
        <v>94</v>
      </c>
      <c r="Y44" t="s">
        <v>10</v>
      </c>
      <c r="Z44">
        <v>303.69600000000003</v>
      </c>
      <c r="AA44">
        <v>50.616000000000007</v>
      </c>
      <c r="AB44">
        <v>123.98337282071336</v>
      </c>
      <c r="AC44">
        <v>2.4494897427831779</v>
      </c>
      <c r="AD44">
        <v>1478197.7625599999</v>
      </c>
      <c r="AE44">
        <v>448</v>
      </c>
      <c r="AF44">
        <v>74.666666666666671</v>
      </c>
      <c r="AG44">
        <v>20.314198646923465</v>
      </c>
      <c r="AH44">
        <v>0.27206516044986784</v>
      </c>
      <c r="AI44">
        <v>1879808</v>
      </c>
      <c r="AJ44">
        <v>9.163627492313542E-5</v>
      </c>
      <c r="AK44">
        <v>0.99687179267452841</v>
      </c>
      <c r="AL44">
        <v>30000</v>
      </c>
      <c r="AM44">
        <v>0.35</v>
      </c>
      <c r="AN44">
        <v>111.38928062037115</v>
      </c>
      <c r="AO44">
        <v>1.6778784530386741</v>
      </c>
      <c r="AP44">
        <v>157.54094188148684</v>
      </c>
      <c r="AQ44">
        <v>584.15301994812853</v>
      </c>
      <c r="AR44">
        <v>617.71058900890205</v>
      </c>
      <c r="AS44">
        <v>5291.6060887698186</v>
      </c>
      <c r="AT44">
        <v>151.84800000000001</v>
      </c>
      <c r="AU44">
        <v>2.7264382919846177</v>
      </c>
      <c r="AV44">
        <v>3153.7481628580458</v>
      </c>
      <c r="AW44" t="s">
        <v>10</v>
      </c>
      <c r="AX44" t="s">
        <v>500</v>
      </c>
      <c r="AY44">
        <v>2</v>
      </c>
      <c r="AZ44">
        <v>7.5</v>
      </c>
    </row>
    <row r="45" spans="1:52" x14ac:dyDescent="0.3">
      <c r="A45">
        <v>72480</v>
      </c>
      <c r="B45" t="s">
        <v>642</v>
      </c>
      <c r="C45" t="s">
        <v>627</v>
      </c>
      <c r="D45" t="s">
        <v>548</v>
      </c>
      <c r="E45">
        <v>20</v>
      </c>
      <c r="F45">
        <v>96.492063492063494</v>
      </c>
      <c r="G45">
        <v>1.1000000000000001</v>
      </c>
      <c r="H45">
        <v>240</v>
      </c>
      <c r="I45">
        <v>8980.7199999999993</v>
      </c>
      <c r="J45">
        <v>7742</v>
      </c>
      <c r="K45" t="s">
        <v>10</v>
      </c>
      <c r="L45">
        <v>80</v>
      </c>
      <c r="M45">
        <v>43</v>
      </c>
      <c r="N45">
        <v>0</v>
      </c>
      <c r="O45">
        <v>50</v>
      </c>
      <c r="P45">
        <v>54</v>
      </c>
      <c r="Q45">
        <v>55.620000000000005</v>
      </c>
      <c r="R45" t="s">
        <v>10</v>
      </c>
      <c r="S45">
        <v>79</v>
      </c>
      <c r="T45">
        <v>83</v>
      </c>
      <c r="U45">
        <v>84</v>
      </c>
      <c r="V45">
        <v>48</v>
      </c>
      <c r="W45">
        <v>40</v>
      </c>
      <c r="X45">
        <v>54</v>
      </c>
      <c r="Y45" t="s">
        <v>10</v>
      </c>
      <c r="Z45">
        <v>282.62</v>
      </c>
      <c r="AA45">
        <v>47.103333333333332</v>
      </c>
      <c r="AB45">
        <v>26.253534365236742</v>
      </c>
      <c r="AC45">
        <v>0.55736043518300349</v>
      </c>
      <c r="AD45">
        <v>2538131.0863999999</v>
      </c>
      <c r="AE45">
        <v>388</v>
      </c>
      <c r="AF45">
        <v>64.666666666666671</v>
      </c>
      <c r="AG45">
        <v>19.572088970436099</v>
      </c>
      <c r="AH45">
        <v>0.30266116964591905</v>
      </c>
      <c r="AI45">
        <v>3003896</v>
      </c>
      <c r="AJ45">
        <v>8.5276869036064127E-5</v>
      </c>
      <c r="AK45">
        <v>0.99730558465941865</v>
      </c>
      <c r="AL45">
        <v>30000</v>
      </c>
      <c r="AM45">
        <v>0.35</v>
      </c>
      <c r="AN45">
        <v>79.107282446243971</v>
      </c>
      <c r="AO45">
        <v>1.5614364640883978</v>
      </c>
      <c r="AP45">
        <v>57.4822636470047</v>
      </c>
      <c r="AQ45">
        <v>129.08870613231312</v>
      </c>
      <c r="AR45">
        <v>160.31743541408107</v>
      </c>
      <c r="AS45">
        <v>2236.3050423619275</v>
      </c>
      <c r="AT45">
        <v>141.31</v>
      </c>
      <c r="AU45">
        <v>3.5726167207431212</v>
      </c>
      <c r="AV45">
        <v>1432.2100794972362</v>
      </c>
      <c r="AW45" t="s">
        <v>10</v>
      </c>
      <c r="AX45" t="s">
        <v>500</v>
      </c>
      <c r="AY45">
        <v>2</v>
      </c>
      <c r="AZ45">
        <v>7.5</v>
      </c>
    </row>
    <row r="46" spans="1:52" x14ac:dyDescent="0.3">
      <c r="A46">
        <v>72490</v>
      </c>
      <c r="B46" t="s">
        <v>643</v>
      </c>
      <c r="C46" t="s">
        <v>627</v>
      </c>
      <c r="D46" t="s">
        <v>548</v>
      </c>
      <c r="E46">
        <v>20</v>
      </c>
      <c r="F46">
        <v>96.492063492063494</v>
      </c>
      <c r="G46">
        <v>1.1000000000000001</v>
      </c>
      <c r="H46">
        <v>210</v>
      </c>
      <c r="I46">
        <v>8280.08</v>
      </c>
      <c r="J46">
        <v>7138</v>
      </c>
      <c r="K46" t="s">
        <v>10</v>
      </c>
      <c r="L46">
        <v>0</v>
      </c>
      <c r="M46">
        <v>70</v>
      </c>
      <c r="N46">
        <v>70</v>
      </c>
      <c r="O46">
        <v>48</v>
      </c>
      <c r="P46">
        <v>23</v>
      </c>
      <c r="Q46">
        <v>23.69</v>
      </c>
      <c r="R46" t="s">
        <v>10</v>
      </c>
      <c r="S46">
        <v>74</v>
      </c>
      <c r="T46">
        <v>57</v>
      </c>
      <c r="U46">
        <v>32</v>
      </c>
      <c r="V46">
        <v>36</v>
      </c>
      <c r="W46">
        <v>72</v>
      </c>
      <c r="X46">
        <v>47</v>
      </c>
      <c r="Y46" t="s">
        <v>10</v>
      </c>
      <c r="Z46">
        <v>234.69</v>
      </c>
      <c r="AA46">
        <v>39.115000000000002</v>
      </c>
      <c r="AB46">
        <v>28.334843391132409</v>
      </c>
      <c r="AC46">
        <v>0.72439839936424411</v>
      </c>
      <c r="AD46">
        <v>1943251.9752</v>
      </c>
      <c r="AE46">
        <v>318</v>
      </c>
      <c r="AF46">
        <v>53</v>
      </c>
      <c r="AG46">
        <v>17.798876369029593</v>
      </c>
      <c r="AH46">
        <v>0.33582785601942627</v>
      </c>
      <c r="AI46">
        <v>2269884</v>
      </c>
      <c r="AJ46">
        <v>7.0814621732622922E-5</v>
      </c>
      <c r="AK46">
        <v>0.99793151844717498</v>
      </c>
      <c r="AL46">
        <v>30000</v>
      </c>
      <c r="AM46">
        <v>0.35</v>
      </c>
      <c r="AN46">
        <v>75.0759132283318</v>
      </c>
      <c r="AO46">
        <v>1.2966298342541436</v>
      </c>
      <c r="AP46">
        <v>54.26744007621528</v>
      </c>
      <c r="AQ46">
        <v>137.58466768720919</v>
      </c>
      <c r="AR46">
        <v>163.51726437229206</v>
      </c>
      <c r="AS46">
        <v>2205.7998000764933</v>
      </c>
      <c r="AT46">
        <v>117.345</v>
      </c>
      <c r="AU46">
        <v>3.126035900305689</v>
      </c>
      <c r="AV46">
        <v>1701.1792739948241</v>
      </c>
      <c r="AW46" t="s">
        <v>10</v>
      </c>
      <c r="AX46" t="s">
        <v>500</v>
      </c>
      <c r="AY46">
        <v>2</v>
      </c>
      <c r="AZ46">
        <v>7.5</v>
      </c>
    </row>
    <row r="47" spans="1:52" x14ac:dyDescent="0.3">
      <c r="A47">
        <v>72390</v>
      </c>
      <c r="B47" t="s">
        <v>644</v>
      </c>
      <c r="C47" t="s">
        <v>627</v>
      </c>
      <c r="D47" t="s">
        <v>178</v>
      </c>
      <c r="E47">
        <v>20</v>
      </c>
      <c r="F47">
        <v>95.813596491228068</v>
      </c>
      <c r="G47">
        <v>2.2999999999999998</v>
      </c>
      <c r="H47">
        <v>60</v>
      </c>
      <c r="I47">
        <v>7240.7199999999993</v>
      </c>
      <c r="J47">
        <v>6242</v>
      </c>
      <c r="K47" t="s">
        <v>10</v>
      </c>
      <c r="L47">
        <v>20</v>
      </c>
      <c r="M47">
        <v>0</v>
      </c>
      <c r="N47">
        <v>15</v>
      </c>
      <c r="O47">
        <v>15</v>
      </c>
      <c r="P47">
        <v>14</v>
      </c>
      <c r="Q47">
        <v>14.42</v>
      </c>
      <c r="R47" t="s">
        <v>10</v>
      </c>
      <c r="S47">
        <v>20</v>
      </c>
      <c r="T47">
        <v>22</v>
      </c>
      <c r="U47">
        <v>15</v>
      </c>
      <c r="V47">
        <v>17</v>
      </c>
      <c r="W47">
        <v>15</v>
      </c>
      <c r="X47">
        <v>16</v>
      </c>
      <c r="Y47" t="s">
        <v>10</v>
      </c>
      <c r="Z47">
        <v>78.42</v>
      </c>
      <c r="AA47">
        <v>13.07</v>
      </c>
      <c r="AB47">
        <v>6.7673776309586842</v>
      </c>
      <c r="AC47">
        <v>0.51777946679102405</v>
      </c>
      <c r="AD47">
        <v>567817.26240000001</v>
      </c>
      <c r="AE47">
        <v>105</v>
      </c>
      <c r="AF47">
        <v>17.5</v>
      </c>
      <c r="AG47">
        <v>2.8809720581775866</v>
      </c>
      <c r="AH47">
        <v>0.16462697475300495</v>
      </c>
      <c r="AI47">
        <v>655410</v>
      </c>
      <c r="AJ47">
        <v>2.3662203912703093E-5</v>
      </c>
      <c r="AK47">
        <v>0.99945145749039721</v>
      </c>
      <c r="AL47">
        <v>30000</v>
      </c>
      <c r="AM47">
        <v>0.35</v>
      </c>
      <c r="AN47">
        <v>46.408030708389113</v>
      </c>
      <c r="AO47">
        <v>0.43325966850828729</v>
      </c>
      <c r="AP47">
        <v>15.43257100112443</v>
      </c>
      <c r="AQ47">
        <v>33.41281427883613</v>
      </c>
      <c r="AR47">
        <v>42.078007649001876</v>
      </c>
      <c r="AS47">
        <v>1096.9209810657919</v>
      </c>
      <c r="AT47">
        <v>39.21</v>
      </c>
      <c r="AU47">
        <v>1.6897937448102949</v>
      </c>
      <c r="AV47">
        <v>2531.7865030975304</v>
      </c>
      <c r="AW47" t="s">
        <v>10</v>
      </c>
      <c r="AX47" t="s">
        <v>500</v>
      </c>
      <c r="AY47">
        <v>2</v>
      </c>
      <c r="AZ47">
        <v>7.5</v>
      </c>
    </row>
    <row r="48" spans="1:52" x14ac:dyDescent="0.3">
      <c r="A48">
        <v>72470</v>
      </c>
      <c r="B48" t="s">
        <v>645</v>
      </c>
      <c r="C48" t="s">
        <v>627</v>
      </c>
      <c r="D48" t="s">
        <v>178</v>
      </c>
      <c r="E48">
        <v>20</v>
      </c>
      <c r="F48">
        <v>95.813596491228068</v>
      </c>
      <c r="G48">
        <v>2.2999999999999998</v>
      </c>
      <c r="H48">
        <v>60</v>
      </c>
      <c r="I48">
        <v>10798.439999999999</v>
      </c>
      <c r="J48">
        <v>9309</v>
      </c>
      <c r="K48" t="s">
        <v>10</v>
      </c>
      <c r="L48">
        <v>15</v>
      </c>
      <c r="M48">
        <v>20</v>
      </c>
      <c r="N48">
        <v>0</v>
      </c>
      <c r="O48">
        <v>6</v>
      </c>
      <c r="P48">
        <v>15</v>
      </c>
      <c r="Q48">
        <v>15.450000000000001</v>
      </c>
      <c r="R48" t="s">
        <v>10</v>
      </c>
      <c r="S48">
        <v>10</v>
      </c>
      <c r="T48">
        <v>19</v>
      </c>
      <c r="U48">
        <v>16</v>
      </c>
      <c r="V48">
        <v>11</v>
      </c>
      <c r="W48">
        <v>17</v>
      </c>
      <c r="X48">
        <v>12</v>
      </c>
      <c r="Y48" t="s">
        <v>10</v>
      </c>
      <c r="Z48">
        <v>71.45</v>
      </c>
      <c r="AA48">
        <v>11.908333333333333</v>
      </c>
      <c r="AB48">
        <v>7.4007037953607284</v>
      </c>
      <c r="AC48">
        <v>0.62147267700719899</v>
      </c>
      <c r="AD48">
        <v>771548.53799999994</v>
      </c>
      <c r="AE48">
        <v>85</v>
      </c>
      <c r="AF48">
        <v>14.166666666666666</v>
      </c>
      <c r="AG48">
        <v>3.6560452221856683</v>
      </c>
      <c r="AH48">
        <v>0.25807378038957662</v>
      </c>
      <c r="AI48">
        <v>791265</v>
      </c>
      <c r="AJ48">
        <v>2.1559098056141753E-5</v>
      </c>
      <c r="AK48">
        <v>0.99953819174842695</v>
      </c>
      <c r="AL48">
        <v>30000</v>
      </c>
      <c r="AM48">
        <v>0.35</v>
      </c>
      <c r="AN48">
        <v>36.273645506301627</v>
      </c>
      <c r="AO48">
        <v>0.39475138121546965</v>
      </c>
      <c r="AP48">
        <v>15.295731419670123</v>
      </c>
      <c r="AQ48">
        <v>36.186213522175393</v>
      </c>
      <c r="AR48">
        <v>44.081241146484786</v>
      </c>
      <c r="AS48">
        <v>909.67319955542246</v>
      </c>
      <c r="AT48">
        <v>35.725000000000001</v>
      </c>
      <c r="AU48">
        <v>1.9697496351059443</v>
      </c>
      <c r="AV48">
        <v>2304.4205615049891</v>
      </c>
      <c r="AW48" t="s">
        <v>10</v>
      </c>
      <c r="AX48" t="s">
        <v>500</v>
      </c>
      <c r="AY48">
        <v>2</v>
      </c>
      <c r="AZ48">
        <v>7.5</v>
      </c>
    </row>
    <row r="49" spans="1:52" x14ac:dyDescent="0.3">
      <c r="A49">
        <v>72810</v>
      </c>
      <c r="B49" t="s">
        <v>372</v>
      </c>
      <c r="C49" t="s">
        <v>627</v>
      </c>
      <c r="D49" t="s">
        <v>178</v>
      </c>
      <c r="E49">
        <v>20</v>
      </c>
      <c r="F49">
        <v>95.813596491228068</v>
      </c>
      <c r="G49">
        <v>2.2999999999999998</v>
      </c>
      <c r="H49">
        <v>141</v>
      </c>
      <c r="I49">
        <v>6096.9599999999991</v>
      </c>
      <c r="J49">
        <v>5256</v>
      </c>
      <c r="K49" t="s">
        <v>10</v>
      </c>
      <c r="L49">
        <v>0</v>
      </c>
      <c r="M49">
        <v>47</v>
      </c>
      <c r="N49">
        <v>0</v>
      </c>
      <c r="O49">
        <v>0</v>
      </c>
      <c r="P49">
        <v>6</v>
      </c>
      <c r="Q49">
        <v>6.18</v>
      </c>
      <c r="R49" t="s">
        <v>10</v>
      </c>
      <c r="S49">
        <v>14</v>
      </c>
      <c r="T49">
        <v>15</v>
      </c>
      <c r="U49">
        <v>9</v>
      </c>
      <c r="V49">
        <v>14</v>
      </c>
      <c r="W49">
        <v>8</v>
      </c>
      <c r="X49">
        <v>18</v>
      </c>
      <c r="Y49" t="s">
        <v>10</v>
      </c>
      <c r="Z49">
        <v>59.18</v>
      </c>
      <c r="AA49">
        <v>9.8633333333333333</v>
      </c>
      <c r="AB49">
        <v>18.436270410977016</v>
      </c>
      <c r="AC49">
        <v>1.8691723971926681</v>
      </c>
      <c r="AD49">
        <v>360818.09279999993</v>
      </c>
      <c r="AE49">
        <v>78</v>
      </c>
      <c r="AF49">
        <v>13</v>
      </c>
      <c r="AG49">
        <v>3.7947331922020551</v>
      </c>
      <c r="AH49">
        <v>0.29190255324631192</v>
      </c>
      <c r="AI49">
        <v>409968</v>
      </c>
      <c r="AJ49">
        <v>1.785678688540894E-5</v>
      </c>
      <c r="AK49">
        <v>0.99967613980230086</v>
      </c>
      <c r="AL49">
        <v>30000</v>
      </c>
      <c r="AM49">
        <v>0.35</v>
      </c>
      <c r="AN49">
        <v>43.934066712216051</v>
      </c>
      <c r="AO49">
        <v>0.32696132596685085</v>
      </c>
      <c r="AP49">
        <v>24.975496930314034</v>
      </c>
      <c r="AQ49">
        <v>87.209703594016901</v>
      </c>
      <c r="AR49">
        <v>93.748930113353921</v>
      </c>
      <c r="AS49">
        <v>1334.6164460578782</v>
      </c>
      <c r="AT49">
        <v>29.59</v>
      </c>
      <c r="AU49">
        <v>1.3470184853965443</v>
      </c>
      <c r="AV49">
        <v>4081.878620082392</v>
      </c>
      <c r="AW49" t="s">
        <v>10</v>
      </c>
      <c r="AX49" t="s">
        <v>500</v>
      </c>
      <c r="AY49">
        <v>2</v>
      </c>
      <c r="AZ49">
        <v>7.5</v>
      </c>
    </row>
    <row r="50" spans="1:52" x14ac:dyDescent="0.3">
      <c r="A50">
        <v>72330</v>
      </c>
      <c r="B50" t="s">
        <v>646</v>
      </c>
      <c r="C50" t="s">
        <v>627</v>
      </c>
      <c r="D50" t="s">
        <v>178</v>
      </c>
      <c r="E50">
        <v>20</v>
      </c>
      <c r="F50">
        <v>95.813596491228068</v>
      </c>
      <c r="G50">
        <v>2.2999999999999998</v>
      </c>
      <c r="H50">
        <v>105</v>
      </c>
      <c r="I50">
        <v>5800</v>
      </c>
      <c r="J50">
        <v>5000</v>
      </c>
      <c r="K50" t="s">
        <v>10</v>
      </c>
      <c r="L50">
        <v>35</v>
      </c>
      <c r="M50">
        <v>16</v>
      </c>
      <c r="N50">
        <v>0</v>
      </c>
      <c r="O50">
        <v>1</v>
      </c>
      <c r="P50">
        <v>0</v>
      </c>
      <c r="Q50">
        <v>0</v>
      </c>
      <c r="R50" t="s">
        <v>10</v>
      </c>
      <c r="S50">
        <v>15</v>
      </c>
      <c r="T50">
        <v>14</v>
      </c>
      <c r="U50">
        <v>12</v>
      </c>
      <c r="V50">
        <v>12</v>
      </c>
      <c r="W50">
        <v>7</v>
      </c>
      <c r="X50">
        <v>16</v>
      </c>
      <c r="Y50" t="s">
        <v>10</v>
      </c>
      <c r="Z50">
        <v>52</v>
      </c>
      <c r="AA50">
        <v>8.6666666666666661</v>
      </c>
      <c r="AB50">
        <v>14.361986863476329</v>
      </c>
      <c r="AC50">
        <v>1.6571523304011149</v>
      </c>
      <c r="AD50">
        <v>301600</v>
      </c>
      <c r="AE50">
        <v>76</v>
      </c>
      <c r="AF50">
        <v>12.666666666666666</v>
      </c>
      <c r="AG50">
        <v>3.2041639575194454</v>
      </c>
      <c r="AH50">
        <v>0.25296031243574568</v>
      </c>
      <c r="AI50">
        <v>380000</v>
      </c>
      <c r="AJ50">
        <v>1.5690316289984198E-5</v>
      </c>
      <c r="AK50">
        <v>0.9997425219096816</v>
      </c>
      <c r="AL50">
        <v>30000</v>
      </c>
      <c r="AM50">
        <v>0.35</v>
      </c>
      <c r="AN50">
        <v>42.223893032939806</v>
      </c>
      <c r="AO50">
        <v>0.287292817679558</v>
      </c>
      <c r="AP50">
        <v>20.10784321706749</v>
      </c>
      <c r="AQ50">
        <v>68.082720690437384</v>
      </c>
      <c r="AR50">
        <v>73.828577044028549</v>
      </c>
      <c r="AS50">
        <v>1199.80031861876</v>
      </c>
      <c r="AT50">
        <v>26</v>
      </c>
      <c r="AU50">
        <v>1.2315302134607444</v>
      </c>
      <c r="AV50">
        <v>4176.2280321152994</v>
      </c>
      <c r="AW50" t="s">
        <v>10</v>
      </c>
      <c r="AX50" t="s">
        <v>500</v>
      </c>
      <c r="AY50">
        <v>2</v>
      </c>
      <c r="AZ50">
        <v>7.5</v>
      </c>
    </row>
    <row r="51" spans="1:52" x14ac:dyDescent="0.3">
      <c r="A51">
        <v>72610</v>
      </c>
      <c r="B51" t="s">
        <v>647</v>
      </c>
      <c r="C51" t="s">
        <v>627</v>
      </c>
      <c r="D51" t="s">
        <v>178</v>
      </c>
      <c r="E51">
        <v>20</v>
      </c>
      <c r="F51">
        <v>95.813596491228068</v>
      </c>
      <c r="G51">
        <v>2.2999999999999998</v>
      </c>
      <c r="H51">
        <v>48</v>
      </c>
      <c r="I51">
        <v>10279.92</v>
      </c>
      <c r="J51">
        <v>8862</v>
      </c>
      <c r="K51" t="s">
        <v>10</v>
      </c>
      <c r="L51">
        <v>0</v>
      </c>
      <c r="M51">
        <v>16</v>
      </c>
      <c r="N51">
        <v>1</v>
      </c>
      <c r="O51">
        <v>0</v>
      </c>
      <c r="P51">
        <v>3</v>
      </c>
      <c r="Q51">
        <v>3.09</v>
      </c>
      <c r="R51" t="s">
        <v>10</v>
      </c>
      <c r="S51">
        <v>4</v>
      </c>
      <c r="T51">
        <v>5</v>
      </c>
      <c r="U51">
        <v>6</v>
      </c>
      <c r="V51">
        <v>4</v>
      </c>
      <c r="W51">
        <v>7</v>
      </c>
      <c r="X51">
        <v>6</v>
      </c>
      <c r="Y51" t="s">
        <v>10</v>
      </c>
      <c r="Z51">
        <v>23.09</v>
      </c>
      <c r="AA51">
        <v>3.8483333333333332</v>
      </c>
      <c r="AB51">
        <v>6.1104841597590829</v>
      </c>
      <c r="AC51">
        <v>1.5878261134064313</v>
      </c>
      <c r="AD51">
        <v>237363.35279999999</v>
      </c>
      <c r="AE51">
        <v>32</v>
      </c>
      <c r="AF51">
        <v>5.333333333333333</v>
      </c>
      <c r="AG51">
        <v>1.2110601416389974</v>
      </c>
      <c r="AH51">
        <v>0.22707377655731203</v>
      </c>
      <c r="AI51">
        <v>283584</v>
      </c>
      <c r="AJ51">
        <v>6.967103906456445E-6</v>
      </c>
      <c r="AK51">
        <v>0.99984517580400878</v>
      </c>
      <c r="AL51">
        <v>30000</v>
      </c>
      <c r="AM51">
        <v>0.35</v>
      </c>
      <c r="AN51">
        <v>21.134291664655983</v>
      </c>
      <c r="AO51">
        <v>0.12756906077348065</v>
      </c>
      <c r="AP51">
        <v>8.6618653752286967</v>
      </c>
      <c r="AQ51">
        <v>28.990498733277157</v>
      </c>
      <c r="AR51">
        <v>31.541879948746768</v>
      </c>
      <c r="AS51">
        <v>573.88601522157842</v>
      </c>
      <c r="AT51">
        <v>11.545</v>
      </c>
      <c r="AU51">
        <v>1.0925372076043909</v>
      </c>
      <c r="AV51">
        <v>4498.6300890041439</v>
      </c>
      <c r="AW51" t="s">
        <v>10</v>
      </c>
      <c r="AX51" t="s">
        <v>500</v>
      </c>
      <c r="AY51">
        <v>2</v>
      </c>
      <c r="AZ51">
        <v>7.5</v>
      </c>
    </row>
    <row r="52" spans="1:52" x14ac:dyDescent="0.3">
      <c r="A52">
        <v>72750</v>
      </c>
      <c r="B52" t="s">
        <v>389</v>
      </c>
      <c r="C52" t="s">
        <v>627</v>
      </c>
      <c r="D52" t="s">
        <v>178</v>
      </c>
      <c r="E52">
        <v>20</v>
      </c>
      <c r="F52">
        <v>95.813596491228068</v>
      </c>
      <c r="G52">
        <v>2.2999999999999998</v>
      </c>
      <c r="H52">
        <v>21</v>
      </c>
      <c r="I52">
        <v>4354.6399999999994</v>
      </c>
      <c r="J52">
        <v>3754</v>
      </c>
      <c r="K52" t="s">
        <v>10</v>
      </c>
      <c r="L52">
        <v>5</v>
      </c>
      <c r="M52">
        <v>7</v>
      </c>
      <c r="N52">
        <v>6</v>
      </c>
      <c r="O52">
        <v>3</v>
      </c>
      <c r="P52">
        <v>0</v>
      </c>
      <c r="Q52">
        <v>0</v>
      </c>
      <c r="R52" t="s">
        <v>10</v>
      </c>
      <c r="S52">
        <v>3</v>
      </c>
      <c r="T52">
        <v>4</v>
      </c>
      <c r="U52">
        <v>4</v>
      </c>
      <c r="V52">
        <v>3</v>
      </c>
      <c r="W52">
        <v>6</v>
      </c>
      <c r="X52">
        <v>3</v>
      </c>
      <c r="Y52" t="s">
        <v>10</v>
      </c>
      <c r="Z52">
        <v>21</v>
      </c>
      <c r="AA52">
        <v>3.5</v>
      </c>
      <c r="AB52">
        <v>3.0166206257996713</v>
      </c>
      <c r="AC52">
        <v>0.86189160737133463</v>
      </c>
      <c r="AD52">
        <v>91447.439999999988</v>
      </c>
      <c r="AE52">
        <v>23</v>
      </c>
      <c r="AF52">
        <v>3.8333333333333335</v>
      </c>
      <c r="AG52">
        <v>1.1690451944500118</v>
      </c>
      <c r="AH52">
        <v>0.30496831159565524</v>
      </c>
      <c r="AI52">
        <v>86342</v>
      </c>
      <c r="AJ52">
        <v>6.3364738863397726E-6</v>
      </c>
      <c r="AK52">
        <v>0.99987816469400859</v>
      </c>
      <c r="AL52">
        <v>30000</v>
      </c>
      <c r="AM52">
        <v>0.35</v>
      </c>
      <c r="AN52">
        <v>30.967355248758714</v>
      </c>
      <c r="AO52">
        <v>0.11602209944751381</v>
      </c>
      <c r="AP52">
        <v>5.3370626147499474</v>
      </c>
      <c r="AQ52">
        <v>14.549233668275086</v>
      </c>
      <c r="AR52">
        <v>16.869675657225361</v>
      </c>
      <c r="AS52">
        <v>694.22875115944271</v>
      </c>
      <c r="AT52">
        <v>10.5</v>
      </c>
      <c r="AU52">
        <v>0.67813346768906779</v>
      </c>
      <c r="AV52">
        <v>5983.5906647551965</v>
      </c>
      <c r="AW52" t="s">
        <v>10</v>
      </c>
      <c r="AX52" t="s">
        <v>500</v>
      </c>
      <c r="AY52">
        <v>2</v>
      </c>
      <c r="AZ52">
        <v>7.5</v>
      </c>
    </row>
    <row r="53" spans="1:52" x14ac:dyDescent="0.3">
      <c r="A53">
        <v>72410</v>
      </c>
      <c r="B53" t="s">
        <v>648</v>
      </c>
      <c r="C53" t="s">
        <v>627</v>
      </c>
      <c r="D53" t="s">
        <v>178</v>
      </c>
      <c r="E53">
        <v>20</v>
      </c>
      <c r="F53">
        <v>95.813596491228068</v>
      </c>
      <c r="G53">
        <v>2.2999999999999998</v>
      </c>
      <c r="H53">
        <v>51</v>
      </c>
      <c r="I53">
        <v>2289.8399999999997</v>
      </c>
      <c r="J53">
        <v>1974</v>
      </c>
      <c r="K53" t="s">
        <v>10</v>
      </c>
      <c r="L53">
        <v>0</v>
      </c>
      <c r="M53">
        <v>0</v>
      </c>
      <c r="N53">
        <v>17</v>
      </c>
      <c r="O53">
        <v>0</v>
      </c>
      <c r="P53">
        <v>0</v>
      </c>
      <c r="Q53">
        <v>0</v>
      </c>
      <c r="R53" t="s">
        <v>10</v>
      </c>
      <c r="S53">
        <v>3</v>
      </c>
      <c r="T53">
        <v>4</v>
      </c>
      <c r="U53">
        <v>5</v>
      </c>
      <c r="V53">
        <v>4</v>
      </c>
      <c r="W53">
        <v>3</v>
      </c>
      <c r="X53">
        <v>3</v>
      </c>
      <c r="Y53" t="s">
        <v>10</v>
      </c>
      <c r="Z53">
        <v>17</v>
      </c>
      <c r="AA53">
        <v>2.8333333333333335</v>
      </c>
      <c r="AB53">
        <v>6.9402209378856714</v>
      </c>
      <c r="AC53">
        <v>2.4494897427831779</v>
      </c>
      <c r="AD53">
        <v>38927.279999999992</v>
      </c>
      <c r="AE53">
        <v>22</v>
      </c>
      <c r="AF53">
        <v>3.6666666666666665</v>
      </c>
      <c r="AG53">
        <v>0.81649658092772548</v>
      </c>
      <c r="AH53">
        <v>0.2226808857075615</v>
      </c>
      <c r="AI53">
        <v>43428</v>
      </c>
      <c r="AJ53">
        <v>5.1295264794179114E-6</v>
      </c>
      <c r="AK53">
        <v>0.99991803016685943</v>
      </c>
      <c r="AL53">
        <v>30000</v>
      </c>
      <c r="AM53">
        <v>0.35</v>
      </c>
      <c r="AN53">
        <v>38.423107825071085</v>
      </c>
      <c r="AO53">
        <v>9.3922651933701654E-2</v>
      </c>
      <c r="AP53">
        <v>8.8186739765597046</v>
      </c>
      <c r="AQ53">
        <v>32.699150924339413</v>
      </c>
      <c r="AR53">
        <v>34.577603963013445</v>
      </c>
      <c r="AS53">
        <v>939.96572618347454</v>
      </c>
      <c r="AT53">
        <v>8.5</v>
      </c>
      <c r="AU53">
        <v>0.44244208660569351</v>
      </c>
      <c r="AV53">
        <v>10007.870378776994</v>
      </c>
      <c r="AW53" t="s">
        <v>10</v>
      </c>
      <c r="AX53" t="s">
        <v>500</v>
      </c>
      <c r="AY53">
        <v>2</v>
      </c>
      <c r="AZ53">
        <v>7.5</v>
      </c>
    </row>
    <row r="54" spans="1:52" x14ac:dyDescent="0.3">
      <c r="A54">
        <v>71350</v>
      </c>
      <c r="B54" t="s">
        <v>649</v>
      </c>
      <c r="C54" t="s">
        <v>650</v>
      </c>
      <c r="D54" t="s">
        <v>191</v>
      </c>
      <c r="E54">
        <v>20</v>
      </c>
      <c r="F54">
        <v>90.17763157894737</v>
      </c>
      <c r="G54">
        <v>0.6</v>
      </c>
      <c r="H54">
        <v>38851.849260000003</v>
      </c>
      <c r="I54">
        <v>10988.679999999998</v>
      </c>
      <c r="J54">
        <v>9473</v>
      </c>
      <c r="K54" t="s">
        <v>10</v>
      </c>
      <c r="L54">
        <v>8255.7360000000008</v>
      </c>
      <c r="M54">
        <v>10252.736999999999</v>
      </c>
      <c r="N54">
        <v>11285.703</v>
      </c>
      <c r="O54">
        <v>12643.343999999999</v>
      </c>
      <c r="P54">
        <v>12573.414000000001</v>
      </c>
      <c r="Q54">
        <v>12950.61642</v>
      </c>
      <c r="R54" t="s">
        <v>10</v>
      </c>
      <c r="S54">
        <v>9706</v>
      </c>
      <c r="T54">
        <v>10414</v>
      </c>
      <c r="U54">
        <v>11343</v>
      </c>
      <c r="V54">
        <v>16440</v>
      </c>
      <c r="W54">
        <v>15069</v>
      </c>
      <c r="X54">
        <v>19986</v>
      </c>
      <c r="Y54" t="s">
        <v>10</v>
      </c>
      <c r="Z54">
        <v>67961.55042</v>
      </c>
      <c r="AA54">
        <v>11326.925069999999</v>
      </c>
      <c r="AB54">
        <v>1817.1873114466023</v>
      </c>
      <c r="AC54">
        <v>0.16043077006481887</v>
      </c>
      <c r="AD54">
        <v>746807729.86924553</v>
      </c>
      <c r="AE54">
        <v>82958</v>
      </c>
      <c r="AF54">
        <v>13826.333333333334</v>
      </c>
      <c r="AG54">
        <v>4027.5321807114901</v>
      </c>
      <c r="AH54">
        <v>0.29129430656800959</v>
      </c>
      <c r="AI54">
        <v>785861134</v>
      </c>
      <c r="AJ54">
        <v>2.0506504262452086E-2</v>
      </c>
      <c r="AK54">
        <v>7.4943167713787062E-2</v>
      </c>
      <c r="AL54">
        <v>30000</v>
      </c>
      <c r="AM54">
        <v>0.35</v>
      </c>
      <c r="AN54">
        <v>1108.994706958709</v>
      </c>
      <c r="AO54">
        <v>375.47817911602209</v>
      </c>
      <c r="AP54">
        <v>9326.7508937670445</v>
      </c>
      <c r="AQ54">
        <v>10130.96652613148</v>
      </c>
      <c r="AR54">
        <v>17640.530108451923</v>
      </c>
      <c r="AS54">
        <v>68654.606894237702</v>
      </c>
      <c r="AT54">
        <v>33980.77521</v>
      </c>
      <c r="AU54">
        <v>61.282123344282475</v>
      </c>
      <c r="AV54">
        <v>182.84579694050223</v>
      </c>
      <c r="AW54" t="s">
        <v>10</v>
      </c>
      <c r="AX54" t="s">
        <v>501</v>
      </c>
      <c r="AY54">
        <v>1</v>
      </c>
      <c r="AZ54">
        <v>4</v>
      </c>
    </row>
    <row r="55" spans="1:52" x14ac:dyDescent="0.3">
      <c r="A55">
        <v>71100</v>
      </c>
      <c r="B55" t="s">
        <v>651</v>
      </c>
      <c r="C55" t="s">
        <v>650</v>
      </c>
      <c r="D55" t="s">
        <v>191</v>
      </c>
      <c r="E55">
        <v>20</v>
      </c>
      <c r="F55">
        <v>90.17763157894737</v>
      </c>
      <c r="G55">
        <v>0.6</v>
      </c>
      <c r="H55">
        <v>35712.461790000001</v>
      </c>
      <c r="I55">
        <v>9966.7199999999993</v>
      </c>
      <c r="J55">
        <v>8592</v>
      </c>
      <c r="K55" t="s">
        <v>10</v>
      </c>
      <c r="L55">
        <v>7567.4250000000002</v>
      </c>
      <c r="M55">
        <v>7992</v>
      </c>
      <c r="N55">
        <v>10402.587</v>
      </c>
      <c r="O55">
        <v>9059.9310000000005</v>
      </c>
      <c r="P55">
        <v>11557.431</v>
      </c>
      <c r="Q55">
        <v>11904.15393</v>
      </c>
      <c r="R55" t="s">
        <v>10</v>
      </c>
      <c r="S55">
        <v>16054</v>
      </c>
      <c r="T55">
        <v>16832</v>
      </c>
      <c r="U55">
        <v>11008</v>
      </c>
      <c r="V55">
        <v>8889</v>
      </c>
      <c r="W55">
        <v>10954</v>
      </c>
      <c r="X55">
        <v>11932</v>
      </c>
      <c r="Y55" t="s">
        <v>10</v>
      </c>
      <c r="Z55">
        <v>58483.527929999997</v>
      </c>
      <c r="AA55">
        <v>9747.2546549999988</v>
      </c>
      <c r="AB55">
        <v>1825.5631131426571</v>
      </c>
      <c r="AC55">
        <v>0.18728997833315122</v>
      </c>
      <c r="AD55">
        <v>582888947.49048948</v>
      </c>
      <c r="AE55">
        <v>75669</v>
      </c>
      <c r="AF55">
        <v>12611.5</v>
      </c>
      <c r="AG55">
        <v>3140.0850784652316</v>
      </c>
      <c r="AH55">
        <v>0.24898585247315796</v>
      </c>
      <c r="AI55">
        <v>650148048</v>
      </c>
      <c r="AJ55">
        <v>1.764663559568894E-2</v>
      </c>
      <c r="AK55">
        <v>0.150473684177897</v>
      </c>
      <c r="AL55">
        <v>30000</v>
      </c>
      <c r="AM55">
        <v>0.35</v>
      </c>
      <c r="AN55">
        <v>1080.2176032776756</v>
      </c>
      <c r="AO55">
        <v>323.11341397790051</v>
      </c>
      <c r="AP55">
        <v>8287.8313927006675</v>
      </c>
      <c r="AQ55">
        <v>9935.7402100557247</v>
      </c>
      <c r="AR55">
        <v>16398.008489613734</v>
      </c>
      <c r="AS55">
        <v>68051.354538462387</v>
      </c>
      <c r="AT55">
        <v>29241.763964999998</v>
      </c>
      <c r="AU55">
        <v>54.140506276277094</v>
      </c>
      <c r="AV55">
        <v>210.61135686281594</v>
      </c>
      <c r="AW55" t="s">
        <v>10</v>
      </c>
      <c r="AX55" t="s">
        <v>501</v>
      </c>
      <c r="AY55">
        <v>1</v>
      </c>
      <c r="AZ55">
        <v>4</v>
      </c>
    </row>
    <row r="56" spans="1:52" x14ac:dyDescent="0.3">
      <c r="A56">
        <v>71300</v>
      </c>
      <c r="B56" t="s">
        <v>652</v>
      </c>
      <c r="C56" t="s">
        <v>650</v>
      </c>
      <c r="D56" t="s">
        <v>191</v>
      </c>
      <c r="E56">
        <v>20</v>
      </c>
      <c r="F56">
        <v>90.17763157894737</v>
      </c>
      <c r="G56">
        <v>0.6</v>
      </c>
      <c r="H56">
        <v>30362.607000000004</v>
      </c>
      <c r="I56">
        <v>10631.4</v>
      </c>
      <c r="J56">
        <v>9165</v>
      </c>
      <c r="K56" t="s">
        <v>10</v>
      </c>
      <c r="L56">
        <v>4968.027</v>
      </c>
      <c r="M56">
        <v>6725.268</v>
      </c>
      <c r="N56">
        <v>8495.4959999999992</v>
      </c>
      <c r="O56">
        <v>10120.869000000001</v>
      </c>
      <c r="P56">
        <v>9461.5290000000005</v>
      </c>
      <c r="Q56">
        <v>9745.3748700000015</v>
      </c>
      <c r="R56" t="s">
        <v>10</v>
      </c>
      <c r="S56">
        <v>8765</v>
      </c>
      <c r="T56">
        <v>7764</v>
      </c>
      <c r="U56">
        <v>11594</v>
      </c>
      <c r="V56">
        <v>14380</v>
      </c>
      <c r="W56">
        <v>14775</v>
      </c>
      <c r="X56">
        <v>14397</v>
      </c>
      <c r="Y56" t="s">
        <v>10</v>
      </c>
      <c r="Z56">
        <v>49516.563869999998</v>
      </c>
      <c r="AA56">
        <v>8252.7606450000003</v>
      </c>
      <c r="AB56">
        <v>2017.9433261830534</v>
      </c>
      <c r="AC56">
        <v>0.2445173697610678</v>
      </c>
      <c r="AD56">
        <v>526430397.12751794</v>
      </c>
      <c r="AE56">
        <v>71675</v>
      </c>
      <c r="AF56">
        <v>11945.833333333334</v>
      </c>
      <c r="AG56">
        <v>3087.6135390729642</v>
      </c>
      <c r="AH56">
        <v>0.25846782329177237</v>
      </c>
      <c r="AI56">
        <v>656901375</v>
      </c>
      <c r="AJ56">
        <v>1.4940972090644308E-2</v>
      </c>
      <c r="AK56">
        <v>0.21330626339742076</v>
      </c>
      <c r="AL56">
        <v>30000</v>
      </c>
      <c r="AM56">
        <v>0.35</v>
      </c>
      <c r="AN56">
        <v>962.38892877158469</v>
      </c>
      <c r="AO56">
        <v>273.57217607734805</v>
      </c>
      <c r="AP56">
        <v>7489.3868477300148</v>
      </c>
      <c r="AQ56">
        <v>10608.949545264648</v>
      </c>
      <c r="AR56">
        <v>16080.393066811608</v>
      </c>
      <c r="AS56">
        <v>70215.594644357421</v>
      </c>
      <c r="AT56">
        <v>24758.281934999999</v>
      </c>
      <c r="AU56">
        <v>51.451718104450848</v>
      </c>
      <c r="AV56">
        <v>256.6620467444946</v>
      </c>
      <c r="AW56" t="s">
        <v>10</v>
      </c>
      <c r="AX56" t="s">
        <v>501</v>
      </c>
      <c r="AY56">
        <v>1</v>
      </c>
      <c r="AZ56">
        <v>4</v>
      </c>
    </row>
    <row r="57" spans="1:52" x14ac:dyDescent="0.3">
      <c r="A57">
        <v>71150</v>
      </c>
      <c r="B57" t="s">
        <v>653</v>
      </c>
      <c r="C57" t="s">
        <v>650</v>
      </c>
      <c r="D57" t="s">
        <v>191</v>
      </c>
      <c r="E57">
        <v>20</v>
      </c>
      <c r="F57">
        <v>90.17763157894737</v>
      </c>
      <c r="G57">
        <v>0.6</v>
      </c>
      <c r="H57">
        <v>25016.318640000001</v>
      </c>
      <c r="I57">
        <v>10600.08</v>
      </c>
      <c r="J57">
        <v>9138</v>
      </c>
      <c r="K57" t="s">
        <v>10</v>
      </c>
      <c r="L57">
        <v>5212.7820000000002</v>
      </c>
      <c r="M57">
        <v>6022.9709999999995</v>
      </c>
      <c r="N57">
        <v>7159.8329999999996</v>
      </c>
      <c r="O57">
        <v>7305.6869999999999</v>
      </c>
      <c r="P57">
        <v>8095.8959999999997</v>
      </c>
      <c r="Q57">
        <v>8338.7728800000004</v>
      </c>
      <c r="R57" t="s">
        <v>10</v>
      </c>
      <c r="S57">
        <v>8777</v>
      </c>
      <c r="T57">
        <v>11421</v>
      </c>
      <c r="U57">
        <v>6558</v>
      </c>
      <c r="V57">
        <v>8591</v>
      </c>
      <c r="W57">
        <v>12626</v>
      </c>
      <c r="X57">
        <v>12385</v>
      </c>
      <c r="Y57" t="s">
        <v>10</v>
      </c>
      <c r="Z57">
        <v>42135.941879999998</v>
      </c>
      <c r="AA57">
        <v>7022.6569799999997</v>
      </c>
      <c r="AB57">
        <v>1204.819140851125</v>
      </c>
      <c r="AC57">
        <v>0.17156172432775224</v>
      </c>
      <c r="AD57">
        <v>446644354.80335039</v>
      </c>
      <c r="AE57">
        <v>60358</v>
      </c>
      <c r="AF57">
        <v>10059.666666666666</v>
      </c>
      <c r="AG57">
        <v>2445.8272765399183</v>
      </c>
      <c r="AH57">
        <v>0.24313203981642054</v>
      </c>
      <c r="AI57">
        <v>551551404</v>
      </c>
      <c r="AJ57">
        <v>1.2713966447569065E-2</v>
      </c>
      <c r="AK57">
        <v>0.27943268535471849</v>
      </c>
      <c r="AL57">
        <v>30000</v>
      </c>
      <c r="AM57">
        <v>0.35</v>
      </c>
      <c r="AN57">
        <v>889.08314955625815</v>
      </c>
      <c r="AO57">
        <v>232.79525900552485</v>
      </c>
      <c r="AP57">
        <v>5860.7243209616217</v>
      </c>
      <c r="AQ57">
        <v>6644.7316469869475</v>
      </c>
      <c r="AR57">
        <v>11300.636827097445</v>
      </c>
      <c r="AS57">
        <v>48522.777455134608</v>
      </c>
      <c r="AT57">
        <v>21067.970939999999</v>
      </c>
      <c r="AU57">
        <v>47.392577287096337</v>
      </c>
      <c r="AV57">
        <v>208.4354194428978</v>
      </c>
      <c r="AW57" t="s">
        <v>10</v>
      </c>
      <c r="AX57" t="s">
        <v>501</v>
      </c>
      <c r="AY57">
        <v>1</v>
      </c>
      <c r="AZ57">
        <v>4</v>
      </c>
    </row>
    <row r="58" spans="1:52" x14ac:dyDescent="0.3">
      <c r="A58">
        <v>71450</v>
      </c>
      <c r="B58" t="s">
        <v>654</v>
      </c>
      <c r="C58" t="s">
        <v>650</v>
      </c>
      <c r="D58" t="s">
        <v>191</v>
      </c>
      <c r="E58">
        <v>20</v>
      </c>
      <c r="F58">
        <v>90.17763157894737</v>
      </c>
      <c r="G58">
        <v>0.6</v>
      </c>
      <c r="H58">
        <v>13432.554</v>
      </c>
      <c r="I58">
        <v>4111.04</v>
      </c>
      <c r="J58">
        <v>3544</v>
      </c>
      <c r="K58" t="s">
        <v>10</v>
      </c>
      <c r="L58">
        <v>3277.7190000000001</v>
      </c>
      <c r="M58">
        <v>3414.5819999999999</v>
      </c>
      <c r="N58">
        <v>3977.0189999999998</v>
      </c>
      <c r="O58">
        <v>4477.518</v>
      </c>
      <c r="P58">
        <v>4328.6670000000004</v>
      </c>
      <c r="Q58">
        <v>4458.5270099999998</v>
      </c>
      <c r="R58" t="s">
        <v>10</v>
      </c>
      <c r="S58">
        <v>6293</v>
      </c>
      <c r="T58">
        <v>3616</v>
      </c>
      <c r="U58">
        <v>6095</v>
      </c>
      <c r="V58">
        <v>5500</v>
      </c>
      <c r="W58">
        <v>3888</v>
      </c>
      <c r="X58">
        <v>5996</v>
      </c>
      <c r="Y58" t="s">
        <v>10</v>
      </c>
      <c r="Z58">
        <v>23934.032010000003</v>
      </c>
      <c r="AA58">
        <v>3989.0053350000003</v>
      </c>
      <c r="AB58">
        <v>531.1307492901808</v>
      </c>
      <c r="AC58">
        <v>0.13314866857408722</v>
      </c>
      <c r="AD58">
        <v>98393762.954390407</v>
      </c>
      <c r="AE58">
        <v>31388</v>
      </c>
      <c r="AF58">
        <v>5231.333333333333</v>
      </c>
      <c r="AG58">
        <v>1178.4565612132967</v>
      </c>
      <c r="AH58">
        <v>0.22526887241237992</v>
      </c>
      <c r="AI58">
        <v>111239072</v>
      </c>
      <c r="AJ58">
        <v>7.2217794679135831E-3</v>
      </c>
      <c r="AK58">
        <v>0.58150001756140013</v>
      </c>
      <c r="AL58">
        <v>30000</v>
      </c>
      <c r="AM58">
        <v>0.35</v>
      </c>
      <c r="AN58">
        <v>1075.9762373914916</v>
      </c>
      <c r="AO58">
        <v>132.23222104972376</v>
      </c>
      <c r="AP58">
        <v>3175.7751702846563</v>
      </c>
      <c r="AQ58">
        <v>3061.6609477006664</v>
      </c>
      <c r="AR58">
        <v>5706.3053686951416</v>
      </c>
      <c r="AS58">
        <v>35203.800681334113</v>
      </c>
      <c r="AT58">
        <v>11967.016005000001</v>
      </c>
      <c r="AU58">
        <v>22.244015414340101</v>
      </c>
      <c r="AV58">
        <v>266.22709958185078</v>
      </c>
      <c r="AW58" t="s">
        <v>10</v>
      </c>
      <c r="AX58" t="s">
        <v>501</v>
      </c>
      <c r="AY58">
        <v>1</v>
      </c>
      <c r="AZ58">
        <v>4</v>
      </c>
    </row>
    <row r="59" spans="1:52" x14ac:dyDescent="0.3">
      <c r="A59">
        <v>81070</v>
      </c>
      <c r="B59" t="s">
        <v>655</v>
      </c>
      <c r="C59" t="s">
        <v>656</v>
      </c>
      <c r="D59" t="s">
        <v>259</v>
      </c>
      <c r="E59">
        <v>45</v>
      </c>
      <c r="F59">
        <v>94.638888888888886</v>
      </c>
      <c r="G59">
        <v>0.1</v>
      </c>
      <c r="H59">
        <v>3587.4090000000006</v>
      </c>
      <c r="I59">
        <v>5895.12</v>
      </c>
      <c r="J59">
        <v>5082</v>
      </c>
      <c r="K59" t="s">
        <v>10</v>
      </c>
      <c r="L59">
        <v>836.16300000000001</v>
      </c>
      <c r="M59">
        <v>1195.8030000000001</v>
      </c>
      <c r="N59">
        <v>947.05200000000002</v>
      </c>
      <c r="O59">
        <v>1084.914</v>
      </c>
      <c r="P59">
        <v>792.20699999999999</v>
      </c>
      <c r="Q59">
        <v>815.97321000000011</v>
      </c>
      <c r="R59" t="s">
        <v>10</v>
      </c>
      <c r="S59">
        <v>1081</v>
      </c>
      <c r="T59">
        <v>1479</v>
      </c>
      <c r="U59">
        <v>1199</v>
      </c>
      <c r="V59">
        <v>994</v>
      </c>
      <c r="W59">
        <v>1252</v>
      </c>
      <c r="X59">
        <v>1190</v>
      </c>
      <c r="Y59" t="s">
        <v>10</v>
      </c>
      <c r="Z59">
        <v>5672.1122100000002</v>
      </c>
      <c r="AA59">
        <v>945.352035</v>
      </c>
      <c r="AB59">
        <v>163.90280369344254</v>
      </c>
      <c r="AC59">
        <v>0.17337753305142303</v>
      </c>
      <c r="AD59">
        <v>33437782.131415199</v>
      </c>
      <c r="AE59">
        <v>7195</v>
      </c>
      <c r="AF59">
        <v>1199.1666666666667</v>
      </c>
      <c r="AG59">
        <v>165.6736752373979</v>
      </c>
      <c r="AH59">
        <v>0.13815733862743396</v>
      </c>
      <c r="AI59">
        <v>36564990</v>
      </c>
      <c r="AJ59">
        <v>1.7114852809073323E-3</v>
      </c>
      <c r="AK59">
        <v>0.90376201234053199</v>
      </c>
      <c r="AL59">
        <v>30000</v>
      </c>
      <c r="AM59">
        <v>0.35</v>
      </c>
      <c r="AN59">
        <v>437.41802923390117</v>
      </c>
      <c r="AO59">
        <v>31.337636519337018</v>
      </c>
      <c r="AP59">
        <v>1574.0964470636084</v>
      </c>
      <c r="AQ59">
        <v>1353.6924261096369</v>
      </c>
      <c r="AR59">
        <v>2763.8860694798027</v>
      </c>
      <c r="AS59">
        <v>28413.129907840099</v>
      </c>
      <c r="AT59">
        <v>2836.0561050000001</v>
      </c>
      <c r="AU59">
        <v>12.967257476638997</v>
      </c>
      <c r="AV59">
        <v>906.67749912497902</v>
      </c>
      <c r="AW59" t="s">
        <v>10</v>
      </c>
      <c r="AX59" t="s">
        <v>501</v>
      </c>
      <c r="AY59">
        <v>1</v>
      </c>
      <c r="AZ59">
        <v>6</v>
      </c>
    </row>
    <row r="60" spans="1:52" x14ac:dyDescent="0.3">
      <c r="A60">
        <v>81090</v>
      </c>
      <c r="B60" t="s">
        <v>657</v>
      </c>
      <c r="C60" t="s">
        <v>656</v>
      </c>
      <c r="D60" t="s">
        <v>259</v>
      </c>
      <c r="E60">
        <v>45</v>
      </c>
      <c r="F60">
        <v>94.638888888888886</v>
      </c>
      <c r="G60">
        <v>0.1</v>
      </c>
      <c r="H60">
        <v>602.39700000000005</v>
      </c>
      <c r="I60">
        <v>11757.759999999998</v>
      </c>
      <c r="J60">
        <v>10136</v>
      </c>
      <c r="K60" t="s">
        <v>10</v>
      </c>
      <c r="L60">
        <v>0</v>
      </c>
      <c r="M60">
        <v>114</v>
      </c>
      <c r="N60">
        <v>200.79900000000001</v>
      </c>
      <c r="O60">
        <v>188</v>
      </c>
      <c r="P60">
        <v>153</v>
      </c>
      <c r="Q60">
        <v>157.59</v>
      </c>
      <c r="R60" t="s">
        <v>10</v>
      </c>
      <c r="S60">
        <v>222</v>
      </c>
      <c r="T60">
        <v>173</v>
      </c>
      <c r="U60">
        <v>150</v>
      </c>
      <c r="V60">
        <v>218</v>
      </c>
      <c r="W60">
        <v>146</v>
      </c>
      <c r="X60">
        <v>162</v>
      </c>
      <c r="Y60" t="s">
        <v>10</v>
      </c>
      <c r="Z60">
        <v>813.38900000000001</v>
      </c>
      <c r="AA60">
        <v>135.56483333333333</v>
      </c>
      <c r="AB60">
        <v>72.988906391085706</v>
      </c>
      <c r="AC60">
        <v>0.53840590215323081</v>
      </c>
      <c r="AD60">
        <v>9563632.6486399993</v>
      </c>
      <c r="AE60">
        <v>1071</v>
      </c>
      <c r="AF60">
        <v>178.5</v>
      </c>
      <c r="AG60">
        <v>33.536547228359687</v>
      </c>
      <c r="AH60">
        <v>0.1878798164053764</v>
      </c>
      <c r="AI60">
        <v>10855656</v>
      </c>
      <c r="AJ60">
        <v>2.4542943609219152E-4</v>
      </c>
      <c r="AK60">
        <v>0.99062209981241311</v>
      </c>
      <c r="AL60">
        <v>30000</v>
      </c>
      <c r="AM60">
        <v>0.35</v>
      </c>
      <c r="AN60">
        <v>117.28904482551101</v>
      </c>
      <c r="AO60">
        <v>4.4938618784530391</v>
      </c>
      <c r="AP60">
        <v>275.21269092147247</v>
      </c>
      <c r="AQ60">
        <v>539.35518956191754</v>
      </c>
      <c r="AR60">
        <v>741.57897409230429</v>
      </c>
      <c r="AS60">
        <v>9101.862994308769</v>
      </c>
      <c r="AT60">
        <v>406.69450000000001</v>
      </c>
      <c r="AU60">
        <v>6.9349102570497143</v>
      </c>
      <c r="AV60">
        <v>2025.3989197910068</v>
      </c>
      <c r="AW60" t="s">
        <v>10</v>
      </c>
      <c r="AX60" t="s">
        <v>501</v>
      </c>
      <c r="AY60">
        <v>1</v>
      </c>
      <c r="AZ60">
        <v>6</v>
      </c>
    </row>
    <row r="61" spans="1:52" x14ac:dyDescent="0.3">
      <c r="A61">
        <v>50040</v>
      </c>
      <c r="B61" t="s">
        <v>658</v>
      </c>
      <c r="C61" t="s">
        <v>656</v>
      </c>
      <c r="D61" t="s">
        <v>259</v>
      </c>
      <c r="E61">
        <v>45</v>
      </c>
      <c r="F61">
        <v>94.638888888888886</v>
      </c>
      <c r="G61">
        <v>0.1</v>
      </c>
      <c r="H61">
        <v>57</v>
      </c>
      <c r="I61">
        <v>3684.16</v>
      </c>
      <c r="J61">
        <v>3176</v>
      </c>
      <c r="K61" t="s">
        <v>10</v>
      </c>
      <c r="L61">
        <v>19</v>
      </c>
      <c r="M61">
        <v>0</v>
      </c>
      <c r="N61">
        <v>2</v>
      </c>
      <c r="O61">
        <v>0</v>
      </c>
      <c r="P61">
        <v>0</v>
      </c>
      <c r="Q61">
        <v>0</v>
      </c>
      <c r="R61" t="s">
        <v>10</v>
      </c>
      <c r="S61">
        <v>4</v>
      </c>
      <c r="T61">
        <v>5</v>
      </c>
      <c r="U61">
        <v>5</v>
      </c>
      <c r="V61">
        <v>5</v>
      </c>
      <c r="W61">
        <v>5</v>
      </c>
      <c r="X61">
        <v>3</v>
      </c>
      <c r="Y61" t="s">
        <v>10</v>
      </c>
      <c r="Z61">
        <v>21</v>
      </c>
      <c r="AA61">
        <v>3.5</v>
      </c>
      <c r="AB61">
        <v>7.6354436675284294</v>
      </c>
      <c r="AC61">
        <v>2.1815553335795514</v>
      </c>
      <c r="AD61">
        <v>77367.360000000001</v>
      </c>
      <c r="AE61">
        <v>27</v>
      </c>
      <c r="AF61">
        <v>4.5</v>
      </c>
      <c r="AG61">
        <v>0.83666002653407556</v>
      </c>
      <c r="AH61">
        <v>0.18592445034090568</v>
      </c>
      <c r="AI61">
        <v>85752</v>
      </c>
      <c r="AJ61">
        <v>6.3364738863397726E-6</v>
      </c>
      <c r="AK61">
        <v>0.99988450116789496</v>
      </c>
      <c r="AL61">
        <v>30000</v>
      </c>
      <c r="AM61">
        <v>0.35</v>
      </c>
      <c r="AN61">
        <v>33.66751044324252</v>
      </c>
      <c r="AO61">
        <v>0.11602209944751381</v>
      </c>
      <c r="AP61">
        <v>12.856438142666551</v>
      </c>
      <c r="AQ61">
        <v>54.047217670137933</v>
      </c>
      <c r="AR61">
        <v>59.268212145276053</v>
      </c>
      <c r="AS61">
        <v>1912.6801526548306</v>
      </c>
      <c r="AT61">
        <v>10.5</v>
      </c>
      <c r="AU61">
        <v>0.62374674347847292</v>
      </c>
      <c r="AV61">
        <v>16485.481315739253</v>
      </c>
      <c r="AW61" t="s">
        <v>10</v>
      </c>
      <c r="AX61" t="s">
        <v>501</v>
      </c>
      <c r="AY61">
        <v>1</v>
      </c>
      <c r="AZ61">
        <v>6</v>
      </c>
    </row>
    <row r="62" spans="1:52" x14ac:dyDescent="0.3">
      <c r="A62">
        <v>13300</v>
      </c>
      <c r="B62" t="s">
        <v>659</v>
      </c>
      <c r="C62" t="s">
        <v>660</v>
      </c>
      <c r="D62" t="s">
        <v>549</v>
      </c>
      <c r="E62">
        <v>10</v>
      </c>
      <c r="F62">
        <v>97.094696969696969</v>
      </c>
      <c r="G62">
        <v>0.8</v>
      </c>
      <c r="H62">
        <v>112677</v>
      </c>
      <c r="I62">
        <v>1316.6</v>
      </c>
      <c r="J62">
        <v>1135</v>
      </c>
      <c r="K62" t="s">
        <v>10</v>
      </c>
      <c r="L62">
        <v>37559</v>
      </c>
      <c r="M62">
        <v>8886</v>
      </c>
      <c r="N62">
        <v>8742</v>
      </c>
      <c r="O62">
        <v>5944</v>
      </c>
      <c r="P62">
        <v>27765</v>
      </c>
      <c r="Q62">
        <v>13450</v>
      </c>
      <c r="R62" t="s">
        <v>10</v>
      </c>
      <c r="S62">
        <v>21347</v>
      </c>
      <c r="T62">
        <v>16937</v>
      </c>
      <c r="U62">
        <v>13971</v>
      </c>
      <c r="V62">
        <v>14367</v>
      </c>
      <c r="W62">
        <v>18395</v>
      </c>
      <c r="X62">
        <v>31718</v>
      </c>
      <c r="Y62" t="s">
        <v>10</v>
      </c>
      <c r="Z62">
        <v>102346</v>
      </c>
      <c r="AA62">
        <v>17057.666666666668</v>
      </c>
      <c r="AB62">
        <v>12707.532800141287</v>
      </c>
      <c r="AC62">
        <v>0.7449748578434694</v>
      </c>
      <c r="AD62">
        <v>134748743.59999999</v>
      </c>
      <c r="AE62">
        <v>116735</v>
      </c>
      <c r="AF62">
        <v>19455.833333333332</v>
      </c>
      <c r="AG62">
        <v>6593.7357064616035</v>
      </c>
      <c r="AH62">
        <v>0.33890790455964043</v>
      </c>
      <c r="AI62">
        <v>132494225</v>
      </c>
      <c r="AJ62">
        <v>3.0881559827206209E-2</v>
      </c>
      <c r="AK62">
        <v>3.0881559827206209E-2</v>
      </c>
      <c r="AL62">
        <v>30000</v>
      </c>
      <c r="AM62">
        <v>0.35</v>
      </c>
      <c r="AN62">
        <v>3931.6885625390655</v>
      </c>
      <c r="AO62">
        <v>565.44751381215474</v>
      </c>
      <c r="AP62">
        <v>18362.007938262836</v>
      </c>
      <c r="AQ62">
        <v>22684.170527592665</v>
      </c>
      <c r="AR62">
        <v>24016.483076384382</v>
      </c>
      <c r="AS62">
        <v>184754.22156506637</v>
      </c>
      <c r="AT62">
        <v>51173</v>
      </c>
      <c r="AU62">
        <v>26.031054691144064</v>
      </c>
      <c r="AV62">
        <v>326.73982474426953</v>
      </c>
      <c r="AW62" t="s">
        <v>10</v>
      </c>
      <c r="AX62" t="s">
        <v>501</v>
      </c>
      <c r="AY62">
        <v>3</v>
      </c>
      <c r="AZ62">
        <v>7</v>
      </c>
    </row>
    <row r="63" spans="1:52" x14ac:dyDescent="0.3">
      <c r="A63">
        <v>13320</v>
      </c>
      <c r="B63" t="s">
        <v>661</v>
      </c>
      <c r="C63" t="s">
        <v>660</v>
      </c>
      <c r="D63" t="s">
        <v>191</v>
      </c>
      <c r="E63">
        <v>20</v>
      </c>
      <c r="F63">
        <v>90.17763157894737</v>
      </c>
      <c r="G63">
        <v>0.6</v>
      </c>
      <c r="H63">
        <v>42443.513999999996</v>
      </c>
      <c r="I63">
        <v>1356.04</v>
      </c>
      <c r="J63">
        <v>1169</v>
      </c>
      <c r="K63" t="s">
        <v>10</v>
      </c>
      <c r="L63">
        <v>5782</v>
      </c>
      <c r="M63">
        <v>13788.198</v>
      </c>
      <c r="N63">
        <v>10374.615</v>
      </c>
      <c r="O63">
        <v>14147.838</v>
      </c>
      <c r="P63">
        <v>11419.569</v>
      </c>
      <c r="Q63">
        <v>11762.156070000001</v>
      </c>
      <c r="R63" t="s">
        <v>10</v>
      </c>
      <c r="S63">
        <v>13128</v>
      </c>
      <c r="T63">
        <v>15611</v>
      </c>
      <c r="U63">
        <v>12891</v>
      </c>
      <c r="V63">
        <v>20197</v>
      </c>
      <c r="W63">
        <v>19280</v>
      </c>
      <c r="X63">
        <v>11640</v>
      </c>
      <c r="Y63" t="s">
        <v>10</v>
      </c>
      <c r="Z63">
        <v>67274.376069999998</v>
      </c>
      <c r="AA63">
        <v>11212.396011666666</v>
      </c>
      <c r="AB63">
        <v>3026.1464004849627</v>
      </c>
      <c r="AC63">
        <v>0.2698929289811216</v>
      </c>
      <c r="AD63">
        <v>91226744.925962791</v>
      </c>
      <c r="AE63">
        <v>92747</v>
      </c>
      <c r="AF63">
        <v>15457.833333333334</v>
      </c>
      <c r="AG63">
        <v>3568.8857318029463</v>
      </c>
      <c r="AH63">
        <v>0.2308787819640277</v>
      </c>
      <c r="AI63">
        <v>108421243</v>
      </c>
      <c r="AJ63">
        <v>2.0299158437493157E-2</v>
      </c>
      <c r="AK63">
        <v>9.5242326151280227E-2</v>
      </c>
      <c r="AL63">
        <v>30000</v>
      </c>
      <c r="AM63">
        <v>0.35</v>
      </c>
      <c r="AN63">
        <v>3140.9367195132731</v>
      </c>
      <c r="AO63">
        <v>371.68163574585634</v>
      </c>
      <c r="AP63">
        <v>10459.779115402089</v>
      </c>
      <c r="AQ63">
        <v>15736.882454641516</v>
      </c>
      <c r="AR63">
        <v>23170.515169558643</v>
      </c>
      <c r="AS63">
        <v>139078.54485460624</v>
      </c>
      <c r="AT63">
        <v>33637.188034999999</v>
      </c>
      <c r="AU63">
        <v>21.418570979814263</v>
      </c>
      <c r="AV63">
        <v>374.18729223873618</v>
      </c>
      <c r="AW63" t="s">
        <v>10</v>
      </c>
      <c r="AX63" t="s">
        <v>501</v>
      </c>
      <c r="AY63">
        <v>3</v>
      </c>
      <c r="AZ63">
        <v>7</v>
      </c>
    </row>
    <row r="64" spans="1:52" x14ac:dyDescent="0.3">
      <c r="A64">
        <v>15120</v>
      </c>
      <c r="B64" t="s">
        <v>662</v>
      </c>
      <c r="C64" t="s">
        <v>660</v>
      </c>
      <c r="D64" t="s">
        <v>168</v>
      </c>
      <c r="E64">
        <v>20</v>
      </c>
      <c r="F64">
        <v>93.775000000000006</v>
      </c>
      <c r="G64">
        <v>2.9</v>
      </c>
      <c r="H64">
        <v>42614.343000000001</v>
      </c>
      <c r="I64">
        <v>2036.9599999999998</v>
      </c>
      <c r="J64">
        <v>1756</v>
      </c>
      <c r="K64" t="s">
        <v>10</v>
      </c>
      <c r="L64">
        <v>6909</v>
      </c>
      <c r="M64">
        <v>14204.781000000001</v>
      </c>
      <c r="N64">
        <v>11929.058999999999</v>
      </c>
      <c r="O64">
        <v>10922.066999999999</v>
      </c>
      <c r="P64">
        <v>10785.204</v>
      </c>
      <c r="Q64">
        <v>11108.760120000001</v>
      </c>
      <c r="R64" t="s">
        <v>10</v>
      </c>
      <c r="S64">
        <v>9706</v>
      </c>
      <c r="T64">
        <v>20443</v>
      </c>
      <c r="U64">
        <v>17096</v>
      </c>
      <c r="V64">
        <v>14652</v>
      </c>
      <c r="W64">
        <v>20486</v>
      </c>
      <c r="X64">
        <v>16276</v>
      </c>
      <c r="Y64" t="s">
        <v>10</v>
      </c>
      <c r="Z64">
        <v>65858.871120000011</v>
      </c>
      <c r="AA64">
        <v>10976.478520000002</v>
      </c>
      <c r="AB64">
        <v>2363.5047265076855</v>
      </c>
      <c r="AC64">
        <v>0.21532449794359776</v>
      </c>
      <c r="AD64">
        <v>134151886.11659521</v>
      </c>
      <c r="AE64">
        <v>98659</v>
      </c>
      <c r="AF64">
        <v>16443.166666666668</v>
      </c>
      <c r="AG64">
        <v>4034.7241995787831</v>
      </c>
      <c r="AH64">
        <v>0.24537391619084623</v>
      </c>
      <c r="AI64">
        <v>173245204</v>
      </c>
      <c r="AJ64">
        <v>1.987204843027127E-2</v>
      </c>
      <c r="AK64">
        <v>0.11511437458155149</v>
      </c>
      <c r="AL64">
        <v>30000</v>
      </c>
      <c r="AM64">
        <v>0.35</v>
      </c>
      <c r="AN64">
        <v>2535.6335435094697</v>
      </c>
      <c r="AO64">
        <v>363.86116640883984</v>
      </c>
      <c r="AP64">
        <v>9640.7280546844813</v>
      </c>
      <c r="AQ64">
        <v>12619.947650840586</v>
      </c>
      <c r="AR64">
        <v>19897.170979017385</v>
      </c>
      <c r="AS64">
        <v>110602.7130511837</v>
      </c>
      <c r="AT64">
        <v>32929.435560000005</v>
      </c>
      <c r="AU64">
        <v>25.973339597348662</v>
      </c>
      <c r="AV64">
        <v>303.9695446007251</v>
      </c>
      <c r="AW64" t="s">
        <v>10</v>
      </c>
      <c r="AX64" t="s">
        <v>501</v>
      </c>
      <c r="AY64">
        <v>3</v>
      </c>
      <c r="AZ64">
        <v>7</v>
      </c>
    </row>
    <row r="65" spans="1:52" x14ac:dyDescent="0.3">
      <c r="A65">
        <v>13400</v>
      </c>
      <c r="B65" t="s">
        <v>663</v>
      </c>
      <c r="C65" t="s">
        <v>660</v>
      </c>
      <c r="D65" t="s">
        <v>191</v>
      </c>
      <c r="E65">
        <v>20</v>
      </c>
      <c r="F65">
        <v>90.17763157894737</v>
      </c>
      <c r="G65">
        <v>0.6</v>
      </c>
      <c r="H65">
        <v>38865.095999999998</v>
      </c>
      <c r="I65">
        <v>1530.04</v>
      </c>
      <c r="J65">
        <v>1319</v>
      </c>
      <c r="K65" t="s">
        <v>10</v>
      </c>
      <c r="L65">
        <v>12955.031999999999</v>
      </c>
      <c r="M65">
        <v>9133.857</v>
      </c>
      <c r="N65">
        <v>7730.2619999999997</v>
      </c>
      <c r="O65">
        <v>10824.165000000001</v>
      </c>
      <c r="P65">
        <v>8896.0949999999993</v>
      </c>
      <c r="Q65">
        <v>9162.9778499999993</v>
      </c>
      <c r="R65" t="s">
        <v>10</v>
      </c>
      <c r="S65">
        <v>8241</v>
      </c>
      <c r="T65">
        <v>18341</v>
      </c>
      <c r="U65">
        <v>15926</v>
      </c>
      <c r="V65">
        <v>12653</v>
      </c>
      <c r="W65">
        <v>17308</v>
      </c>
      <c r="X65">
        <v>14495</v>
      </c>
      <c r="Y65" t="s">
        <v>10</v>
      </c>
      <c r="Z65">
        <v>58702.388850000003</v>
      </c>
      <c r="AA65">
        <v>9783.7314750000005</v>
      </c>
      <c r="AB65">
        <v>1841.301508853096</v>
      </c>
      <c r="AC65">
        <v>0.1882003316994241</v>
      </c>
      <c r="AD65">
        <v>89817003.036054</v>
      </c>
      <c r="AE65">
        <v>86964</v>
      </c>
      <c r="AF65">
        <v>14494</v>
      </c>
      <c r="AG65">
        <v>3667.6401132063106</v>
      </c>
      <c r="AH65">
        <v>0.25304540590632751</v>
      </c>
      <c r="AI65">
        <v>114705516</v>
      </c>
      <c r="AJ65">
        <v>1.7712674000656573E-2</v>
      </c>
      <c r="AK65">
        <v>0.13282704858220806</v>
      </c>
      <c r="AL65">
        <v>30000</v>
      </c>
      <c r="AM65">
        <v>0.35</v>
      </c>
      <c r="AN65">
        <v>2762.1489392679414</v>
      </c>
      <c r="AO65">
        <v>324.32259033149171</v>
      </c>
      <c r="AP65">
        <v>8327.7533154829307</v>
      </c>
      <c r="AQ65">
        <v>10014.347426246446</v>
      </c>
      <c r="AR65">
        <v>16500.799232876281</v>
      </c>
      <c r="AS65">
        <v>102083.35638866719</v>
      </c>
      <c r="AT65">
        <v>29351.194425000002</v>
      </c>
      <c r="AU65">
        <v>21.25243429688409</v>
      </c>
      <c r="AV65">
        <v>314.75869838214874</v>
      </c>
      <c r="AW65" t="s">
        <v>10</v>
      </c>
      <c r="AX65" t="s">
        <v>501</v>
      </c>
      <c r="AY65">
        <v>3</v>
      </c>
      <c r="AZ65">
        <v>7</v>
      </c>
    </row>
    <row r="66" spans="1:52" x14ac:dyDescent="0.3">
      <c r="A66">
        <v>13330</v>
      </c>
      <c r="B66" t="s">
        <v>664</v>
      </c>
      <c r="C66" t="s">
        <v>660</v>
      </c>
      <c r="D66" t="s">
        <v>191</v>
      </c>
      <c r="E66">
        <v>20</v>
      </c>
      <c r="F66">
        <v>90.17763157894737</v>
      </c>
      <c r="G66">
        <v>0.6</v>
      </c>
      <c r="H66">
        <v>37033.929000000004</v>
      </c>
      <c r="I66">
        <v>2788.64</v>
      </c>
      <c r="J66">
        <v>2404</v>
      </c>
      <c r="K66" t="s">
        <v>10</v>
      </c>
      <c r="L66">
        <v>12344.643</v>
      </c>
      <c r="M66">
        <v>9191.7990000000009</v>
      </c>
      <c r="N66">
        <v>7057.9350000000004</v>
      </c>
      <c r="O66">
        <v>8606.3850000000002</v>
      </c>
      <c r="P66">
        <v>8075.9160000000002</v>
      </c>
      <c r="Q66">
        <v>8318.1934799999999</v>
      </c>
      <c r="R66" t="s">
        <v>10</v>
      </c>
      <c r="S66">
        <v>8905</v>
      </c>
      <c r="T66">
        <v>9464</v>
      </c>
      <c r="U66">
        <v>14493</v>
      </c>
      <c r="V66">
        <v>12654</v>
      </c>
      <c r="W66">
        <v>7502</v>
      </c>
      <c r="X66">
        <v>15698</v>
      </c>
      <c r="Y66" t="s">
        <v>10</v>
      </c>
      <c r="Z66">
        <v>53594.871480000002</v>
      </c>
      <c r="AA66">
        <v>8932.4785800000009</v>
      </c>
      <c r="AB66">
        <v>1813.3620379349325</v>
      </c>
      <c r="AC66">
        <v>0.20300771187910671</v>
      </c>
      <c r="AD66">
        <v>149456802.4039872</v>
      </c>
      <c r="AE66">
        <v>68716</v>
      </c>
      <c r="AF66">
        <v>11452.666666666666</v>
      </c>
      <c r="AG66">
        <v>3309.4667647019323</v>
      </c>
      <c r="AH66">
        <v>0.28896909872826698</v>
      </c>
      <c r="AI66">
        <v>165193264</v>
      </c>
      <c r="AJ66">
        <v>1.6171547789274109E-2</v>
      </c>
      <c r="AK66">
        <v>0.18319161130744577</v>
      </c>
      <c r="AL66">
        <v>30000</v>
      </c>
      <c r="AM66">
        <v>0.35</v>
      </c>
      <c r="AN66">
        <v>1954.9515032554691</v>
      </c>
      <c r="AO66">
        <v>296.10426232044199</v>
      </c>
      <c r="AP66">
        <v>7735.4472843437725</v>
      </c>
      <c r="AQ66">
        <v>9758.2041500032046</v>
      </c>
      <c r="AR66">
        <v>15680.289396412045</v>
      </c>
      <c r="AS66">
        <v>85124.47497381123</v>
      </c>
      <c r="AT66">
        <v>26797.435740000001</v>
      </c>
      <c r="AU66">
        <v>27.414936580652522</v>
      </c>
      <c r="AV66">
        <v>287.48142396440784</v>
      </c>
      <c r="AW66" t="s">
        <v>10</v>
      </c>
      <c r="AX66" t="s">
        <v>501</v>
      </c>
      <c r="AY66">
        <v>3</v>
      </c>
      <c r="AZ66">
        <v>7</v>
      </c>
    </row>
    <row r="67" spans="1:52" x14ac:dyDescent="0.3">
      <c r="A67">
        <v>15460</v>
      </c>
      <c r="B67" t="s">
        <v>665</v>
      </c>
      <c r="C67" t="s">
        <v>660</v>
      </c>
      <c r="D67" t="s">
        <v>191</v>
      </c>
      <c r="E67">
        <v>20</v>
      </c>
      <c r="F67">
        <v>90.17763157894737</v>
      </c>
      <c r="G67">
        <v>0.6</v>
      </c>
      <c r="H67">
        <v>36644.708610000001</v>
      </c>
      <c r="I67">
        <v>2469.64</v>
      </c>
      <c r="J67">
        <v>2129</v>
      </c>
      <c r="K67" t="s">
        <v>10</v>
      </c>
      <c r="L67">
        <v>2872.125</v>
      </c>
      <c r="M67">
        <v>4562.433</v>
      </c>
      <c r="N67">
        <v>8346.6450000000004</v>
      </c>
      <c r="O67">
        <v>10432.557000000001</v>
      </c>
      <c r="P67">
        <v>11859.129000000001</v>
      </c>
      <c r="Q67">
        <v>12214.902870000002</v>
      </c>
      <c r="R67" t="s">
        <v>10</v>
      </c>
      <c r="S67">
        <v>14313</v>
      </c>
      <c r="T67">
        <v>9965</v>
      </c>
      <c r="U67">
        <v>8049</v>
      </c>
      <c r="V67">
        <v>14408</v>
      </c>
      <c r="W67">
        <v>12095</v>
      </c>
      <c r="X67">
        <v>6733</v>
      </c>
      <c r="Y67" t="s">
        <v>10</v>
      </c>
      <c r="Z67">
        <v>50287.791870000001</v>
      </c>
      <c r="AA67">
        <v>8381.2986450000008</v>
      </c>
      <c r="AB67">
        <v>3897.0608440590277</v>
      </c>
      <c r="AC67">
        <v>0.4649710037935329</v>
      </c>
      <c r="AD67">
        <v>124192742.3138268</v>
      </c>
      <c r="AE67">
        <v>65563</v>
      </c>
      <c r="AF67">
        <v>10927.166666666666</v>
      </c>
      <c r="AG67">
        <v>3216.9720183219924</v>
      </c>
      <c r="AH67">
        <v>0.29440129508918073</v>
      </c>
      <c r="AI67">
        <v>139583627</v>
      </c>
      <c r="AJ67">
        <v>1.5173679999330692E-2</v>
      </c>
      <c r="AK67">
        <v>0.19836529130677646</v>
      </c>
      <c r="AL67">
        <v>30000</v>
      </c>
      <c r="AM67">
        <v>0.35</v>
      </c>
      <c r="AN67">
        <v>2012.264453168121</v>
      </c>
      <c r="AO67">
        <v>277.83310425414368</v>
      </c>
      <c r="AP67">
        <v>9453.7229291419007</v>
      </c>
      <c r="AQ67">
        <v>19367.820771342987</v>
      </c>
      <c r="AR67">
        <v>24924.482856425861</v>
      </c>
      <c r="AS67">
        <v>137554.32671588595</v>
      </c>
      <c r="AT67">
        <v>25143.895935</v>
      </c>
      <c r="AU67">
        <v>24.990647621303754</v>
      </c>
      <c r="AV67">
        <v>495.09696508325442</v>
      </c>
      <c r="AW67" t="s">
        <v>10</v>
      </c>
      <c r="AX67" t="s">
        <v>501</v>
      </c>
      <c r="AY67">
        <v>3</v>
      </c>
      <c r="AZ67">
        <v>7</v>
      </c>
    </row>
    <row r="68" spans="1:52" x14ac:dyDescent="0.3">
      <c r="A68">
        <v>15100</v>
      </c>
      <c r="B68" t="s">
        <v>666</v>
      </c>
      <c r="C68" t="s">
        <v>660</v>
      </c>
      <c r="D68" t="s">
        <v>191</v>
      </c>
      <c r="E68">
        <v>20</v>
      </c>
      <c r="F68">
        <v>90.17763157894737</v>
      </c>
      <c r="G68">
        <v>0.6</v>
      </c>
      <c r="H68">
        <v>28159.811999999998</v>
      </c>
      <c r="I68">
        <v>1651.84</v>
      </c>
      <c r="J68">
        <v>1424</v>
      </c>
      <c r="K68" t="s">
        <v>10</v>
      </c>
      <c r="L68">
        <v>9386.6039999999994</v>
      </c>
      <c r="M68">
        <v>7024.9679999999998</v>
      </c>
      <c r="N68">
        <v>7010.982</v>
      </c>
      <c r="O68">
        <v>6668.3249999999998</v>
      </c>
      <c r="P68">
        <v>6743.25</v>
      </c>
      <c r="Q68">
        <v>6945.5474999999997</v>
      </c>
      <c r="R68" t="s">
        <v>10</v>
      </c>
      <c r="S68">
        <v>9670</v>
      </c>
      <c r="T68">
        <v>11111</v>
      </c>
      <c r="U68">
        <v>12538</v>
      </c>
      <c r="V68">
        <v>11979</v>
      </c>
      <c r="W68">
        <v>7587</v>
      </c>
      <c r="X68">
        <v>13855</v>
      </c>
      <c r="Y68" t="s">
        <v>10</v>
      </c>
      <c r="Z68">
        <v>43779.676500000001</v>
      </c>
      <c r="AA68">
        <v>7296.6127500000002</v>
      </c>
      <c r="AB68">
        <v>1034.1800481801847</v>
      </c>
      <c r="AC68">
        <v>0.14173426542064804</v>
      </c>
      <c r="AD68">
        <v>72317020.82976</v>
      </c>
      <c r="AE68">
        <v>66740</v>
      </c>
      <c r="AF68">
        <v>11123.333333333334</v>
      </c>
      <c r="AG68">
        <v>2227.7088379468883</v>
      </c>
      <c r="AH68">
        <v>0.20027349457119162</v>
      </c>
      <c r="AI68">
        <v>95037760</v>
      </c>
      <c r="AJ68">
        <v>1.3209941756888239E-2</v>
      </c>
      <c r="AK68">
        <v>0.25390104878653758</v>
      </c>
      <c r="AL68">
        <v>30000</v>
      </c>
      <c r="AM68">
        <v>0.35</v>
      </c>
      <c r="AN68">
        <v>2295.7409577179696</v>
      </c>
      <c r="AO68">
        <v>241.87666574585637</v>
      </c>
      <c r="AP68">
        <v>5871.7133630973121</v>
      </c>
      <c r="AQ68">
        <v>5891.698862063653</v>
      </c>
      <c r="AR68">
        <v>10729.23217698078</v>
      </c>
      <c r="AS68">
        <v>72490.118980026746</v>
      </c>
      <c r="AT68">
        <v>21889.838250000001</v>
      </c>
      <c r="AU68">
        <v>19.069954888777268</v>
      </c>
      <c r="AV68">
        <v>299.6986863387362</v>
      </c>
      <c r="AW68" t="s">
        <v>10</v>
      </c>
      <c r="AX68" t="s">
        <v>501</v>
      </c>
      <c r="AY68">
        <v>3</v>
      </c>
      <c r="AZ68">
        <v>7</v>
      </c>
    </row>
    <row r="69" spans="1:52" x14ac:dyDescent="0.3">
      <c r="A69">
        <v>15600</v>
      </c>
      <c r="B69" t="s">
        <v>667</v>
      </c>
      <c r="C69" t="s">
        <v>660</v>
      </c>
      <c r="D69" t="s">
        <v>191</v>
      </c>
      <c r="E69">
        <v>20</v>
      </c>
      <c r="F69">
        <v>90.17763157894737</v>
      </c>
      <c r="G69">
        <v>0.6</v>
      </c>
      <c r="H69">
        <v>84479.436000000002</v>
      </c>
      <c r="I69">
        <v>1730.7199999999998</v>
      </c>
      <c r="J69">
        <v>1492</v>
      </c>
      <c r="K69" t="s">
        <v>10</v>
      </c>
      <c r="L69">
        <v>0</v>
      </c>
      <c r="M69">
        <v>0</v>
      </c>
      <c r="N69">
        <v>28159.812000000002</v>
      </c>
      <c r="O69">
        <v>7970.0219999999999</v>
      </c>
      <c r="P69">
        <v>2503.4940000000001</v>
      </c>
      <c r="Q69">
        <v>2578.5988200000002</v>
      </c>
      <c r="R69" t="s">
        <v>10</v>
      </c>
      <c r="S69">
        <v>7660</v>
      </c>
      <c r="T69">
        <v>13028</v>
      </c>
      <c r="U69">
        <v>10974</v>
      </c>
      <c r="V69">
        <v>5887</v>
      </c>
      <c r="W69">
        <v>9939</v>
      </c>
      <c r="X69">
        <v>10087</v>
      </c>
      <c r="Y69" t="s">
        <v>10</v>
      </c>
      <c r="Z69">
        <v>41211.926820000001</v>
      </c>
      <c r="AA69">
        <v>6868.6544700000004</v>
      </c>
      <c r="AB69">
        <v>10829.057496096912</v>
      </c>
      <c r="AC69">
        <v>1.5765908073254573</v>
      </c>
      <c r="AD69">
        <v>71326305.985910386</v>
      </c>
      <c r="AE69">
        <v>57575</v>
      </c>
      <c r="AF69">
        <v>9595.8333333333339</v>
      </c>
      <c r="AG69">
        <v>2511.613618108222</v>
      </c>
      <c r="AH69">
        <v>0.26174002099260668</v>
      </c>
      <c r="AI69">
        <v>85901900</v>
      </c>
      <c r="AJ69">
        <v>1.243515705241313E-2</v>
      </c>
      <c r="AK69">
        <v>0.29186784240713159</v>
      </c>
      <c r="AL69">
        <v>30000</v>
      </c>
      <c r="AM69">
        <v>0.35</v>
      </c>
      <c r="AN69">
        <v>2176.0489043592647</v>
      </c>
      <c r="AO69">
        <v>227.69020342541438</v>
      </c>
      <c r="AP69">
        <v>15382.861564605199</v>
      </c>
      <c r="AQ69">
        <v>51384.439627874788</v>
      </c>
      <c r="AR69">
        <v>55938.243696383077</v>
      </c>
      <c r="AS69">
        <v>311486.56763699831</v>
      </c>
      <c r="AT69">
        <v>20605.96341</v>
      </c>
      <c r="AU69">
        <v>18.938878964273464</v>
      </c>
      <c r="AV69">
        <v>1368.0279737596773</v>
      </c>
      <c r="AW69" t="s">
        <v>10</v>
      </c>
      <c r="AX69" t="s">
        <v>501</v>
      </c>
      <c r="AY69">
        <v>3</v>
      </c>
      <c r="AZ69">
        <v>7</v>
      </c>
    </row>
    <row r="70" spans="1:52" x14ac:dyDescent="0.3">
      <c r="A70">
        <v>15490</v>
      </c>
      <c r="B70" t="s">
        <v>668</v>
      </c>
      <c r="C70" t="s">
        <v>660</v>
      </c>
      <c r="D70" t="s">
        <v>168</v>
      </c>
      <c r="E70">
        <v>20</v>
      </c>
      <c r="F70">
        <v>93.775000000000006</v>
      </c>
      <c r="G70">
        <v>2.9</v>
      </c>
      <c r="H70">
        <v>20655</v>
      </c>
      <c r="I70">
        <v>2408.16</v>
      </c>
      <c r="J70">
        <v>2076</v>
      </c>
      <c r="K70" t="s">
        <v>10</v>
      </c>
      <c r="L70">
        <v>6885</v>
      </c>
      <c r="M70">
        <v>5602</v>
      </c>
      <c r="N70">
        <v>6061</v>
      </c>
      <c r="O70">
        <v>6293</v>
      </c>
      <c r="P70">
        <v>4607</v>
      </c>
      <c r="Q70">
        <v>5392</v>
      </c>
      <c r="R70" t="s">
        <v>10</v>
      </c>
      <c r="S70">
        <v>6326</v>
      </c>
      <c r="T70">
        <v>6191</v>
      </c>
      <c r="U70">
        <v>4673</v>
      </c>
      <c r="V70">
        <v>7310</v>
      </c>
      <c r="W70">
        <v>9578</v>
      </c>
      <c r="X70">
        <v>6527</v>
      </c>
      <c r="Y70" t="s">
        <v>10</v>
      </c>
      <c r="Z70">
        <v>34840</v>
      </c>
      <c r="AA70">
        <v>5806.666666666667</v>
      </c>
      <c r="AB70">
        <v>789.56257932267067</v>
      </c>
      <c r="AC70">
        <v>0.13597518587646451</v>
      </c>
      <c r="AD70">
        <v>83900294.399999991</v>
      </c>
      <c r="AE70">
        <v>40605</v>
      </c>
      <c r="AF70">
        <v>6767.5</v>
      </c>
      <c r="AG70">
        <v>1622.6682655428988</v>
      </c>
      <c r="AH70">
        <v>0.23977366317589935</v>
      </c>
      <c r="AI70">
        <v>84295980</v>
      </c>
      <c r="AJ70">
        <v>1.0512511914289414E-2</v>
      </c>
      <c r="AK70">
        <v>0.37362727384407918</v>
      </c>
      <c r="AL70">
        <v>30000</v>
      </c>
      <c r="AM70">
        <v>0.35</v>
      </c>
      <c r="AN70">
        <v>1696.1607203033318</v>
      </c>
      <c r="AO70">
        <v>192.48618784530387</v>
      </c>
      <c r="AP70">
        <v>4639.286336228748</v>
      </c>
      <c r="AQ70">
        <v>4533.0968492033544</v>
      </c>
      <c r="AR70">
        <v>8382.8206061094315</v>
      </c>
      <c r="AS70">
        <v>54247.562841723411</v>
      </c>
      <c r="AT70">
        <v>17420</v>
      </c>
      <c r="AU70">
        <v>20.540506322873348</v>
      </c>
      <c r="AV70">
        <v>281.82574266222554</v>
      </c>
      <c r="AW70" t="s">
        <v>10</v>
      </c>
      <c r="AX70" t="s">
        <v>501</v>
      </c>
      <c r="AY70">
        <v>3</v>
      </c>
      <c r="AZ70">
        <v>7</v>
      </c>
    </row>
    <row r="71" spans="1:52" x14ac:dyDescent="0.3">
      <c r="A71">
        <v>15240</v>
      </c>
      <c r="B71" t="s">
        <v>669</v>
      </c>
      <c r="C71" t="s">
        <v>660</v>
      </c>
      <c r="D71" t="s">
        <v>168</v>
      </c>
      <c r="E71">
        <v>20</v>
      </c>
      <c r="F71">
        <v>93.775000000000006</v>
      </c>
      <c r="G71">
        <v>2.9</v>
      </c>
      <c r="H71">
        <v>20700</v>
      </c>
      <c r="I71">
        <v>1962.7199999999998</v>
      </c>
      <c r="J71">
        <v>1692</v>
      </c>
      <c r="K71" t="s">
        <v>10</v>
      </c>
      <c r="L71">
        <v>5739</v>
      </c>
      <c r="M71">
        <v>6236</v>
      </c>
      <c r="N71">
        <v>4783</v>
      </c>
      <c r="O71">
        <v>6900</v>
      </c>
      <c r="P71">
        <v>4425</v>
      </c>
      <c r="Q71">
        <v>6118</v>
      </c>
      <c r="R71" t="s">
        <v>10</v>
      </c>
      <c r="S71">
        <v>8529</v>
      </c>
      <c r="T71">
        <v>7590</v>
      </c>
      <c r="U71">
        <v>10191</v>
      </c>
      <c r="V71">
        <v>6101</v>
      </c>
      <c r="W71">
        <v>8542</v>
      </c>
      <c r="X71">
        <v>6500</v>
      </c>
      <c r="Y71" t="s">
        <v>10</v>
      </c>
      <c r="Z71">
        <v>34201</v>
      </c>
      <c r="AA71">
        <v>5700.166666666667</v>
      </c>
      <c r="AB71">
        <v>934.88553666567577</v>
      </c>
      <c r="AC71">
        <v>0.16401021081237549</v>
      </c>
      <c r="AD71">
        <v>67126986.719999999</v>
      </c>
      <c r="AE71">
        <v>47453</v>
      </c>
      <c r="AF71">
        <v>7908.833333333333</v>
      </c>
      <c r="AG71">
        <v>1506.5536056399264</v>
      </c>
      <c r="AH71">
        <v>0.19048999291592858</v>
      </c>
      <c r="AI71">
        <v>80290476</v>
      </c>
      <c r="AJ71">
        <v>1.0319702066033646E-2</v>
      </c>
      <c r="AK71">
        <v>0.39431393419144339</v>
      </c>
      <c r="AL71">
        <v>30000</v>
      </c>
      <c r="AM71">
        <v>0.35</v>
      </c>
      <c r="AN71">
        <v>1861.4905075846509</v>
      </c>
      <c r="AO71">
        <v>188.95580110497238</v>
      </c>
      <c r="AP71">
        <v>4714.0015587651233</v>
      </c>
      <c r="AQ71">
        <v>5193.2086632522096</v>
      </c>
      <c r="AR71">
        <v>8972.3246853516575</v>
      </c>
      <c r="AS71">
        <v>61120.729548258743</v>
      </c>
      <c r="AT71">
        <v>17100.5</v>
      </c>
      <c r="AU71">
        <v>18.372911309860502</v>
      </c>
      <c r="AV71">
        <v>323.46574802593</v>
      </c>
      <c r="AW71" t="s">
        <v>10</v>
      </c>
      <c r="AX71" t="s">
        <v>501</v>
      </c>
      <c r="AY71">
        <v>3</v>
      </c>
      <c r="AZ71">
        <v>7</v>
      </c>
    </row>
    <row r="72" spans="1:52" x14ac:dyDescent="0.3">
      <c r="A72">
        <v>13310</v>
      </c>
      <c r="B72" t="s">
        <v>670</v>
      </c>
      <c r="C72" t="s">
        <v>660</v>
      </c>
      <c r="D72" t="s">
        <v>168</v>
      </c>
      <c r="E72">
        <v>20</v>
      </c>
      <c r="F72">
        <v>93.775000000000006</v>
      </c>
      <c r="G72">
        <v>2.9</v>
      </c>
      <c r="H72">
        <v>21873</v>
      </c>
      <c r="I72">
        <v>2665.68</v>
      </c>
      <c r="J72">
        <v>2298</v>
      </c>
      <c r="K72" t="s">
        <v>10</v>
      </c>
      <c r="L72">
        <v>4244</v>
      </c>
      <c r="M72">
        <v>7291</v>
      </c>
      <c r="N72">
        <v>5804</v>
      </c>
      <c r="O72">
        <v>3510</v>
      </c>
      <c r="P72">
        <v>6497</v>
      </c>
      <c r="Q72">
        <v>6222</v>
      </c>
      <c r="R72" t="s">
        <v>10</v>
      </c>
      <c r="S72">
        <v>7277</v>
      </c>
      <c r="T72">
        <v>8556</v>
      </c>
      <c r="U72">
        <v>4772</v>
      </c>
      <c r="V72">
        <v>5234</v>
      </c>
      <c r="W72">
        <v>7537</v>
      </c>
      <c r="X72">
        <v>9738</v>
      </c>
      <c r="Y72" t="s">
        <v>10</v>
      </c>
      <c r="Z72">
        <v>33568</v>
      </c>
      <c r="AA72">
        <v>5594.666666666667</v>
      </c>
      <c r="AB72">
        <v>1435.2181251178056</v>
      </c>
      <c r="AC72">
        <v>0.25653326831228651</v>
      </c>
      <c r="AD72">
        <v>89481546.239999995</v>
      </c>
      <c r="AE72">
        <v>43114</v>
      </c>
      <c r="AF72">
        <v>7185.666666666667</v>
      </c>
      <c r="AG72">
        <v>1905.7169429552393</v>
      </c>
      <c r="AH72">
        <v>0.26521087483720918</v>
      </c>
      <c r="AI72">
        <v>99075972</v>
      </c>
      <c r="AJ72">
        <v>1.0128702638888262E-2</v>
      </c>
      <c r="AK72">
        <v>0.40444263683033166</v>
      </c>
      <c r="AL72">
        <v>30000</v>
      </c>
      <c r="AM72">
        <v>0.35</v>
      </c>
      <c r="AN72">
        <v>1582.4475492656304</v>
      </c>
      <c r="AO72">
        <v>185.45856353591159</v>
      </c>
      <c r="AP72">
        <v>5144.3893958360377</v>
      </c>
      <c r="AQ72">
        <v>7504.6261139822054</v>
      </c>
      <c r="AR72">
        <v>11213.797384700438</v>
      </c>
      <c r="AS72">
        <v>67857.939601650927</v>
      </c>
      <c r="AT72">
        <v>16784</v>
      </c>
      <c r="AU72">
        <v>21.212709397905776</v>
      </c>
      <c r="AV72">
        <v>365.89272723721456</v>
      </c>
      <c r="AW72" t="s">
        <v>10</v>
      </c>
      <c r="AX72" t="s">
        <v>501</v>
      </c>
      <c r="AY72">
        <v>3</v>
      </c>
      <c r="AZ72">
        <v>7</v>
      </c>
    </row>
    <row r="73" spans="1:52" x14ac:dyDescent="0.3">
      <c r="A73">
        <v>15230</v>
      </c>
      <c r="B73" t="s">
        <v>671</v>
      </c>
      <c r="C73" t="s">
        <v>660</v>
      </c>
      <c r="D73" t="s">
        <v>168</v>
      </c>
      <c r="E73">
        <v>20</v>
      </c>
      <c r="F73">
        <v>93.775000000000006</v>
      </c>
      <c r="G73">
        <v>2.9</v>
      </c>
      <c r="H73">
        <v>21609</v>
      </c>
      <c r="I73">
        <v>2766.6</v>
      </c>
      <c r="J73">
        <v>2385</v>
      </c>
      <c r="K73" t="s">
        <v>10</v>
      </c>
      <c r="L73">
        <v>7203</v>
      </c>
      <c r="M73">
        <v>6561</v>
      </c>
      <c r="N73">
        <v>3908</v>
      </c>
      <c r="O73">
        <v>2466</v>
      </c>
      <c r="P73">
        <v>6239</v>
      </c>
      <c r="Q73">
        <v>5591</v>
      </c>
      <c r="R73" t="s">
        <v>10</v>
      </c>
      <c r="S73">
        <v>5172</v>
      </c>
      <c r="T73">
        <v>9103</v>
      </c>
      <c r="U73">
        <v>7061</v>
      </c>
      <c r="V73">
        <v>5867</v>
      </c>
      <c r="W73">
        <v>9693</v>
      </c>
      <c r="X73">
        <v>6133</v>
      </c>
      <c r="Y73" t="s">
        <v>10</v>
      </c>
      <c r="Z73">
        <v>31968</v>
      </c>
      <c r="AA73">
        <v>5328</v>
      </c>
      <c r="AB73">
        <v>1796.7998219056012</v>
      </c>
      <c r="AC73">
        <v>0.33723720381111133</v>
      </c>
      <c r="AD73">
        <v>88442668.799999997</v>
      </c>
      <c r="AE73">
        <v>43029</v>
      </c>
      <c r="AF73">
        <v>7171.5</v>
      </c>
      <c r="AG73">
        <v>1837.338700403385</v>
      </c>
      <c r="AH73">
        <v>0.25620005583258526</v>
      </c>
      <c r="AI73">
        <v>102624165</v>
      </c>
      <c r="AJ73">
        <v>9.645923676119517E-3</v>
      </c>
      <c r="AK73">
        <v>0.43359059737545197</v>
      </c>
      <c r="AL73">
        <v>30000</v>
      </c>
      <c r="AM73">
        <v>0.35</v>
      </c>
      <c r="AN73">
        <v>1515.8462182597543</v>
      </c>
      <c r="AO73">
        <v>176.61878453038673</v>
      </c>
      <c r="AP73">
        <v>5329.1755125133359</v>
      </c>
      <c r="AQ73">
        <v>9146.8176276067825</v>
      </c>
      <c r="AR73">
        <v>12679.193318214517</v>
      </c>
      <c r="AS73">
        <v>75399.738430913902</v>
      </c>
      <c r="AT73">
        <v>15984</v>
      </c>
      <c r="AU73">
        <v>21.089210511538834</v>
      </c>
      <c r="AV73">
        <v>426.90667717703377</v>
      </c>
      <c r="AW73" t="s">
        <v>10</v>
      </c>
      <c r="AX73" t="s">
        <v>501</v>
      </c>
      <c r="AY73">
        <v>3</v>
      </c>
      <c r="AZ73">
        <v>7</v>
      </c>
    </row>
    <row r="74" spans="1:52" x14ac:dyDescent="0.3">
      <c r="A74">
        <v>15250</v>
      </c>
      <c r="B74" t="s">
        <v>212</v>
      </c>
      <c r="C74" t="s">
        <v>660</v>
      </c>
      <c r="D74" t="s">
        <v>191</v>
      </c>
      <c r="E74">
        <v>20</v>
      </c>
      <c r="F74">
        <v>90.17763157894737</v>
      </c>
      <c r="G74">
        <v>0.6</v>
      </c>
      <c r="H74">
        <v>18545.436000000002</v>
      </c>
      <c r="I74">
        <v>1431.4399999999998</v>
      </c>
      <c r="J74">
        <v>1234</v>
      </c>
      <c r="K74" t="s">
        <v>10</v>
      </c>
      <c r="L74">
        <v>5418.576</v>
      </c>
      <c r="M74">
        <v>6181.8119999999999</v>
      </c>
      <c r="N74">
        <v>5079.915</v>
      </c>
      <c r="O74">
        <v>5248.7460000000001</v>
      </c>
      <c r="P74">
        <v>3968.0279999999998</v>
      </c>
      <c r="Q74">
        <v>4087.0688400000004</v>
      </c>
      <c r="R74" t="s">
        <v>10</v>
      </c>
      <c r="S74">
        <v>5091</v>
      </c>
      <c r="T74">
        <v>6829</v>
      </c>
      <c r="U74">
        <v>6379</v>
      </c>
      <c r="V74">
        <v>4476</v>
      </c>
      <c r="W74">
        <v>7783</v>
      </c>
      <c r="X74">
        <v>4593</v>
      </c>
      <c r="Y74" t="s">
        <v>10</v>
      </c>
      <c r="Z74">
        <v>29984.145839999997</v>
      </c>
      <c r="AA74">
        <v>4997.3576399999993</v>
      </c>
      <c r="AB74">
        <v>841.25074385058178</v>
      </c>
      <c r="AC74">
        <v>0.16833911127693113</v>
      </c>
      <c r="AD74">
        <v>42920505.721209593</v>
      </c>
      <c r="AE74">
        <v>35151</v>
      </c>
      <c r="AF74">
        <v>5858.5</v>
      </c>
      <c r="AG74">
        <v>1343.0073343061088</v>
      </c>
      <c r="AH74">
        <v>0.22924081835044957</v>
      </c>
      <c r="AI74">
        <v>43376334</v>
      </c>
      <c r="AJ74">
        <v>9.0473217675887292E-3</v>
      </c>
      <c r="AK74">
        <v>0.47978822356054507</v>
      </c>
      <c r="AL74">
        <v>30000</v>
      </c>
      <c r="AM74">
        <v>0.35</v>
      </c>
      <c r="AN74">
        <v>2040.9382449396473</v>
      </c>
      <c r="AO74">
        <v>165.65826430939225</v>
      </c>
      <c r="AP74">
        <v>4154.4160300384265</v>
      </c>
      <c r="AQ74">
        <v>4653.5214867549585</v>
      </c>
      <c r="AR74">
        <v>7966.6867729428031</v>
      </c>
      <c r="AS74">
        <v>62297.301262559537</v>
      </c>
      <c r="AT74">
        <v>14992.072919999999</v>
      </c>
      <c r="AU74">
        <v>14.691353799823894</v>
      </c>
      <c r="AV74">
        <v>376.05912099990229</v>
      </c>
      <c r="AW74" t="s">
        <v>10</v>
      </c>
      <c r="AX74" t="s">
        <v>501</v>
      </c>
      <c r="AY74">
        <v>3</v>
      </c>
      <c r="AZ74">
        <v>7</v>
      </c>
    </row>
    <row r="75" spans="1:52" x14ac:dyDescent="0.3">
      <c r="A75">
        <v>15160</v>
      </c>
      <c r="B75" t="s">
        <v>672</v>
      </c>
      <c r="C75" t="s">
        <v>660</v>
      </c>
      <c r="D75" t="s">
        <v>168</v>
      </c>
      <c r="E75">
        <v>20</v>
      </c>
      <c r="F75">
        <v>93.775000000000006</v>
      </c>
      <c r="G75">
        <v>2.9</v>
      </c>
      <c r="H75">
        <v>21819</v>
      </c>
      <c r="I75">
        <v>2720.2</v>
      </c>
      <c r="J75">
        <v>2345</v>
      </c>
      <c r="K75" t="s">
        <v>10</v>
      </c>
      <c r="L75">
        <v>4832</v>
      </c>
      <c r="M75">
        <v>7273</v>
      </c>
      <c r="N75">
        <v>2307</v>
      </c>
      <c r="O75">
        <v>6206</v>
      </c>
      <c r="P75">
        <v>5759</v>
      </c>
      <c r="Q75">
        <v>3020</v>
      </c>
      <c r="R75" t="s">
        <v>10</v>
      </c>
      <c r="S75">
        <v>8650</v>
      </c>
      <c r="T75">
        <v>6013</v>
      </c>
      <c r="U75">
        <v>5144</v>
      </c>
      <c r="V75">
        <v>8259</v>
      </c>
      <c r="W75">
        <v>4108</v>
      </c>
      <c r="X75">
        <v>4061</v>
      </c>
      <c r="Y75" t="s">
        <v>10</v>
      </c>
      <c r="Z75">
        <v>29397</v>
      </c>
      <c r="AA75">
        <v>4899.5</v>
      </c>
      <c r="AB75">
        <v>1915.0622705280368</v>
      </c>
      <c r="AC75">
        <v>0.39086891938525092</v>
      </c>
      <c r="AD75">
        <v>79965719.399999991</v>
      </c>
      <c r="AE75">
        <v>36235</v>
      </c>
      <c r="AF75">
        <v>6039.166666666667</v>
      </c>
      <c r="AG75">
        <v>2009.4111990000126</v>
      </c>
      <c r="AH75">
        <v>0.33272987978474061</v>
      </c>
      <c r="AI75">
        <v>84971075</v>
      </c>
      <c r="AJ75">
        <v>8.8701582303204896E-3</v>
      </c>
      <c r="AK75">
        <v>0.49753938371946882</v>
      </c>
      <c r="AL75">
        <v>30000</v>
      </c>
      <c r="AM75">
        <v>0.35</v>
      </c>
      <c r="AN75">
        <v>1465.9585327484692</v>
      </c>
      <c r="AO75">
        <v>162.41436464088397</v>
      </c>
      <c r="AP75">
        <v>5163.349563345716</v>
      </c>
      <c r="AQ75">
        <v>9633.3347092541389</v>
      </c>
      <c r="AR75">
        <v>12881.622002071817</v>
      </c>
      <c r="AS75">
        <v>77253.750774784261</v>
      </c>
      <c r="AT75">
        <v>14698.5</v>
      </c>
      <c r="AU75">
        <v>20.053091095888433</v>
      </c>
      <c r="AV75">
        <v>475.65836276613095</v>
      </c>
      <c r="AW75" t="s">
        <v>10</v>
      </c>
      <c r="AX75" t="s">
        <v>501</v>
      </c>
      <c r="AY75">
        <v>3</v>
      </c>
      <c r="AZ75">
        <v>7</v>
      </c>
    </row>
    <row r="76" spans="1:52" x14ac:dyDescent="0.3">
      <c r="A76">
        <v>15360</v>
      </c>
      <c r="B76" t="s">
        <v>673</v>
      </c>
      <c r="C76" t="s">
        <v>660</v>
      </c>
      <c r="D76" t="s">
        <v>168</v>
      </c>
      <c r="E76">
        <v>20</v>
      </c>
      <c r="F76">
        <v>93.775000000000006</v>
      </c>
      <c r="G76">
        <v>2.9</v>
      </c>
      <c r="H76">
        <v>21612</v>
      </c>
      <c r="I76">
        <v>2967.2799999999997</v>
      </c>
      <c r="J76">
        <v>2558</v>
      </c>
      <c r="K76" t="s">
        <v>10</v>
      </c>
      <c r="L76">
        <v>6669</v>
      </c>
      <c r="M76">
        <v>2544</v>
      </c>
      <c r="N76">
        <v>3174</v>
      </c>
      <c r="O76">
        <v>3738</v>
      </c>
      <c r="P76">
        <v>4151</v>
      </c>
      <c r="Q76">
        <v>7204</v>
      </c>
      <c r="R76" t="s">
        <v>10</v>
      </c>
      <c r="S76">
        <v>5511</v>
      </c>
      <c r="T76">
        <v>8541</v>
      </c>
      <c r="U76">
        <v>6161</v>
      </c>
      <c r="V76">
        <v>5788</v>
      </c>
      <c r="W76">
        <v>4741</v>
      </c>
      <c r="X76">
        <v>7978</v>
      </c>
      <c r="Y76" t="s">
        <v>10</v>
      </c>
      <c r="Z76">
        <v>27480</v>
      </c>
      <c r="AA76">
        <v>4580</v>
      </c>
      <c r="AB76">
        <v>1911.2526782191831</v>
      </c>
      <c r="AC76">
        <v>0.41730407821379545</v>
      </c>
      <c r="AD76">
        <v>81540854.399999991</v>
      </c>
      <c r="AE76">
        <v>38720</v>
      </c>
      <c r="AF76">
        <v>6453.333333333333</v>
      </c>
      <c r="AG76">
        <v>1485.3393776058954</v>
      </c>
      <c r="AH76">
        <v>0.23016622586868216</v>
      </c>
      <c r="AI76">
        <v>99045760</v>
      </c>
      <c r="AJ76">
        <v>8.2917286855531888E-3</v>
      </c>
      <c r="AK76">
        <v>0.51446438591316446</v>
      </c>
      <c r="AL76">
        <v>30000</v>
      </c>
      <c r="AM76">
        <v>0.35</v>
      </c>
      <c r="AN76">
        <v>1357.0620232588922</v>
      </c>
      <c r="AO76">
        <v>151.82320441988949</v>
      </c>
      <c r="AP76">
        <v>4947.7167666169735</v>
      </c>
      <c r="AQ76">
        <v>9568.2511054968199</v>
      </c>
      <c r="AR76">
        <v>12604.71519389461</v>
      </c>
      <c r="AS76">
        <v>74934.545135058317</v>
      </c>
      <c r="AT76">
        <v>13740</v>
      </c>
      <c r="AU76">
        <v>20.249627157061436</v>
      </c>
      <c r="AV76">
        <v>493.56450762174507</v>
      </c>
      <c r="AW76" t="s">
        <v>10</v>
      </c>
      <c r="AX76" t="s">
        <v>501</v>
      </c>
      <c r="AY76">
        <v>3</v>
      </c>
      <c r="AZ76">
        <v>7</v>
      </c>
    </row>
    <row r="77" spans="1:52" x14ac:dyDescent="0.3">
      <c r="A77">
        <v>13290</v>
      </c>
      <c r="B77" t="s">
        <v>674</v>
      </c>
      <c r="C77" t="s">
        <v>660</v>
      </c>
      <c r="D77" t="s">
        <v>191</v>
      </c>
      <c r="E77">
        <v>20</v>
      </c>
      <c r="F77">
        <v>90.17763157894737</v>
      </c>
      <c r="G77">
        <v>0.6</v>
      </c>
      <c r="H77">
        <v>19060.920000000002</v>
      </c>
      <c r="I77">
        <v>1586.8799999999999</v>
      </c>
      <c r="J77">
        <v>1368</v>
      </c>
      <c r="K77" t="s">
        <v>10</v>
      </c>
      <c r="L77">
        <v>4240.7550000000001</v>
      </c>
      <c r="M77">
        <v>6353.64</v>
      </c>
      <c r="N77">
        <v>4539.4560000000001</v>
      </c>
      <c r="O77">
        <v>4234.7610000000004</v>
      </c>
      <c r="P77">
        <v>3090.9059999999999</v>
      </c>
      <c r="Q77">
        <v>3183.6331800000003</v>
      </c>
      <c r="R77" t="s">
        <v>10</v>
      </c>
      <c r="S77">
        <v>6907</v>
      </c>
      <c r="T77">
        <v>4595</v>
      </c>
      <c r="U77">
        <v>5409</v>
      </c>
      <c r="V77">
        <v>8044</v>
      </c>
      <c r="W77">
        <v>4067</v>
      </c>
      <c r="X77">
        <v>6324</v>
      </c>
      <c r="Y77" t="s">
        <v>10</v>
      </c>
      <c r="Z77">
        <v>25643.151180000001</v>
      </c>
      <c r="AA77">
        <v>4273.8585300000004</v>
      </c>
      <c r="AB77">
        <v>1182.0850596799157</v>
      </c>
      <c r="AC77">
        <v>0.27658497617138383</v>
      </c>
      <c r="AD77">
        <v>40692603.744518399</v>
      </c>
      <c r="AE77">
        <v>35346</v>
      </c>
      <c r="AF77">
        <v>5891</v>
      </c>
      <c r="AG77">
        <v>1489.5683938644777</v>
      </c>
      <c r="AH77">
        <v>0.25285493020955319</v>
      </c>
      <c r="AI77">
        <v>48353328</v>
      </c>
      <c r="AJ77">
        <v>7.7374837055015685E-3</v>
      </c>
      <c r="AK77">
        <v>0.52220186961866599</v>
      </c>
      <c r="AL77">
        <v>30000</v>
      </c>
      <c r="AM77">
        <v>0.35</v>
      </c>
      <c r="AN77">
        <v>1792.6035440569156</v>
      </c>
      <c r="AO77">
        <v>141.67486839779005</v>
      </c>
      <c r="AP77">
        <v>4015.5824276357171</v>
      </c>
      <c r="AQ77">
        <v>6131.4921740344607</v>
      </c>
      <c r="AR77">
        <v>8964.9895419902623</v>
      </c>
      <c r="AS77">
        <v>65625.264248771084</v>
      </c>
      <c r="AT77">
        <v>12821.57559</v>
      </c>
      <c r="AU77">
        <v>14.304976281574184</v>
      </c>
      <c r="AV77">
        <v>463.21034203829726</v>
      </c>
      <c r="AW77" t="s">
        <v>10</v>
      </c>
      <c r="AX77" t="s">
        <v>501</v>
      </c>
      <c r="AY77">
        <v>3</v>
      </c>
      <c r="AZ77">
        <v>7</v>
      </c>
    </row>
    <row r="78" spans="1:52" x14ac:dyDescent="0.3">
      <c r="A78">
        <v>15140</v>
      </c>
      <c r="B78" t="s">
        <v>675</v>
      </c>
      <c r="C78" t="s">
        <v>660</v>
      </c>
      <c r="D78" t="s">
        <v>191</v>
      </c>
      <c r="E78">
        <v>20</v>
      </c>
      <c r="F78">
        <v>90.17763157894737</v>
      </c>
      <c r="G78">
        <v>0.6</v>
      </c>
      <c r="H78">
        <v>16267.716</v>
      </c>
      <c r="I78">
        <v>2904.64</v>
      </c>
      <c r="J78">
        <v>2504</v>
      </c>
      <c r="K78" t="s">
        <v>10</v>
      </c>
      <c r="L78">
        <v>5422.5720000000001</v>
      </c>
      <c r="M78">
        <v>5092.902</v>
      </c>
      <c r="N78">
        <v>5252.7420000000002</v>
      </c>
      <c r="O78">
        <v>4337.6580000000004</v>
      </c>
      <c r="P78">
        <v>2297.6999999999998</v>
      </c>
      <c r="Q78">
        <v>2366.6309999999999</v>
      </c>
      <c r="R78" t="s">
        <v>10</v>
      </c>
      <c r="S78">
        <v>6304</v>
      </c>
      <c r="T78">
        <v>4874</v>
      </c>
      <c r="U78">
        <v>3401</v>
      </c>
      <c r="V78">
        <v>6714</v>
      </c>
      <c r="W78">
        <v>5183</v>
      </c>
      <c r="X78">
        <v>4648</v>
      </c>
      <c r="Y78" t="s">
        <v>10</v>
      </c>
      <c r="Z78">
        <v>24770.205000000002</v>
      </c>
      <c r="AA78">
        <v>4128.3675000000003</v>
      </c>
      <c r="AB78">
        <v>1440.0258060284539</v>
      </c>
      <c r="AC78">
        <v>0.3488124073325482</v>
      </c>
      <c r="AD78">
        <v>71948528.251200005</v>
      </c>
      <c r="AE78">
        <v>31124</v>
      </c>
      <c r="AF78">
        <v>5187.333333333333</v>
      </c>
      <c r="AG78">
        <v>1196.471423255344</v>
      </c>
      <c r="AH78">
        <v>0.23065250416180647</v>
      </c>
      <c r="AI78">
        <v>77934496</v>
      </c>
      <c r="AJ78">
        <v>7.4740836734182329E-3</v>
      </c>
      <c r="AK78">
        <v>0.54471797849064052</v>
      </c>
      <c r="AL78">
        <v>30000</v>
      </c>
      <c r="AM78">
        <v>0.35</v>
      </c>
      <c r="AN78">
        <v>1302.23463277363</v>
      </c>
      <c r="AO78">
        <v>136.85196132596687</v>
      </c>
      <c r="AP78">
        <v>4177.0650325477909</v>
      </c>
      <c r="AQ78">
        <v>7309.611407355851</v>
      </c>
      <c r="AR78">
        <v>10046.650633875188</v>
      </c>
      <c r="AS78">
        <v>62154.820183397525</v>
      </c>
      <c r="AT78">
        <v>12385.102500000001</v>
      </c>
      <c r="AU78">
        <v>19.021307202713487</v>
      </c>
      <c r="AV78">
        <v>454.17558930961417</v>
      </c>
      <c r="AW78" t="s">
        <v>10</v>
      </c>
      <c r="AX78" t="s">
        <v>501</v>
      </c>
      <c r="AY78">
        <v>3</v>
      </c>
      <c r="AZ78">
        <v>7</v>
      </c>
    </row>
    <row r="79" spans="1:52" x14ac:dyDescent="0.3">
      <c r="A79">
        <v>15590</v>
      </c>
      <c r="B79" t="s">
        <v>676</v>
      </c>
      <c r="C79" t="s">
        <v>660</v>
      </c>
      <c r="D79" t="s">
        <v>191</v>
      </c>
      <c r="E79">
        <v>20</v>
      </c>
      <c r="F79">
        <v>90.17763157894737</v>
      </c>
      <c r="G79">
        <v>0.6</v>
      </c>
      <c r="H79">
        <v>43882.074000000001</v>
      </c>
      <c r="I79">
        <v>2959.16</v>
      </c>
      <c r="J79">
        <v>2551</v>
      </c>
      <c r="K79" t="s">
        <v>10</v>
      </c>
      <c r="L79">
        <v>0</v>
      </c>
      <c r="M79">
        <v>0</v>
      </c>
      <c r="N79">
        <v>14627.358</v>
      </c>
      <c r="O79">
        <v>5642.3519999999999</v>
      </c>
      <c r="P79">
        <v>1996.002</v>
      </c>
      <c r="Q79">
        <v>2055.8820599999999</v>
      </c>
      <c r="R79" t="s">
        <v>10</v>
      </c>
      <c r="S79">
        <v>4892</v>
      </c>
      <c r="T79">
        <v>5205</v>
      </c>
      <c r="U79">
        <v>7284</v>
      </c>
      <c r="V79">
        <v>6186</v>
      </c>
      <c r="W79">
        <v>4628</v>
      </c>
      <c r="X79">
        <v>7062</v>
      </c>
      <c r="Y79" t="s">
        <v>10</v>
      </c>
      <c r="Z79">
        <v>24321.594059999999</v>
      </c>
      <c r="AA79">
        <v>4053.5990099999999</v>
      </c>
      <c r="AB79">
        <v>5575.2385344030617</v>
      </c>
      <c r="AC79">
        <v>1.3753798835674824</v>
      </c>
      <c r="AD79">
        <v>71971488.278589591</v>
      </c>
      <c r="AE79">
        <v>35257</v>
      </c>
      <c r="AF79">
        <v>5876.166666666667</v>
      </c>
      <c r="AG79">
        <v>1136.7639010219618</v>
      </c>
      <c r="AH79">
        <v>0.19345331157307119</v>
      </c>
      <c r="AI79">
        <v>89940607</v>
      </c>
      <c r="AJ79">
        <v>7.3387212207307873E-3</v>
      </c>
      <c r="AK79">
        <v>0.56694124886038888</v>
      </c>
      <c r="AL79">
        <v>30000</v>
      </c>
      <c r="AM79">
        <v>0.35</v>
      </c>
      <c r="AN79">
        <v>1278.4460083341689</v>
      </c>
      <c r="AO79">
        <v>134.37344784530387</v>
      </c>
      <c r="AP79">
        <v>8262.7074913091383</v>
      </c>
      <c r="AQ79">
        <v>26531.490023205464</v>
      </c>
      <c r="AR79">
        <v>29218.958980111543</v>
      </c>
      <c r="AS79">
        <v>163605.18087795007</v>
      </c>
      <c r="AT79">
        <v>12160.79703</v>
      </c>
      <c r="AU79">
        <v>19.024341975686042</v>
      </c>
      <c r="AV79">
        <v>1217.5409911807797</v>
      </c>
      <c r="AW79" t="s">
        <v>10</v>
      </c>
      <c r="AX79" t="s">
        <v>501</v>
      </c>
      <c r="AY79">
        <v>3</v>
      </c>
      <c r="AZ79">
        <v>7</v>
      </c>
    </row>
    <row r="80" spans="1:52" x14ac:dyDescent="0.3">
      <c r="A80">
        <v>15370</v>
      </c>
      <c r="B80" t="s">
        <v>677</v>
      </c>
      <c r="C80" t="s">
        <v>660</v>
      </c>
      <c r="D80" t="s">
        <v>191</v>
      </c>
      <c r="E80">
        <v>20</v>
      </c>
      <c r="F80">
        <v>90.17763157894737</v>
      </c>
      <c r="G80">
        <v>0.6</v>
      </c>
      <c r="H80">
        <v>24632.343000000001</v>
      </c>
      <c r="I80">
        <v>2410.48</v>
      </c>
      <c r="J80">
        <v>2078</v>
      </c>
      <c r="K80" t="s">
        <v>10</v>
      </c>
      <c r="L80">
        <v>4258.7370000000001</v>
      </c>
      <c r="M80">
        <v>4027.9679999999998</v>
      </c>
      <c r="N80">
        <v>2689.308</v>
      </c>
      <c r="O80">
        <v>8210.7810000000009</v>
      </c>
      <c r="P80">
        <v>1707.2909999999999</v>
      </c>
      <c r="Q80">
        <v>1758.50973</v>
      </c>
      <c r="R80" t="s">
        <v>10</v>
      </c>
      <c r="S80">
        <v>3534</v>
      </c>
      <c r="T80">
        <v>3357</v>
      </c>
      <c r="U80">
        <v>7077</v>
      </c>
      <c r="V80">
        <v>4777</v>
      </c>
      <c r="W80">
        <v>6173</v>
      </c>
      <c r="X80">
        <v>5392</v>
      </c>
      <c r="Y80" t="s">
        <v>10</v>
      </c>
      <c r="Z80">
        <v>22652.594730000004</v>
      </c>
      <c r="AA80">
        <v>3775.4324550000006</v>
      </c>
      <c r="AB80">
        <v>2428.7662254156817</v>
      </c>
      <c r="AC80">
        <v>0.64330808572648168</v>
      </c>
      <c r="AD80">
        <v>54603626.544770412</v>
      </c>
      <c r="AE80">
        <v>30310</v>
      </c>
      <c r="AF80">
        <v>5051.666666666667</v>
      </c>
      <c r="AG80">
        <v>1464.6391592015655</v>
      </c>
      <c r="AH80">
        <v>0.28993186919199576</v>
      </c>
      <c r="AI80">
        <v>62984180</v>
      </c>
      <c r="AJ80">
        <v>6.8351226173563326E-3</v>
      </c>
      <c r="AK80">
        <v>0.6092720154121255</v>
      </c>
      <c r="AL80">
        <v>30000</v>
      </c>
      <c r="AM80">
        <v>0.35</v>
      </c>
      <c r="AN80">
        <v>1367.0292558639742</v>
      </c>
      <c r="AO80">
        <v>125.15245707182324</v>
      </c>
      <c r="AP80">
        <v>4931.8153668521463</v>
      </c>
      <c r="AQ80">
        <v>11855.94247661633</v>
      </c>
      <c r="AR80">
        <v>14358.991618052794</v>
      </c>
      <c r="AS80">
        <v>87771.85210220945</v>
      </c>
      <c r="AT80">
        <v>11326.297365000002</v>
      </c>
      <c r="AU80">
        <v>16.570672963164473</v>
      </c>
      <c r="AV80">
        <v>701.31944794210801</v>
      </c>
      <c r="AW80" t="s">
        <v>10</v>
      </c>
      <c r="AX80" t="s">
        <v>501</v>
      </c>
      <c r="AY80">
        <v>3</v>
      </c>
      <c r="AZ80">
        <v>7</v>
      </c>
    </row>
    <row r="81" spans="1:52" x14ac:dyDescent="0.3">
      <c r="A81">
        <v>15340</v>
      </c>
      <c r="B81" t="s">
        <v>678</v>
      </c>
      <c r="C81" t="s">
        <v>660</v>
      </c>
      <c r="D81" t="s">
        <v>168</v>
      </c>
      <c r="E81">
        <v>20</v>
      </c>
      <c r="F81">
        <v>93.775000000000006</v>
      </c>
      <c r="G81">
        <v>2.9</v>
      </c>
      <c r="H81">
        <v>21297</v>
      </c>
      <c r="I81">
        <v>1887.32</v>
      </c>
      <c r="J81">
        <v>1627</v>
      </c>
      <c r="K81" t="s">
        <v>10</v>
      </c>
      <c r="L81">
        <v>7099</v>
      </c>
      <c r="M81">
        <v>2155</v>
      </c>
      <c r="N81">
        <v>4098</v>
      </c>
      <c r="O81">
        <v>3632</v>
      </c>
      <c r="P81">
        <v>3596</v>
      </c>
      <c r="Q81">
        <v>1710</v>
      </c>
      <c r="R81" t="s">
        <v>10</v>
      </c>
      <c r="S81">
        <v>4497</v>
      </c>
      <c r="T81">
        <v>6946</v>
      </c>
      <c r="U81">
        <v>6920</v>
      </c>
      <c r="V81">
        <v>3185</v>
      </c>
      <c r="W81">
        <v>4688</v>
      </c>
      <c r="X81">
        <v>5933</v>
      </c>
      <c r="Y81" t="s">
        <v>10</v>
      </c>
      <c r="Z81">
        <v>22290</v>
      </c>
      <c r="AA81">
        <v>3715</v>
      </c>
      <c r="AB81">
        <v>1901.2006732588752</v>
      </c>
      <c r="AC81">
        <v>0.51176330370360035</v>
      </c>
      <c r="AD81">
        <v>42068362.799999997</v>
      </c>
      <c r="AE81">
        <v>32169</v>
      </c>
      <c r="AF81">
        <v>5361.5</v>
      </c>
      <c r="AG81">
        <v>1496.9495315474067</v>
      </c>
      <c r="AH81">
        <v>0.27920349371396186</v>
      </c>
      <c r="AI81">
        <v>52338963</v>
      </c>
      <c r="AJ81">
        <v>6.7257144250720729E-3</v>
      </c>
      <c r="AK81">
        <v>0.62280657334123879</v>
      </c>
      <c r="AL81">
        <v>30000</v>
      </c>
      <c r="AM81">
        <v>0.35</v>
      </c>
      <c r="AN81">
        <v>1532.5083898804598</v>
      </c>
      <c r="AO81">
        <v>123.14917127071823</v>
      </c>
      <c r="AP81">
        <v>4364.1840986732395</v>
      </c>
      <c r="AQ81">
        <v>9393.2648407606212</v>
      </c>
      <c r="AR81">
        <v>11856.248266174985</v>
      </c>
      <c r="AS81">
        <v>78067.446103547321</v>
      </c>
      <c r="AT81">
        <v>11145</v>
      </c>
      <c r="AU81">
        <v>14.544781710290463</v>
      </c>
      <c r="AV81">
        <v>633.92587459587548</v>
      </c>
      <c r="AW81" t="s">
        <v>10</v>
      </c>
      <c r="AX81" t="s">
        <v>501</v>
      </c>
      <c r="AY81">
        <v>3</v>
      </c>
      <c r="AZ81">
        <v>7</v>
      </c>
    </row>
    <row r="82" spans="1:52" x14ac:dyDescent="0.3">
      <c r="A82">
        <v>15110</v>
      </c>
      <c r="B82" t="s">
        <v>679</v>
      </c>
      <c r="C82" t="s">
        <v>660</v>
      </c>
      <c r="D82" t="s">
        <v>168</v>
      </c>
      <c r="E82">
        <v>20</v>
      </c>
      <c r="F82">
        <v>93.775000000000006</v>
      </c>
      <c r="G82">
        <v>2.9</v>
      </c>
      <c r="H82">
        <v>15888</v>
      </c>
      <c r="I82">
        <v>2234.16</v>
      </c>
      <c r="J82">
        <v>1926</v>
      </c>
      <c r="K82" t="s">
        <v>10</v>
      </c>
      <c r="L82">
        <v>4661</v>
      </c>
      <c r="M82">
        <v>1510</v>
      </c>
      <c r="N82">
        <v>1353</v>
      </c>
      <c r="O82">
        <v>2256</v>
      </c>
      <c r="P82">
        <v>4520</v>
      </c>
      <c r="Q82">
        <v>5296</v>
      </c>
      <c r="R82" t="s">
        <v>10</v>
      </c>
      <c r="S82">
        <v>4463</v>
      </c>
      <c r="T82">
        <v>5333</v>
      </c>
      <c r="U82">
        <v>5539</v>
      </c>
      <c r="V82">
        <v>2644</v>
      </c>
      <c r="W82">
        <v>5001</v>
      </c>
      <c r="X82">
        <v>5297</v>
      </c>
      <c r="Y82" t="s">
        <v>10</v>
      </c>
      <c r="Z82">
        <v>19596</v>
      </c>
      <c r="AA82">
        <v>3266</v>
      </c>
      <c r="AB82">
        <v>1755.1436408453869</v>
      </c>
      <c r="AC82">
        <v>0.53739854281855082</v>
      </c>
      <c r="AD82">
        <v>43780599.359999999</v>
      </c>
      <c r="AE82">
        <v>28277</v>
      </c>
      <c r="AF82">
        <v>4712.833333333333</v>
      </c>
      <c r="AG82">
        <v>1080.1793215326175</v>
      </c>
      <c r="AH82">
        <v>0.22919955897710878</v>
      </c>
      <c r="AI82">
        <v>54461502</v>
      </c>
      <c r="AJ82">
        <v>5.912835346510199E-3</v>
      </c>
      <c r="AK82">
        <v>0.69873597227276152</v>
      </c>
      <c r="AL82">
        <v>30000</v>
      </c>
      <c r="AM82">
        <v>0.35</v>
      </c>
      <c r="AN82">
        <v>1320.6787104900984</v>
      </c>
      <c r="AO82">
        <v>108.26519337016575</v>
      </c>
      <c r="AP82">
        <v>3920.447508248702</v>
      </c>
      <c r="AQ82">
        <v>8647.3872856557646</v>
      </c>
      <c r="AR82">
        <v>10812.691153059081</v>
      </c>
      <c r="AS82">
        <v>70163.834312365478</v>
      </c>
      <c r="AT82">
        <v>9798</v>
      </c>
      <c r="AU82">
        <v>14.837825312356255</v>
      </c>
      <c r="AV82">
        <v>648.07379110727459</v>
      </c>
      <c r="AW82" t="s">
        <v>10</v>
      </c>
      <c r="AX82" t="s">
        <v>501</v>
      </c>
      <c r="AY82">
        <v>3</v>
      </c>
      <c r="AZ82">
        <v>7</v>
      </c>
    </row>
    <row r="83" spans="1:52" x14ac:dyDescent="0.3">
      <c r="A83">
        <v>15150</v>
      </c>
      <c r="B83" t="s">
        <v>680</v>
      </c>
      <c r="C83" t="s">
        <v>660</v>
      </c>
      <c r="D83" t="s">
        <v>191</v>
      </c>
      <c r="E83">
        <v>20</v>
      </c>
      <c r="F83">
        <v>90.17763157894737</v>
      </c>
      <c r="G83">
        <v>0.6</v>
      </c>
      <c r="H83">
        <v>18008.972999999998</v>
      </c>
      <c r="I83">
        <v>1961.56</v>
      </c>
      <c r="J83">
        <v>1691</v>
      </c>
      <c r="K83" t="s">
        <v>10</v>
      </c>
      <c r="L83">
        <v>1427.5709999999999</v>
      </c>
      <c r="M83">
        <v>884.11500000000001</v>
      </c>
      <c r="N83">
        <v>5543.451</v>
      </c>
      <c r="O83">
        <v>6002.991</v>
      </c>
      <c r="P83">
        <v>2339.6579999999999</v>
      </c>
      <c r="Q83">
        <v>2409.8477400000002</v>
      </c>
      <c r="R83" t="s">
        <v>10</v>
      </c>
      <c r="S83">
        <v>5597</v>
      </c>
      <c r="T83">
        <v>2839</v>
      </c>
      <c r="U83">
        <v>3661</v>
      </c>
      <c r="V83">
        <v>4713</v>
      </c>
      <c r="W83">
        <v>5391</v>
      </c>
      <c r="X83">
        <v>2830</v>
      </c>
      <c r="Y83" t="s">
        <v>10</v>
      </c>
      <c r="Z83">
        <v>18607.633740000001</v>
      </c>
      <c r="AA83">
        <v>3101.2722900000003</v>
      </c>
      <c r="AB83">
        <v>2152.180058236951</v>
      </c>
      <c r="AC83">
        <v>0.69396681651482806</v>
      </c>
      <c r="AD83">
        <v>36499990.039034404</v>
      </c>
      <c r="AE83">
        <v>25031</v>
      </c>
      <c r="AF83">
        <v>4171.833333333333</v>
      </c>
      <c r="AG83">
        <v>1236.7894593125645</v>
      </c>
      <c r="AH83">
        <v>0.29646185753167625</v>
      </c>
      <c r="AI83">
        <v>42327421</v>
      </c>
      <c r="AJ83">
        <v>5.6146088228611855E-3</v>
      </c>
      <c r="AK83">
        <v>0.71012366641578017</v>
      </c>
      <c r="AL83">
        <v>30000</v>
      </c>
      <c r="AM83">
        <v>0.35</v>
      </c>
      <c r="AN83">
        <v>1373.4579697344282</v>
      </c>
      <c r="AO83">
        <v>102.80460629834255</v>
      </c>
      <c r="AP83">
        <v>4208.2721842038027</v>
      </c>
      <c r="AQ83">
        <v>10469.591669043935</v>
      </c>
      <c r="AR83">
        <v>12525.683795010787</v>
      </c>
      <c r="AS83">
        <v>80982.352228471515</v>
      </c>
      <c r="AT83">
        <v>9303.8168700000006</v>
      </c>
      <c r="AU83">
        <v>13.548018323122021</v>
      </c>
      <c r="AV83">
        <v>787.73077534539561</v>
      </c>
      <c r="AW83" t="s">
        <v>10</v>
      </c>
      <c r="AX83" t="s">
        <v>501</v>
      </c>
      <c r="AY83">
        <v>3</v>
      </c>
      <c r="AZ83">
        <v>7</v>
      </c>
    </row>
    <row r="84" spans="1:52" x14ac:dyDescent="0.3">
      <c r="A84">
        <v>15350</v>
      </c>
      <c r="B84" t="s">
        <v>681</v>
      </c>
      <c r="C84" t="s">
        <v>660</v>
      </c>
      <c r="D84" t="s">
        <v>168</v>
      </c>
      <c r="E84">
        <v>20</v>
      </c>
      <c r="F84">
        <v>93.775000000000006</v>
      </c>
      <c r="G84">
        <v>2.9</v>
      </c>
      <c r="H84">
        <v>15576</v>
      </c>
      <c r="I84">
        <v>1969.6799999999998</v>
      </c>
      <c r="J84">
        <v>1698</v>
      </c>
      <c r="K84" t="s">
        <v>10</v>
      </c>
      <c r="L84">
        <v>3391</v>
      </c>
      <c r="M84">
        <v>1263</v>
      </c>
      <c r="N84">
        <v>2242</v>
      </c>
      <c r="O84">
        <v>5192</v>
      </c>
      <c r="P84">
        <v>1240</v>
      </c>
      <c r="Q84">
        <v>4707</v>
      </c>
      <c r="R84" t="s">
        <v>10</v>
      </c>
      <c r="S84">
        <v>4892</v>
      </c>
      <c r="T84">
        <v>3558</v>
      </c>
      <c r="U84">
        <v>4027</v>
      </c>
      <c r="V84">
        <v>2686</v>
      </c>
      <c r="W84">
        <v>5688</v>
      </c>
      <c r="X84">
        <v>4904</v>
      </c>
      <c r="Y84" t="s">
        <v>10</v>
      </c>
      <c r="Z84">
        <v>18035</v>
      </c>
      <c r="AA84">
        <v>3005.8333333333335</v>
      </c>
      <c r="AB84">
        <v>1706.5006787770894</v>
      </c>
      <c r="AC84">
        <v>0.56772964084627309</v>
      </c>
      <c r="AD84">
        <v>35523178.799999997</v>
      </c>
      <c r="AE84">
        <v>25755</v>
      </c>
      <c r="AF84">
        <v>4292.5</v>
      </c>
      <c r="AG84">
        <v>1083.6582025712721</v>
      </c>
      <c r="AH84">
        <v>0.25245386198515368</v>
      </c>
      <c r="AI84">
        <v>43731990</v>
      </c>
      <c r="AJ84">
        <v>5.441824120958943E-3</v>
      </c>
      <c r="AK84">
        <v>0.73764607995620812</v>
      </c>
      <c r="AL84">
        <v>30000</v>
      </c>
      <c r="AM84">
        <v>0.35</v>
      </c>
      <c r="AN84">
        <v>1349.3693256411761</v>
      </c>
      <c r="AO84">
        <v>99.640883977900558</v>
      </c>
      <c r="AP84">
        <v>3699.3183583351006</v>
      </c>
      <c r="AQ84">
        <v>8382.5787443273293</v>
      </c>
      <c r="AR84">
        <v>10375.39642388534</v>
      </c>
      <c r="AS84">
        <v>69499.978832692635</v>
      </c>
      <c r="AT84">
        <v>9017.5</v>
      </c>
      <c r="AU84">
        <v>13.365503170475851</v>
      </c>
      <c r="AV84">
        <v>697.50463924132896</v>
      </c>
      <c r="AW84" t="s">
        <v>10</v>
      </c>
      <c r="AX84" t="s">
        <v>501</v>
      </c>
      <c r="AY84">
        <v>3</v>
      </c>
      <c r="AZ84">
        <v>7</v>
      </c>
    </row>
    <row r="85" spans="1:52" x14ac:dyDescent="0.3">
      <c r="A85">
        <v>13340</v>
      </c>
      <c r="B85" t="s">
        <v>682</v>
      </c>
      <c r="C85" t="s">
        <v>660</v>
      </c>
      <c r="D85" t="s">
        <v>191</v>
      </c>
      <c r="E85">
        <v>20</v>
      </c>
      <c r="F85">
        <v>90.17763157894737</v>
      </c>
      <c r="G85">
        <v>0.6</v>
      </c>
      <c r="H85">
        <v>9782.2079999999987</v>
      </c>
      <c r="I85">
        <v>1852.52</v>
      </c>
      <c r="J85">
        <v>1597</v>
      </c>
      <c r="K85" t="s">
        <v>10</v>
      </c>
      <c r="L85">
        <v>3128.8679999999999</v>
      </c>
      <c r="M85">
        <v>3260.7359999999999</v>
      </c>
      <c r="N85">
        <v>3204.7919999999999</v>
      </c>
      <c r="O85">
        <v>2808.1889999999999</v>
      </c>
      <c r="P85">
        <v>1463.5350000000001</v>
      </c>
      <c r="Q85">
        <v>1507.4410500000001</v>
      </c>
      <c r="R85" t="s">
        <v>10</v>
      </c>
      <c r="S85">
        <v>3410</v>
      </c>
      <c r="T85">
        <v>3340</v>
      </c>
      <c r="U85">
        <v>2494</v>
      </c>
      <c r="V85">
        <v>3786</v>
      </c>
      <c r="W85">
        <v>3971</v>
      </c>
      <c r="X85">
        <v>3058</v>
      </c>
      <c r="Y85" t="s">
        <v>10</v>
      </c>
      <c r="Z85">
        <v>15373.561049999998</v>
      </c>
      <c r="AA85">
        <v>2562.2601749999999</v>
      </c>
      <c r="AB85">
        <v>848.77340146931226</v>
      </c>
      <c r="AC85">
        <v>0.33125964714700074</v>
      </c>
      <c r="AD85">
        <v>28479829.316345997</v>
      </c>
      <c r="AE85">
        <v>20059</v>
      </c>
      <c r="AF85">
        <v>3343.1666666666665</v>
      </c>
      <c r="AG85">
        <v>528.61268114439622</v>
      </c>
      <c r="AH85">
        <v>0.15811735813681527</v>
      </c>
      <c r="AI85">
        <v>32034223</v>
      </c>
      <c r="AJ85">
        <v>4.6387699111131069E-3</v>
      </c>
      <c r="AK85">
        <v>0.76240227079292333</v>
      </c>
      <c r="AL85">
        <v>30000</v>
      </c>
      <c r="AM85">
        <v>0.35</v>
      </c>
      <c r="AN85">
        <v>1284.6250408821666</v>
      </c>
      <c r="AO85">
        <v>84.93680138121546</v>
      </c>
      <c r="AP85">
        <v>2547.5094290936213</v>
      </c>
      <c r="AQ85">
        <v>4327.5121715721243</v>
      </c>
      <c r="AR85">
        <v>6026.2481991964332</v>
      </c>
      <c r="AS85">
        <v>46995.481018601706</v>
      </c>
      <c r="AT85">
        <v>7686.7805249999992</v>
      </c>
      <c r="AU85">
        <v>11.967352776684782</v>
      </c>
      <c r="AV85">
        <v>553.299397368114</v>
      </c>
      <c r="AW85" t="s">
        <v>10</v>
      </c>
      <c r="AX85" t="s">
        <v>501</v>
      </c>
      <c r="AY85">
        <v>3</v>
      </c>
      <c r="AZ85">
        <v>7</v>
      </c>
    </row>
    <row r="86" spans="1:52" x14ac:dyDescent="0.3">
      <c r="A86">
        <v>15530</v>
      </c>
      <c r="B86" t="s">
        <v>683</v>
      </c>
      <c r="C86" t="s">
        <v>660</v>
      </c>
      <c r="D86" t="s">
        <v>191</v>
      </c>
      <c r="E86">
        <v>20</v>
      </c>
      <c r="F86">
        <v>90.17763157894737</v>
      </c>
      <c r="G86">
        <v>0.6</v>
      </c>
      <c r="H86">
        <v>15572.412</v>
      </c>
      <c r="I86">
        <v>1562.52</v>
      </c>
      <c r="J86">
        <v>1347</v>
      </c>
      <c r="K86" t="s">
        <v>10</v>
      </c>
      <c r="L86">
        <v>1998</v>
      </c>
      <c r="M86">
        <v>2439.558</v>
      </c>
      <c r="N86">
        <v>6</v>
      </c>
      <c r="O86">
        <v>5190.8040000000001</v>
      </c>
      <c r="P86">
        <v>861.13800000000003</v>
      </c>
      <c r="Q86">
        <v>886.97213999999997</v>
      </c>
      <c r="R86" t="s">
        <v>10</v>
      </c>
      <c r="S86">
        <v>3364</v>
      </c>
      <c r="T86">
        <v>2038</v>
      </c>
      <c r="U86">
        <v>3184</v>
      </c>
      <c r="V86">
        <v>3212</v>
      </c>
      <c r="W86">
        <v>3126</v>
      </c>
      <c r="X86">
        <v>3528</v>
      </c>
      <c r="Y86" t="s">
        <v>10</v>
      </c>
      <c r="Z86">
        <v>11382.472140000002</v>
      </c>
      <c r="AA86">
        <v>1897.0786900000003</v>
      </c>
      <c r="AB86">
        <v>1834.2716427861756</v>
      </c>
      <c r="AC86">
        <v>0.96689275592789214</v>
      </c>
      <c r="AD86">
        <v>17785340.368192803</v>
      </c>
      <c r="AE86">
        <v>18452</v>
      </c>
      <c r="AF86">
        <v>3075.3333333333335</v>
      </c>
      <c r="AG86">
        <v>528.64909596694395</v>
      </c>
      <c r="AH86">
        <v>0.17189977107097679</v>
      </c>
      <c r="AI86">
        <v>24854844</v>
      </c>
      <c r="AJ86">
        <v>3.4345113084333335E-3</v>
      </c>
      <c r="AK86">
        <v>0.81329464852250621</v>
      </c>
      <c r="AL86">
        <v>30000</v>
      </c>
      <c r="AM86">
        <v>0.35</v>
      </c>
      <c r="AN86">
        <v>1203.583161374509</v>
      </c>
      <c r="AO86">
        <v>62.88658640883979</v>
      </c>
      <c r="AP86">
        <v>3092.0033709629715</v>
      </c>
      <c r="AQ86">
        <v>8812.4740157039687</v>
      </c>
      <c r="AR86">
        <v>10070.205743880764</v>
      </c>
      <c r="AS86">
        <v>69569.570098917655</v>
      </c>
      <c r="AT86">
        <v>5691.2360700000008</v>
      </c>
      <c r="AU86">
        <v>9.4571546905002037</v>
      </c>
      <c r="AV86">
        <v>1106.2704158662752</v>
      </c>
      <c r="AW86" t="s">
        <v>10</v>
      </c>
      <c r="AX86" t="s">
        <v>501</v>
      </c>
      <c r="AY86">
        <v>3</v>
      </c>
      <c r="AZ86">
        <v>7</v>
      </c>
    </row>
    <row r="87" spans="1:52" x14ac:dyDescent="0.3">
      <c r="A87">
        <v>15270</v>
      </c>
      <c r="B87" t="s">
        <v>245</v>
      </c>
      <c r="C87" t="s">
        <v>660</v>
      </c>
      <c r="D87" t="s">
        <v>191</v>
      </c>
      <c r="E87">
        <v>20</v>
      </c>
      <c r="F87">
        <v>90.17763157894737</v>
      </c>
      <c r="G87">
        <v>0.6</v>
      </c>
      <c r="H87">
        <v>7456.5360000000001</v>
      </c>
      <c r="I87">
        <v>2844.3199999999997</v>
      </c>
      <c r="J87">
        <v>2452</v>
      </c>
      <c r="K87" t="s">
        <v>10</v>
      </c>
      <c r="L87">
        <v>2485.5120000000002</v>
      </c>
      <c r="M87">
        <v>2174.8229999999999</v>
      </c>
      <c r="N87">
        <v>2009.9880000000001</v>
      </c>
      <c r="O87">
        <v>1830.1679999999999</v>
      </c>
      <c r="P87">
        <v>1394.604</v>
      </c>
      <c r="Q87">
        <v>1436.4421200000002</v>
      </c>
      <c r="R87" t="s">
        <v>10</v>
      </c>
      <c r="S87">
        <v>2733</v>
      </c>
      <c r="T87">
        <v>3262</v>
      </c>
      <c r="U87">
        <v>2593</v>
      </c>
      <c r="V87">
        <v>1884</v>
      </c>
      <c r="W87">
        <v>3260</v>
      </c>
      <c r="X87">
        <v>2705</v>
      </c>
      <c r="Y87" t="s">
        <v>10</v>
      </c>
      <c r="Z87">
        <v>11331.537119999999</v>
      </c>
      <c r="AA87">
        <v>1888.5895199999998</v>
      </c>
      <c r="AB87">
        <v>425.40702449398134</v>
      </c>
      <c r="AC87">
        <v>0.22525118348320677</v>
      </c>
      <c r="AD87">
        <v>32230517.661158394</v>
      </c>
      <c r="AE87">
        <v>16437</v>
      </c>
      <c r="AF87">
        <v>2739.5</v>
      </c>
      <c r="AG87">
        <v>509.60798659361689</v>
      </c>
      <c r="AH87">
        <v>0.18602226194328048</v>
      </c>
      <c r="AI87">
        <v>40303524</v>
      </c>
      <c r="AJ87">
        <v>3.4191423358557044E-3</v>
      </c>
      <c r="AK87">
        <v>0.82013682773590191</v>
      </c>
      <c r="AL87">
        <v>30000</v>
      </c>
      <c r="AM87">
        <v>0.35</v>
      </c>
      <c r="AN87">
        <v>890.07331950759965</v>
      </c>
      <c r="AO87">
        <v>62.605177458563531</v>
      </c>
      <c r="AP87">
        <v>1677.5105736652517</v>
      </c>
      <c r="AQ87">
        <v>2258.5560368204488</v>
      </c>
      <c r="AR87">
        <v>3510.6595859917193</v>
      </c>
      <c r="AS87">
        <v>28568.16291685207</v>
      </c>
      <c r="AT87">
        <v>5665.7685599999995</v>
      </c>
      <c r="AU87">
        <v>12.731015380023699</v>
      </c>
      <c r="AV87">
        <v>456.32268889838178</v>
      </c>
      <c r="AW87" t="s">
        <v>10</v>
      </c>
      <c r="AX87" t="s">
        <v>501</v>
      </c>
      <c r="AY87">
        <v>3</v>
      </c>
      <c r="AZ87">
        <v>7</v>
      </c>
    </row>
    <row r="88" spans="1:52" x14ac:dyDescent="0.3">
      <c r="A88">
        <v>15540</v>
      </c>
      <c r="B88" t="s">
        <v>684</v>
      </c>
      <c r="C88" t="s">
        <v>660</v>
      </c>
      <c r="D88" t="s">
        <v>191</v>
      </c>
      <c r="E88">
        <v>20</v>
      </c>
      <c r="F88">
        <v>90.17763157894737</v>
      </c>
      <c r="G88">
        <v>0.6</v>
      </c>
      <c r="H88">
        <v>12409.378200000003</v>
      </c>
      <c r="I88">
        <v>1833.9599999999998</v>
      </c>
      <c r="J88">
        <v>1581</v>
      </c>
      <c r="K88" t="s">
        <v>10</v>
      </c>
      <c r="L88">
        <v>0</v>
      </c>
      <c r="M88">
        <v>0</v>
      </c>
      <c r="N88">
        <v>0</v>
      </c>
      <c r="O88">
        <v>3095.9009999999998</v>
      </c>
      <c r="P88">
        <v>4015.98</v>
      </c>
      <c r="Q88">
        <v>4136.4594000000006</v>
      </c>
      <c r="R88" t="s">
        <v>10</v>
      </c>
      <c r="S88">
        <v>1522</v>
      </c>
      <c r="T88">
        <v>2366</v>
      </c>
      <c r="U88">
        <v>2648</v>
      </c>
      <c r="V88">
        <v>2652</v>
      </c>
      <c r="W88">
        <v>2046</v>
      </c>
      <c r="X88">
        <v>2888</v>
      </c>
      <c r="Y88" t="s">
        <v>10</v>
      </c>
      <c r="Z88">
        <v>11248.340400000001</v>
      </c>
      <c r="AA88">
        <v>1874.7234000000001</v>
      </c>
      <c r="AB88">
        <v>2084.9684779873292</v>
      </c>
      <c r="AC88">
        <v>1.1121472522225566</v>
      </c>
      <c r="AD88">
        <v>20629006.359983999</v>
      </c>
      <c r="AE88">
        <v>14122</v>
      </c>
      <c r="AF88">
        <v>2353.6666666666665</v>
      </c>
      <c r="AG88">
        <v>499.52524127081546</v>
      </c>
      <c r="AH88">
        <v>0.21223278909679175</v>
      </c>
      <c r="AI88">
        <v>22326882</v>
      </c>
      <c r="AJ88">
        <v>3.394038819488604E-3</v>
      </c>
      <c r="AK88">
        <v>0.82693714665489437</v>
      </c>
      <c r="AL88">
        <v>30000</v>
      </c>
      <c r="AM88">
        <v>0.35</v>
      </c>
      <c r="AN88">
        <v>1104.383459045687</v>
      </c>
      <c r="AO88">
        <v>62.14552707182321</v>
      </c>
      <c r="AP88">
        <v>3327.8790194237936</v>
      </c>
      <c r="AQ88">
        <v>9975.1562413260999</v>
      </c>
      <c r="AR88">
        <v>11218.066782762564</v>
      </c>
      <c r="AS88">
        <v>73762.194981986424</v>
      </c>
      <c r="AT88">
        <v>5624.1702000000005</v>
      </c>
      <c r="AU88">
        <v>10.185176451048848</v>
      </c>
      <c r="AV88">
        <v>1186.9268547153447</v>
      </c>
      <c r="AW88" t="s">
        <v>10</v>
      </c>
      <c r="AX88" t="s">
        <v>501</v>
      </c>
      <c r="AY88">
        <v>3</v>
      </c>
      <c r="AZ88">
        <v>7</v>
      </c>
    </row>
    <row r="89" spans="1:52" x14ac:dyDescent="0.3">
      <c r="A89">
        <v>15410</v>
      </c>
      <c r="B89" t="s">
        <v>685</v>
      </c>
      <c r="C89" t="s">
        <v>660</v>
      </c>
      <c r="D89" t="s">
        <v>191</v>
      </c>
      <c r="E89">
        <v>20</v>
      </c>
      <c r="F89">
        <v>90.17763157894737</v>
      </c>
      <c r="G89">
        <v>0.6</v>
      </c>
      <c r="H89">
        <v>5970.0240000000003</v>
      </c>
      <c r="I89">
        <v>2313.04</v>
      </c>
      <c r="J89">
        <v>1994</v>
      </c>
      <c r="K89" t="s">
        <v>10</v>
      </c>
      <c r="L89">
        <v>1041.9570000000001</v>
      </c>
      <c r="M89">
        <v>1478.52</v>
      </c>
      <c r="N89">
        <v>1990.008</v>
      </c>
      <c r="O89">
        <v>1331.6669999999999</v>
      </c>
      <c r="P89">
        <v>1373.625</v>
      </c>
      <c r="Q89">
        <v>1414.83375</v>
      </c>
      <c r="R89" t="s">
        <v>10</v>
      </c>
      <c r="S89">
        <v>2249</v>
      </c>
      <c r="T89">
        <v>2679</v>
      </c>
      <c r="U89">
        <v>2460</v>
      </c>
      <c r="V89">
        <v>1575</v>
      </c>
      <c r="W89">
        <v>1421</v>
      </c>
      <c r="X89">
        <v>2214</v>
      </c>
      <c r="Y89" t="s">
        <v>10</v>
      </c>
      <c r="Z89">
        <v>8630.6107499999998</v>
      </c>
      <c r="AA89">
        <v>1438.435125</v>
      </c>
      <c r="AB89">
        <v>309.57750143169955</v>
      </c>
      <c r="AC89">
        <v>0.21521825771023184</v>
      </c>
      <c r="AD89">
        <v>19962947.889180001</v>
      </c>
      <c r="AE89">
        <v>12598</v>
      </c>
      <c r="AF89">
        <v>2099.6666666666665</v>
      </c>
      <c r="AG89">
        <v>497.33355674704518</v>
      </c>
      <c r="AH89">
        <v>0.2368631005304232</v>
      </c>
      <c r="AI89">
        <v>25120412</v>
      </c>
      <c r="AJ89">
        <v>2.6041733162161106E-3</v>
      </c>
      <c r="AK89">
        <v>0.86392284924459539</v>
      </c>
      <c r="AL89">
        <v>30000</v>
      </c>
      <c r="AM89">
        <v>0.35</v>
      </c>
      <c r="AN89">
        <v>861.38993118967358</v>
      </c>
      <c r="AO89">
        <v>47.682932320441985</v>
      </c>
      <c r="AP89">
        <v>1263.2361478405392</v>
      </c>
      <c r="AQ89">
        <v>1653.096138082163</v>
      </c>
      <c r="AR89">
        <v>2606.7547844910027</v>
      </c>
      <c r="AS89">
        <v>25072.444790509628</v>
      </c>
      <c r="AT89">
        <v>4315.3053749999999</v>
      </c>
      <c r="AU89">
        <v>10.019400549621219</v>
      </c>
      <c r="AV89">
        <v>525.815917150735</v>
      </c>
      <c r="AW89" t="s">
        <v>10</v>
      </c>
      <c r="AX89" t="s">
        <v>501</v>
      </c>
      <c r="AY89">
        <v>3</v>
      </c>
      <c r="AZ89">
        <v>7</v>
      </c>
    </row>
    <row r="90" spans="1:52" x14ac:dyDescent="0.3">
      <c r="A90">
        <v>15400</v>
      </c>
      <c r="B90" t="s">
        <v>686</v>
      </c>
      <c r="C90" t="s">
        <v>660</v>
      </c>
      <c r="D90" t="s">
        <v>549</v>
      </c>
      <c r="E90">
        <v>10</v>
      </c>
      <c r="F90">
        <v>97.094696969696969</v>
      </c>
      <c r="G90">
        <v>0.8</v>
      </c>
      <c r="H90">
        <v>5578.04637</v>
      </c>
      <c r="I90">
        <v>2425.56</v>
      </c>
      <c r="J90">
        <v>2091</v>
      </c>
      <c r="K90" t="s">
        <v>10</v>
      </c>
      <c r="L90">
        <v>1189</v>
      </c>
      <c r="M90">
        <v>669.33</v>
      </c>
      <c r="N90">
        <v>501.49799999999999</v>
      </c>
      <c r="O90">
        <v>1207.7909999999999</v>
      </c>
      <c r="P90">
        <v>1805.193</v>
      </c>
      <c r="Q90">
        <v>1859.34879</v>
      </c>
      <c r="R90" t="s">
        <v>10</v>
      </c>
      <c r="S90">
        <v>2122</v>
      </c>
      <c r="T90">
        <v>1983</v>
      </c>
      <c r="U90">
        <v>1079</v>
      </c>
      <c r="V90">
        <v>1858</v>
      </c>
      <c r="W90">
        <v>1499</v>
      </c>
      <c r="X90">
        <v>2143</v>
      </c>
      <c r="Y90" t="s">
        <v>10</v>
      </c>
      <c r="Z90">
        <v>7232.1607899999999</v>
      </c>
      <c r="AA90">
        <v>1205.3601316666666</v>
      </c>
      <c r="AB90">
        <v>560.45060453880501</v>
      </c>
      <c r="AC90">
        <v>0.46496527453903996</v>
      </c>
      <c r="AD90">
        <v>17542039.9257924</v>
      </c>
      <c r="AE90">
        <v>10684</v>
      </c>
      <c r="AF90">
        <v>1780.6666666666667</v>
      </c>
      <c r="AG90">
        <v>416.26562032753367</v>
      </c>
      <c r="AH90">
        <v>0.23376953593833788</v>
      </c>
      <c r="AI90">
        <v>22340244</v>
      </c>
      <c r="AJ90">
        <v>2.1822094279831152E-3</v>
      </c>
      <c r="AK90">
        <v>0.88237242913342961</v>
      </c>
      <c r="AL90">
        <v>30000</v>
      </c>
      <c r="AM90">
        <v>0.35</v>
      </c>
      <c r="AN90">
        <v>770.01400316800107</v>
      </c>
      <c r="AO90">
        <v>39.95668944751381</v>
      </c>
      <c r="AP90">
        <v>960.01749901394305</v>
      </c>
      <c r="AQ90">
        <v>1047.9503681218403</v>
      </c>
      <c r="AR90">
        <v>1359.5843934890811</v>
      </c>
      <c r="AS90">
        <v>14264.663576082003</v>
      </c>
      <c r="AT90">
        <v>3616.080395</v>
      </c>
      <c r="AU90">
        <v>9.3922458036416945</v>
      </c>
      <c r="AV90">
        <v>357.00313948230712</v>
      </c>
      <c r="AW90" t="s">
        <v>10</v>
      </c>
      <c r="AX90" t="s">
        <v>501</v>
      </c>
      <c r="AY90">
        <v>3</v>
      </c>
      <c r="AZ90">
        <v>7</v>
      </c>
    </row>
    <row r="91" spans="1:52" x14ac:dyDescent="0.3">
      <c r="A91">
        <v>13480</v>
      </c>
      <c r="B91" t="s">
        <v>687</v>
      </c>
      <c r="C91" t="s">
        <v>660</v>
      </c>
      <c r="D91" t="s">
        <v>191</v>
      </c>
      <c r="E91">
        <v>20</v>
      </c>
      <c r="F91">
        <v>90.17763157894737</v>
      </c>
      <c r="G91">
        <v>0.6</v>
      </c>
      <c r="H91">
        <v>7201.7610300000006</v>
      </c>
      <c r="I91">
        <v>2180.7999999999997</v>
      </c>
      <c r="J91">
        <v>1880</v>
      </c>
      <c r="K91" t="s">
        <v>10</v>
      </c>
      <c r="L91">
        <v>0</v>
      </c>
      <c r="M91">
        <v>0</v>
      </c>
      <c r="N91">
        <v>265.73399999999998</v>
      </c>
      <c r="O91">
        <v>2223.7739999999999</v>
      </c>
      <c r="P91">
        <v>2330.6669999999999</v>
      </c>
      <c r="Q91">
        <v>2400.5870100000002</v>
      </c>
      <c r="R91" t="s">
        <v>10</v>
      </c>
      <c r="S91">
        <v>1817</v>
      </c>
      <c r="T91">
        <v>1499</v>
      </c>
      <c r="U91">
        <v>1041</v>
      </c>
      <c r="V91">
        <v>1025</v>
      </c>
      <c r="W91">
        <v>1825</v>
      </c>
      <c r="X91">
        <v>1848</v>
      </c>
      <c r="Y91" t="s">
        <v>10</v>
      </c>
      <c r="Z91">
        <v>7220.7620099999995</v>
      </c>
      <c r="AA91">
        <v>1203.460335</v>
      </c>
      <c r="AB91">
        <v>1226.4347803117678</v>
      </c>
      <c r="AC91">
        <v>1.0190903220019858</v>
      </c>
      <c r="AD91">
        <v>15747037.791407997</v>
      </c>
      <c r="AE91">
        <v>9055</v>
      </c>
      <c r="AF91">
        <v>1509.1666666666667</v>
      </c>
      <c r="AG91">
        <v>390.64583277780758</v>
      </c>
      <c r="AH91">
        <v>0.2588487020062778</v>
      </c>
      <c r="AI91">
        <v>17023400</v>
      </c>
      <c r="AJ91">
        <v>2.1787699959923469E-3</v>
      </c>
      <c r="AK91">
        <v>0.88455119912942193</v>
      </c>
      <c r="AL91">
        <v>30000</v>
      </c>
      <c r="AM91">
        <v>0.35</v>
      </c>
      <c r="AN91">
        <v>811.43585501782616</v>
      </c>
      <c r="AO91">
        <v>39.893712762430937</v>
      </c>
      <c r="AP91">
        <v>2024.3090355603865</v>
      </c>
      <c r="AQ91">
        <v>5882.5845078173315</v>
      </c>
      <c r="AR91">
        <v>6680.4587630659498</v>
      </c>
      <c r="AS91">
        <v>46639.997214409203</v>
      </c>
      <c r="AT91">
        <v>3610.3810049999997</v>
      </c>
      <c r="AU91">
        <v>8.8987465433621598</v>
      </c>
      <c r="AV91">
        <v>1169.1064577557052</v>
      </c>
      <c r="AW91" t="s">
        <v>10</v>
      </c>
      <c r="AX91" t="s">
        <v>501</v>
      </c>
      <c r="AY91">
        <v>3</v>
      </c>
      <c r="AZ91">
        <v>7</v>
      </c>
    </row>
    <row r="92" spans="1:52" x14ac:dyDescent="0.3">
      <c r="A92">
        <v>15260</v>
      </c>
      <c r="B92" t="s">
        <v>268</v>
      </c>
      <c r="C92" t="s">
        <v>660</v>
      </c>
      <c r="D92" t="s">
        <v>191</v>
      </c>
      <c r="E92">
        <v>20</v>
      </c>
      <c r="F92">
        <v>90.17763157894737</v>
      </c>
      <c r="G92">
        <v>0.6</v>
      </c>
      <c r="H92">
        <v>4789.2060000000001</v>
      </c>
      <c r="I92">
        <v>1508</v>
      </c>
      <c r="J92">
        <v>1300</v>
      </c>
      <c r="K92" t="s">
        <v>10</v>
      </c>
      <c r="L92">
        <v>1596.402</v>
      </c>
      <c r="M92">
        <v>1233.7650000000001</v>
      </c>
      <c r="N92">
        <v>991.00800000000004</v>
      </c>
      <c r="O92">
        <v>990.00900000000001</v>
      </c>
      <c r="P92">
        <v>985.01400000000001</v>
      </c>
      <c r="Q92">
        <v>1014.56442</v>
      </c>
      <c r="R92" t="s">
        <v>10</v>
      </c>
      <c r="S92">
        <v>1516</v>
      </c>
      <c r="T92">
        <v>2070</v>
      </c>
      <c r="U92">
        <v>1436</v>
      </c>
      <c r="V92">
        <v>1224</v>
      </c>
      <c r="W92">
        <v>1312</v>
      </c>
      <c r="X92">
        <v>1612</v>
      </c>
      <c r="Y92" t="s">
        <v>10</v>
      </c>
      <c r="Z92">
        <v>6810.76242</v>
      </c>
      <c r="AA92">
        <v>1135.12707</v>
      </c>
      <c r="AB92">
        <v>245.5210171122734</v>
      </c>
      <c r="AC92">
        <v>0.21629386136679252</v>
      </c>
      <c r="AD92">
        <v>10270629.729359999</v>
      </c>
      <c r="AE92">
        <v>9170</v>
      </c>
      <c r="AF92">
        <v>1528.3333333333333</v>
      </c>
      <c r="AG92">
        <v>299.49936004383511</v>
      </c>
      <c r="AH92">
        <v>0.19596468487055732</v>
      </c>
      <c r="AI92">
        <v>11921000</v>
      </c>
      <c r="AJ92">
        <v>2.0550580104949654E-3</v>
      </c>
      <c r="AK92">
        <v>0.89082481444348449</v>
      </c>
      <c r="AL92">
        <v>30000</v>
      </c>
      <c r="AM92">
        <v>0.35</v>
      </c>
      <c r="AN92">
        <v>947.69326098853162</v>
      </c>
      <c r="AO92">
        <v>37.628521657458563</v>
      </c>
      <c r="AP92">
        <v>998.09145026144472</v>
      </c>
      <c r="AQ92">
        <v>1310.2033677071004</v>
      </c>
      <c r="AR92">
        <v>2062.7738008562719</v>
      </c>
      <c r="AS92">
        <v>25174.488929723204</v>
      </c>
      <c r="AT92">
        <v>3405.38121</v>
      </c>
      <c r="AU92">
        <v>7.1866738958296965</v>
      </c>
      <c r="AV92">
        <v>669.02678661927246</v>
      </c>
      <c r="AW92" t="s">
        <v>10</v>
      </c>
      <c r="AX92" t="s">
        <v>501</v>
      </c>
      <c r="AY92">
        <v>3</v>
      </c>
      <c r="AZ92">
        <v>7</v>
      </c>
    </row>
    <row r="93" spans="1:52" x14ac:dyDescent="0.3">
      <c r="A93">
        <v>13460</v>
      </c>
      <c r="B93" t="s">
        <v>688</v>
      </c>
      <c r="C93" t="s">
        <v>660</v>
      </c>
      <c r="D93" t="s">
        <v>191</v>
      </c>
      <c r="E93">
        <v>20</v>
      </c>
      <c r="F93">
        <v>90.17763157894737</v>
      </c>
      <c r="G93">
        <v>0.6</v>
      </c>
      <c r="H93">
        <v>6800.4627300000011</v>
      </c>
      <c r="I93">
        <v>1854.84</v>
      </c>
      <c r="J93">
        <v>1599</v>
      </c>
      <c r="K93" t="s">
        <v>10</v>
      </c>
      <c r="L93">
        <v>0</v>
      </c>
      <c r="M93">
        <v>0</v>
      </c>
      <c r="N93">
        <v>225.774</v>
      </c>
      <c r="O93">
        <v>1455.5429999999999</v>
      </c>
      <c r="P93">
        <v>2200.797</v>
      </c>
      <c r="Q93">
        <v>2266.8209100000004</v>
      </c>
      <c r="R93" t="s">
        <v>10</v>
      </c>
      <c r="S93">
        <v>1367</v>
      </c>
      <c r="T93">
        <v>1879</v>
      </c>
      <c r="U93">
        <v>1549</v>
      </c>
      <c r="V93">
        <v>889</v>
      </c>
      <c r="W93">
        <v>1919</v>
      </c>
      <c r="X93">
        <v>1508</v>
      </c>
      <c r="Y93" t="s">
        <v>10</v>
      </c>
      <c r="Z93">
        <v>6148.9349099999999</v>
      </c>
      <c r="AA93">
        <v>1024.8224849999999</v>
      </c>
      <c r="AB93">
        <v>1081.665109225381</v>
      </c>
      <c r="AC93">
        <v>1.0554658246255995</v>
      </c>
      <c r="AD93">
        <v>11405290.4284644</v>
      </c>
      <c r="AE93">
        <v>9111</v>
      </c>
      <c r="AF93">
        <v>1518.5</v>
      </c>
      <c r="AG93">
        <v>376.99429703909317</v>
      </c>
      <c r="AH93">
        <v>0.24826756472775316</v>
      </c>
      <c r="AI93">
        <v>14568489</v>
      </c>
      <c r="AJ93">
        <v>1.8553602612389525E-3</v>
      </c>
      <c r="AK93">
        <v>0.89669097720920332</v>
      </c>
      <c r="AL93">
        <v>30000</v>
      </c>
      <c r="AM93">
        <v>0.35</v>
      </c>
      <c r="AN93">
        <v>811.92762681617705</v>
      </c>
      <c r="AO93">
        <v>33.972016077348066</v>
      </c>
      <c r="AP93">
        <v>1761.1054307723423</v>
      </c>
      <c r="AQ93">
        <v>5182.7750378481214</v>
      </c>
      <c r="AR93">
        <v>5862.2153593950825</v>
      </c>
      <c r="AS93">
        <v>43054.629758679286</v>
      </c>
      <c r="AT93">
        <v>3074.467455</v>
      </c>
      <c r="AU93">
        <v>7.5732549391278914</v>
      </c>
      <c r="AV93">
        <v>1267.3557454068009</v>
      </c>
      <c r="AW93" t="s">
        <v>10</v>
      </c>
      <c r="AX93" t="s">
        <v>501</v>
      </c>
      <c r="AY93">
        <v>3</v>
      </c>
      <c r="AZ93">
        <v>7</v>
      </c>
    </row>
    <row r="94" spans="1:52" x14ac:dyDescent="0.3">
      <c r="A94">
        <v>13420</v>
      </c>
      <c r="B94" t="s">
        <v>689</v>
      </c>
      <c r="C94" t="s">
        <v>660</v>
      </c>
      <c r="D94" t="s">
        <v>191</v>
      </c>
      <c r="E94">
        <v>20</v>
      </c>
      <c r="F94">
        <v>90.17763157894737</v>
      </c>
      <c r="G94">
        <v>0.6</v>
      </c>
      <c r="H94">
        <v>6991.8511500000004</v>
      </c>
      <c r="I94">
        <v>1686.6399999999999</v>
      </c>
      <c r="J94">
        <v>1454</v>
      </c>
      <c r="K94" t="s">
        <v>10</v>
      </c>
      <c r="L94">
        <v>2</v>
      </c>
      <c r="M94">
        <v>10</v>
      </c>
      <c r="N94">
        <v>1027.971</v>
      </c>
      <c r="O94">
        <v>299.7</v>
      </c>
      <c r="P94">
        <v>2262.7350000000001</v>
      </c>
      <c r="Q94">
        <v>2330.6170500000003</v>
      </c>
      <c r="R94" t="s">
        <v>10</v>
      </c>
      <c r="S94">
        <v>1770</v>
      </c>
      <c r="T94">
        <v>1638</v>
      </c>
      <c r="U94">
        <v>1563</v>
      </c>
      <c r="V94">
        <v>1027</v>
      </c>
      <c r="W94">
        <v>1450</v>
      </c>
      <c r="X94">
        <v>1849</v>
      </c>
      <c r="Y94" t="s">
        <v>10</v>
      </c>
      <c r="Z94">
        <v>5933.0230499999998</v>
      </c>
      <c r="AA94">
        <v>988.837175</v>
      </c>
      <c r="AB94">
        <v>1079.9629835179373</v>
      </c>
      <c r="AC94">
        <v>1.0921545132219947</v>
      </c>
      <c r="AD94">
        <v>10006873.997051999</v>
      </c>
      <c r="AE94">
        <v>9297</v>
      </c>
      <c r="AF94">
        <v>1549.5</v>
      </c>
      <c r="AG94">
        <v>292.99880545831581</v>
      </c>
      <c r="AH94">
        <v>0.18909248496825803</v>
      </c>
      <c r="AI94">
        <v>13517838</v>
      </c>
      <c r="AJ94">
        <v>1.7902116963512834E-3</v>
      </c>
      <c r="AK94">
        <v>0.90032601676740343</v>
      </c>
      <c r="AL94">
        <v>30000</v>
      </c>
      <c r="AM94">
        <v>0.35</v>
      </c>
      <c r="AN94">
        <v>836.36801826517308</v>
      </c>
      <c r="AO94">
        <v>32.779132872928173</v>
      </c>
      <c r="AP94">
        <v>1735.5456409765009</v>
      </c>
      <c r="AQ94">
        <v>5169.5236789002838</v>
      </c>
      <c r="AR94">
        <v>5825.1063363588473</v>
      </c>
      <c r="AS94">
        <v>43496.143714562488</v>
      </c>
      <c r="AT94">
        <v>2966.5115249999999</v>
      </c>
      <c r="AU94">
        <v>7.0937947415857749</v>
      </c>
      <c r="AV94">
        <v>1326.9461362257493</v>
      </c>
      <c r="AW94" t="s">
        <v>10</v>
      </c>
      <c r="AX94" t="s">
        <v>501</v>
      </c>
      <c r="AY94">
        <v>3</v>
      </c>
      <c r="AZ94">
        <v>7</v>
      </c>
    </row>
    <row r="95" spans="1:52" x14ac:dyDescent="0.3">
      <c r="A95">
        <v>13390</v>
      </c>
      <c r="B95" t="s">
        <v>690</v>
      </c>
      <c r="C95" t="s">
        <v>660</v>
      </c>
      <c r="D95" t="s">
        <v>549</v>
      </c>
      <c r="E95">
        <v>10</v>
      </c>
      <c r="F95">
        <v>97.094696969696969</v>
      </c>
      <c r="G95">
        <v>0.8</v>
      </c>
      <c r="H95">
        <v>4273.7219999999998</v>
      </c>
      <c r="I95">
        <v>2122.7999999999997</v>
      </c>
      <c r="J95">
        <v>1830</v>
      </c>
      <c r="K95" t="s">
        <v>10</v>
      </c>
      <c r="L95">
        <v>1424.5740000000001</v>
      </c>
      <c r="M95">
        <v>951.048</v>
      </c>
      <c r="N95">
        <v>697.30200000000002</v>
      </c>
      <c r="O95">
        <v>1237.761</v>
      </c>
      <c r="P95">
        <v>646.35299999999995</v>
      </c>
      <c r="Q95">
        <v>665.74358999999993</v>
      </c>
      <c r="R95" t="s">
        <v>10</v>
      </c>
      <c r="S95">
        <v>1461</v>
      </c>
      <c r="T95">
        <v>1093</v>
      </c>
      <c r="U95">
        <v>1076</v>
      </c>
      <c r="V95">
        <v>1123</v>
      </c>
      <c r="W95">
        <v>1103</v>
      </c>
      <c r="X95">
        <v>1410</v>
      </c>
      <c r="Y95" t="s">
        <v>10</v>
      </c>
      <c r="Z95">
        <v>5622.7815900000005</v>
      </c>
      <c r="AA95">
        <v>937.13026500000012</v>
      </c>
      <c r="AB95">
        <v>329.81621514603108</v>
      </c>
      <c r="AC95">
        <v>0.35194276341724068</v>
      </c>
      <c r="AD95">
        <v>11936040.759251999</v>
      </c>
      <c r="AE95">
        <v>7266</v>
      </c>
      <c r="AF95">
        <v>1211</v>
      </c>
      <c r="AG95">
        <v>175.30430684954663</v>
      </c>
      <c r="AH95">
        <v>0.14475995611027798</v>
      </c>
      <c r="AI95">
        <v>13296780</v>
      </c>
      <c r="AJ95">
        <v>1.6966004149346204E-3</v>
      </c>
      <c r="AK95">
        <v>0.90545861275546657</v>
      </c>
      <c r="AL95">
        <v>30000</v>
      </c>
      <c r="AM95">
        <v>0.35</v>
      </c>
      <c r="AN95">
        <v>725.7577217818598</v>
      </c>
      <c r="AO95">
        <v>31.065091657458566</v>
      </c>
      <c r="AP95">
        <v>640.46713172061675</v>
      </c>
      <c r="AQ95">
        <v>640.58107890060705</v>
      </c>
      <c r="AR95">
        <v>951.11804829520247</v>
      </c>
      <c r="AS95">
        <v>11196.206500999526</v>
      </c>
      <c r="AT95">
        <v>2811.3907950000003</v>
      </c>
      <c r="AU95">
        <v>7.7474636800213528</v>
      </c>
      <c r="AV95">
        <v>360.41118514811706</v>
      </c>
      <c r="AW95" t="s">
        <v>10</v>
      </c>
      <c r="AX95" t="s">
        <v>501</v>
      </c>
      <c r="AY95">
        <v>3</v>
      </c>
      <c r="AZ95">
        <v>7</v>
      </c>
    </row>
    <row r="96" spans="1:52" x14ac:dyDescent="0.3">
      <c r="A96">
        <v>15500</v>
      </c>
      <c r="B96" t="s">
        <v>691</v>
      </c>
      <c r="C96" t="s">
        <v>660</v>
      </c>
      <c r="D96" t="s">
        <v>191</v>
      </c>
      <c r="E96">
        <v>20</v>
      </c>
      <c r="F96">
        <v>90.17763157894737</v>
      </c>
      <c r="G96">
        <v>0.6</v>
      </c>
      <c r="H96">
        <v>3475.8606600000003</v>
      </c>
      <c r="I96">
        <v>2571.7199999999998</v>
      </c>
      <c r="J96">
        <v>2217</v>
      </c>
      <c r="K96" t="s">
        <v>10</v>
      </c>
      <c r="L96">
        <v>360.63900000000001</v>
      </c>
      <c r="M96">
        <v>1082.9159999999999</v>
      </c>
      <c r="N96">
        <v>203.79599999999999</v>
      </c>
      <c r="O96">
        <v>586.41300000000001</v>
      </c>
      <c r="P96">
        <v>1124.874</v>
      </c>
      <c r="Q96">
        <v>1158.62022</v>
      </c>
      <c r="R96" t="s">
        <v>10</v>
      </c>
      <c r="S96">
        <v>872</v>
      </c>
      <c r="T96">
        <v>1263</v>
      </c>
      <c r="U96">
        <v>1156</v>
      </c>
      <c r="V96">
        <v>1167</v>
      </c>
      <c r="W96">
        <v>1212</v>
      </c>
      <c r="X96">
        <v>1175</v>
      </c>
      <c r="Y96" t="s">
        <v>10</v>
      </c>
      <c r="Z96">
        <v>4517.2582199999997</v>
      </c>
      <c r="AA96">
        <v>752.87636999999995</v>
      </c>
      <c r="AB96">
        <v>423.08058962911241</v>
      </c>
      <c r="AC96">
        <v>0.56195227594819108</v>
      </c>
      <c r="AD96">
        <v>11617123.309538398</v>
      </c>
      <c r="AE96">
        <v>6845</v>
      </c>
      <c r="AF96">
        <v>1140.8333333333333</v>
      </c>
      <c r="AG96">
        <v>137.36290134773145</v>
      </c>
      <c r="AH96">
        <v>0.12040575720765358</v>
      </c>
      <c r="AI96">
        <v>15175365</v>
      </c>
      <c r="AJ96">
        <v>1.3630232737563658E-3</v>
      </c>
      <c r="AK96">
        <v>0.92378505759173346</v>
      </c>
      <c r="AL96">
        <v>30000</v>
      </c>
      <c r="AM96">
        <v>0.35</v>
      </c>
      <c r="AN96">
        <v>591.01188558927515</v>
      </c>
      <c r="AO96">
        <v>24.957227734806629</v>
      </c>
      <c r="AP96">
        <v>922.22514432524497</v>
      </c>
      <c r="AQ96">
        <v>2079.3689889024286</v>
      </c>
      <c r="AR96">
        <v>2578.5135435985612</v>
      </c>
      <c r="AS96">
        <v>22361.218493270178</v>
      </c>
      <c r="AT96">
        <v>2258.6291099999999</v>
      </c>
      <c r="AU96">
        <v>7.6432612103833</v>
      </c>
      <c r="AV96">
        <v>895.98166634846541</v>
      </c>
      <c r="AW96" t="s">
        <v>10</v>
      </c>
      <c r="AX96" t="s">
        <v>501</v>
      </c>
      <c r="AY96">
        <v>3</v>
      </c>
      <c r="AZ96">
        <v>7</v>
      </c>
    </row>
    <row r="97" spans="1:52" x14ac:dyDescent="0.3">
      <c r="A97">
        <v>15640</v>
      </c>
      <c r="B97" t="s">
        <v>692</v>
      </c>
      <c r="C97" t="s">
        <v>660</v>
      </c>
      <c r="D97" t="s">
        <v>549</v>
      </c>
      <c r="E97">
        <v>10</v>
      </c>
      <c r="F97">
        <v>97.094696969696969</v>
      </c>
      <c r="G97">
        <v>0.8</v>
      </c>
      <c r="H97">
        <v>5865.1289999999999</v>
      </c>
      <c r="I97">
        <v>1910.52</v>
      </c>
      <c r="J97">
        <v>1647</v>
      </c>
      <c r="K97" t="s">
        <v>10</v>
      </c>
      <c r="L97">
        <v>0</v>
      </c>
      <c r="M97">
        <v>0</v>
      </c>
      <c r="N97">
        <v>0</v>
      </c>
      <c r="O97">
        <v>0</v>
      </c>
      <c r="P97">
        <v>1898.1</v>
      </c>
      <c r="Q97">
        <v>1955.0429999999999</v>
      </c>
      <c r="R97" t="s">
        <v>10</v>
      </c>
      <c r="S97">
        <v>670</v>
      </c>
      <c r="T97">
        <v>660</v>
      </c>
      <c r="U97">
        <v>801</v>
      </c>
      <c r="V97">
        <v>1072</v>
      </c>
      <c r="W97">
        <v>884</v>
      </c>
      <c r="X97">
        <v>923</v>
      </c>
      <c r="Y97" t="s">
        <v>10</v>
      </c>
      <c r="Z97">
        <v>3853.143</v>
      </c>
      <c r="AA97">
        <v>642.19050000000004</v>
      </c>
      <c r="AB97">
        <v>995.04019135987664</v>
      </c>
      <c r="AC97">
        <v>1.5494470742869546</v>
      </c>
      <c r="AD97">
        <v>7361506.7643600004</v>
      </c>
      <c r="AE97">
        <v>5010</v>
      </c>
      <c r="AF97">
        <v>835</v>
      </c>
      <c r="AG97">
        <v>158.3161394173064</v>
      </c>
      <c r="AH97">
        <v>0.18960016696683402</v>
      </c>
      <c r="AI97">
        <v>8251470</v>
      </c>
      <c r="AJ97">
        <v>1.1626352380872805E-3</v>
      </c>
      <c r="AK97">
        <v>0.93503614665427515</v>
      </c>
      <c r="AL97">
        <v>30000</v>
      </c>
      <c r="AM97">
        <v>0.35</v>
      </c>
      <c r="AN97">
        <v>633.28961597749105</v>
      </c>
      <c r="AO97">
        <v>21.288082872928175</v>
      </c>
      <c r="AP97">
        <v>1207.9210200891584</v>
      </c>
      <c r="AQ97">
        <v>1703.5473803125178</v>
      </c>
      <c r="AR97">
        <v>1420.8018488184402</v>
      </c>
      <c r="AS97">
        <v>17491.219093462834</v>
      </c>
      <c r="AT97">
        <v>1926.5715</v>
      </c>
      <c r="AU97">
        <v>6.0843299855037447</v>
      </c>
      <c r="AV97">
        <v>821.64369604677859</v>
      </c>
      <c r="AW97" t="s">
        <v>10</v>
      </c>
      <c r="AX97" t="s">
        <v>501</v>
      </c>
      <c r="AY97">
        <v>3</v>
      </c>
      <c r="AZ97">
        <v>7</v>
      </c>
    </row>
    <row r="98" spans="1:52" x14ac:dyDescent="0.3">
      <c r="A98">
        <v>15241</v>
      </c>
      <c r="B98" t="s">
        <v>693</v>
      </c>
      <c r="C98" t="s">
        <v>660</v>
      </c>
      <c r="D98" t="s">
        <v>549</v>
      </c>
      <c r="E98">
        <v>10</v>
      </c>
      <c r="F98">
        <v>97.094696969696969</v>
      </c>
      <c r="G98">
        <v>0.8</v>
      </c>
      <c r="H98">
        <v>7042.9500000000007</v>
      </c>
      <c r="I98">
        <v>1408.24</v>
      </c>
      <c r="J98">
        <v>1214</v>
      </c>
      <c r="K98" t="s">
        <v>10</v>
      </c>
      <c r="L98">
        <v>0</v>
      </c>
      <c r="M98">
        <v>2347.65</v>
      </c>
      <c r="N98">
        <v>848.15099999999995</v>
      </c>
      <c r="O98">
        <v>0</v>
      </c>
      <c r="P98">
        <v>260.73899999999998</v>
      </c>
      <c r="Q98">
        <v>268.56117</v>
      </c>
      <c r="R98" t="s">
        <v>10</v>
      </c>
      <c r="S98">
        <v>599</v>
      </c>
      <c r="T98">
        <v>497</v>
      </c>
      <c r="U98">
        <v>1108</v>
      </c>
      <c r="V98">
        <v>907</v>
      </c>
      <c r="W98">
        <v>610</v>
      </c>
      <c r="X98">
        <v>625</v>
      </c>
      <c r="Y98" t="s">
        <v>10</v>
      </c>
      <c r="Z98">
        <v>3725.1011699999999</v>
      </c>
      <c r="AA98">
        <v>620.85019499999999</v>
      </c>
      <c r="AB98">
        <v>900.91073716151709</v>
      </c>
      <c r="AC98">
        <v>1.4510919774479851</v>
      </c>
      <c r="AD98">
        <v>5245836.4716408001</v>
      </c>
      <c r="AE98">
        <v>4346</v>
      </c>
      <c r="AF98">
        <v>724.33333333333337</v>
      </c>
      <c r="AG98">
        <v>232.76397201170695</v>
      </c>
      <c r="AH98">
        <v>0.32134924806034093</v>
      </c>
      <c r="AI98">
        <v>5276044</v>
      </c>
      <c r="AJ98">
        <v>1.124000299413273E-3</v>
      </c>
      <c r="AK98">
        <v>0.9395680649713446</v>
      </c>
      <c r="AL98">
        <v>30000</v>
      </c>
      <c r="AM98">
        <v>0.35</v>
      </c>
      <c r="AN98">
        <v>725.27264202631318</v>
      </c>
      <c r="AO98">
        <v>20.580669447513813</v>
      </c>
      <c r="AP98">
        <v>1106.7174316366552</v>
      </c>
      <c r="AQ98">
        <v>1546.5253381496627</v>
      </c>
      <c r="AR98">
        <v>1312.5241261117933</v>
      </c>
      <c r="AS98">
        <v>17368.551223514958</v>
      </c>
      <c r="AT98">
        <v>1862.550585</v>
      </c>
      <c r="AU98">
        <v>5.136139093283008</v>
      </c>
      <c r="AV98">
        <v>843.92547423247765</v>
      </c>
      <c r="AW98" t="s">
        <v>10</v>
      </c>
      <c r="AX98" t="s">
        <v>501</v>
      </c>
      <c r="AY98">
        <v>3</v>
      </c>
      <c r="AZ98">
        <v>7</v>
      </c>
    </row>
    <row r="99" spans="1:52" x14ac:dyDescent="0.3">
      <c r="A99">
        <v>13610</v>
      </c>
      <c r="B99" t="s">
        <v>694</v>
      </c>
      <c r="C99" t="s">
        <v>660</v>
      </c>
      <c r="D99" t="s">
        <v>549</v>
      </c>
      <c r="E99">
        <v>10</v>
      </c>
      <c r="F99">
        <v>97.094696969696969</v>
      </c>
      <c r="G99">
        <v>0.8</v>
      </c>
      <c r="H99">
        <v>3614.7716100000002</v>
      </c>
      <c r="I99">
        <v>2192.3999999999996</v>
      </c>
      <c r="J99">
        <v>1890</v>
      </c>
      <c r="K99" t="s">
        <v>10</v>
      </c>
      <c r="L99">
        <v>0</v>
      </c>
      <c r="M99">
        <v>0</v>
      </c>
      <c r="N99">
        <v>0</v>
      </c>
      <c r="O99">
        <v>986.01300000000003</v>
      </c>
      <c r="P99">
        <v>1169.829</v>
      </c>
      <c r="Q99">
        <v>1204.9238700000001</v>
      </c>
      <c r="R99" t="s">
        <v>10</v>
      </c>
      <c r="S99">
        <v>616</v>
      </c>
      <c r="T99">
        <v>1025</v>
      </c>
      <c r="U99">
        <v>663</v>
      </c>
      <c r="V99">
        <v>514</v>
      </c>
      <c r="W99">
        <v>709</v>
      </c>
      <c r="X99">
        <v>691</v>
      </c>
      <c r="Y99" t="s">
        <v>10</v>
      </c>
      <c r="Z99">
        <v>3360.7658700000002</v>
      </c>
      <c r="AA99">
        <v>560.12764500000003</v>
      </c>
      <c r="AB99">
        <v>618.0785040342854</v>
      </c>
      <c r="AC99">
        <v>1.1034600944116681</v>
      </c>
      <c r="AD99">
        <v>7368143.0933879996</v>
      </c>
      <c r="AE99">
        <v>4218</v>
      </c>
      <c r="AF99">
        <v>703</v>
      </c>
      <c r="AG99">
        <v>172.48420217515573</v>
      </c>
      <c r="AH99">
        <v>0.24535448389069095</v>
      </c>
      <c r="AI99">
        <v>7972020</v>
      </c>
      <c r="AJ99">
        <v>1.0140669130169985E-3</v>
      </c>
      <c r="AK99">
        <v>0.94482577138960511</v>
      </c>
      <c r="AL99">
        <v>30000</v>
      </c>
      <c r="AM99">
        <v>0.35</v>
      </c>
      <c r="AN99">
        <v>552.11536061639458</v>
      </c>
      <c r="AO99">
        <v>18.567767237569061</v>
      </c>
      <c r="AP99">
        <v>803.75617640997598</v>
      </c>
      <c r="AQ99">
        <v>1075.0750752142856</v>
      </c>
      <c r="AR99">
        <v>989.43384878566656</v>
      </c>
      <c r="AS99">
        <v>12505.694822916777</v>
      </c>
      <c r="AT99">
        <v>1680.3829350000001</v>
      </c>
      <c r="AU99">
        <v>6.0870718507957502</v>
      </c>
      <c r="AV99">
        <v>673.5163502918864</v>
      </c>
      <c r="AW99" t="s">
        <v>10</v>
      </c>
      <c r="AX99" t="s">
        <v>501</v>
      </c>
      <c r="AY99">
        <v>3</v>
      </c>
      <c r="AZ99">
        <v>7</v>
      </c>
    </row>
    <row r="100" spans="1:52" x14ac:dyDescent="0.3">
      <c r="A100">
        <v>13380</v>
      </c>
      <c r="B100" t="s">
        <v>695</v>
      </c>
      <c r="C100" t="s">
        <v>660</v>
      </c>
      <c r="D100" t="s">
        <v>549</v>
      </c>
      <c r="E100">
        <v>10</v>
      </c>
      <c r="F100">
        <v>97.094696969696969</v>
      </c>
      <c r="G100">
        <v>0.8</v>
      </c>
      <c r="H100">
        <v>3356.6400000000003</v>
      </c>
      <c r="I100">
        <v>2220.2399999999998</v>
      </c>
      <c r="J100">
        <v>1914</v>
      </c>
      <c r="K100" t="s">
        <v>10</v>
      </c>
      <c r="L100">
        <v>569.42999999999995</v>
      </c>
      <c r="M100">
        <v>1118.8800000000001</v>
      </c>
      <c r="N100">
        <v>250.749</v>
      </c>
      <c r="O100">
        <v>50</v>
      </c>
      <c r="P100">
        <v>328.67099999999999</v>
      </c>
      <c r="Q100">
        <v>338.53113000000002</v>
      </c>
      <c r="R100" t="s">
        <v>10</v>
      </c>
      <c r="S100">
        <v>823</v>
      </c>
      <c r="T100">
        <v>687</v>
      </c>
      <c r="U100">
        <v>635</v>
      </c>
      <c r="V100">
        <v>784</v>
      </c>
      <c r="W100">
        <v>701</v>
      </c>
      <c r="X100">
        <v>790</v>
      </c>
      <c r="Y100" t="s">
        <v>10</v>
      </c>
      <c r="Z100">
        <v>2656.2611299999999</v>
      </c>
      <c r="AA100">
        <v>442.71018833333329</v>
      </c>
      <c r="AB100">
        <v>370.99653027926405</v>
      </c>
      <c r="AC100">
        <v>0.83801218055529969</v>
      </c>
      <c r="AD100">
        <v>5897537.2112711994</v>
      </c>
      <c r="AE100">
        <v>4420</v>
      </c>
      <c r="AF100">
        <v>736.66666666666663</v>
      </c>
      <c r="AG100">
        <v>72.956608108290411</v>
      </c>
      <c r="AH100">
        <v>9.9036119604014136E-2</v>
      </c>
      <c r="AI100">
        <v>8459880</v>
      </c>
      <c r="AJ100">
        <v>8.0149187074020833E-4</v>
      </c>
      <c r="AK100">
        <v>0.95857240897546658</v>
      </c>
      <c r="AL100">
        <v>30000</v>
      </c>
      <c r="AM100">
        <v>0.35</v>
      </c>
      <c r="AN100">
        <v>487.75981788812885</v>
      </c>
      <c r="AO100">
        <v>14.675475856353591</v>
      </c>
      <c r="AP100">
        <v>517.75128884280002</v>
      </c>
      <c r="AQ100">
        <v>656.46883009797864</v>
      </c>
      <c r="AR100">
        <v>664.50604740633594</v>
      </c>
      <c r="AS100">
        <v>9105.3147705167285</v>
      </c>
      <c r="AT100">
        <v>1328.1305649999999</v>
      </c>
      <c r="AU100">
        <v>5.4458383667209587</v>
      </c>
      <c r="AV100">
        <v>620.4442608635876</v>
      </c>
      <c r="AW100" t="s">
        <v>10</v>
      </c>
      <c r="AX100" t="s">
        <v>501</v>
      </c>
      <c r="AY100">
        <v>3</v>
      </c>
      <c r="AZ100">
        <v>7</v>
      </c>
    </row>
    <row r="101" spans="1:52" x14ac:dyDescent="0.3">
      <c r="A101">
        <v>13360</v>
      </c>
      <c r="B101" t="s">
        <v>696</v>
      </c>
      <c r="C101" t="s">
        <v>660</v>
      </c>
      <c r="D101" t="s">
        <v>549</v>
      </c>
      <c r="E101">
        <v>10</v>
      </c>
      <c r="F101">
        <v>97.094696969696969</v>
      </c>
      <c r="G101">
        <v>0.8</v>
      </c>
      <c r="H101">
        <v>2007.9900000000002</v>
      </c>
      <c r="I101">
        <v>2527.64</v>
      </c>
      <c r="J101">
        <v>2179</v>
      </c>
      <c r="K101" t="s">
        <v>10</v>
      </c>
      <c r="L101">
        <v>561.43799999999999</v>
      </c>
      <c r="M101">
        <v>259.74</v>
      </c>
      <c r="N101">
        <v>669.33</v>
      </c>
      <c r="O101">
        <v>604.39499999999998</v>
      </c>
      <c r="P101">
        <v>250.749</v>
      </c>
      <c r="Q101">
        <v>258.27147000000002</v>
      </c>
      <c r="R101" t="s">
        <v>10</v>
      </c>
      <c r="S101">
        <v>748</v>
      </c>
      <c r="T101">
        <v>462</v>
      </c>
      <c r="U101">
        <v>357</v>
      </c>
      <c r="V101">
        <v>381</v>
      </c>
      <c r="W101">
        <v>728</v>
      </c>
      <c r="X101">
        <v>348</v>
      </c>
      <c r="Y101" t="s">
        <v>10</v>
      </c>
      <c r="Z101">
        <v>2603.9234700000002</v>
      </c>
      <c r="AA101">
        <v>433.98724500000003</v>
      </c>
      <c r="AB101">
        <v>197.72865277941921</v>
      </c>
      <c r="AC101">
        <v>0.45560936423239629</v>
      </c>
      <c r="AD101">
        <v>6581781.1197108002</v>
      </c>
      <c r="AE101">
        <v>3024</v>
      </c>
      <c r="AF101">
        <v>504</v>
      </c>
      <c r="AG101">
        <v>185.76867335479361</v>
      </c>
      <c r="AH101">
        <v>0.36858863760871746</v>
      </c>
      <c r="AI101">
        <v>6589296</v>
      </c>
      <c r="AJ101">
        <v>7.8569966998486896E-4</v>
      </c>
      <c r="AK101">
        <v>0.96094223463330142</v>
      </c>
      <c r="AL101">
        <v>30000</v>
      </c>
      <c r="AM101">
        <v>0.35</v>
      </c>
      <c r="AN101">
        <v>452.6130753174703</v>
      </c>
      <c r="AO101">
        <v>14.386317513812156</v>
      </c>
      <c r="AP101">
        <v>341.59182791754074</v>
      </c>
      <c r="AQ101">
        <v>370.63543924498208</v>
      </c>
      <c r="AR101">
        <v>485.4550030556623</v>
      </c>
      <c r="AS101">
        <v>6845.0091088864356</v>
      </c>
      <c r="AT101">
        <v>1301.9617350000001</v>
      </c>
      <c r="AU101">
        <v>5.7530893648478125</v>
      </c>
      <c r="AV101">
        <v>475.79994688109809</v>
      </c>
      <c r="AW101" t="s">
        <v>10</v>
      </c>
      <c r="AX101" t="s">
        <v>501</v>
      </c>
      <c r="AY101">
        <v>3</v>
      </c>
      <c r="AZ101">
        <v>7</v>
      </c>
    </row>
    <row r="102" spans="1:52" x14ac:dyDescent="0.3">
      <c r="A102">
        <v>15420</v>
      </c>
      <c r="B102" t="s">
        <v>697</v>
      </c>
      <c r="C102" t="s">
        <v>660</v>
      </c>
      <c r="D102" t="s">
        <v>549</v>
      </c>
      <c r="E102">
        <v>10</v>
      </c>
      <c r="F102">
        <v>97.094696969696969</v>
      </c>
      <c r="G102">
        <v>0.8</v>
      </c>
      <c r="H102">
        <v>2222.5752000000002</v>
      </c>
      <c r="I102">
        <v>2540.3999999999996</v>
      </c>
      <c r="J102">
        <v>2190</v>
      </c>
      <c r="K102" t="s">
        <v>10</v>
      </c>
      <c r="L102">
        <v>79</v>
      </c>
      <c r="M102">
        <v>23</v>
      </c>
      <c r="N102">
        <v>279.72000000000003</v>
      </c>
      <c r="O102">
        <v>21</v>
      </c>
      <c r="P102">
        <v>719.28</v>
      </c>
      <c r="Q102">
        <v>740.85840000000007</v>
      </c>
      <c r="R102" t="s">
        <v>10</v>
      </c>
      <c r="S102">
        <v>396</v>
      </c>
      <c r="T102">
        <v>509</v>
      </c>
      <c r="U102">
        <v>415</v>
      </c>
      <c r="V102">
        <v>283</v>
      </c>
      <c r="W102">
        <v>289</v>
      </c>
      <c r="X102">
        <v>566</v>
      </c>
      <c r="Y102" t="s">
        <v>10</v>
      </c>
      <c r="Z102">
        <v>1862.8584000000001</v>
      </c>
      <c r="AA102">
        <v>310.47640000000001</v>
      </c>
      <c r="AB102">
        <v>338.61943119342692</v>
      </c>
      <c r="AC102">
        <v>1.0906446712002165</v>
      </c>
      <c r="AD102">
        <v>4732405.4793599993</v>
      </c>
      <c r="AE102">
        <v>2458</v>
      </c>
      <c r="AF102">
        <v>409.66666666666669</v>
      </c>
      <c r="AG102">
        <v>114.12916659060765</v>
      </c>
      <c r="AH102">
        <v>0.27859031714550281</v>
      </c>
      <c r="AI102">
        <v>5383020</v>
      </c>
      <c r="AJ102">
        <v>5.6209302883565202E-4</v>
      </c>
      <c r="AK102">
        <v>0.97790851637149934</v>
      </c>
      <c r="AL102">
        <v>30000</v>
      </c>
      <c r="AM102">
        <v>0.35</v>
      </c>
      <c r="AN102">
        <v>381.86465978839061</v>
      </c>
      <c r="AO102">
        <v>10.292035359116023</v>
      </c>
      <c r="AP102">
        <v>441.53978478458714</v>
      </c>
      <c r="AQ102">
        <v>589.36677802598251</v>
      </c>
      <c r="AR102">
        <v>544.46013837574742</v>
      </c>
      <c r="AS102">
        <v>7646.3806946027626</v>
      </c>
      <c r="AT102">
        <v>931.42920000000004</v>
      </c>
      <c r="AU102">
        <v>4.8783210287966909</v>
      </c>
      <c r="AV102">
        <v>742.94154924663087</v>
      </c>
      <c r="AW102" t="s">
        <v>10</v>
      </c>
      <c r="AX102" t="s">
        <v>501</v>
      </c>
      <c r="AY102">
        <v>3</v>
      </c>
      <c r="AZ102">
        <v>7</v>
      </c>
    </row>
    <row r="103" spans="1:52" x14ac:dyDescent="0.3">
      <c r="A103">
        <v>15560</v>
      </c>
      <c r="B103" t="s">
        <v>698</v>
      </c>
      <c r="C103" t="s">
        <v>660</v>
      </c>
      <c r="D103" t="s">
        <v>549</v>
      </c>
      <c r="E103">
        <v>10</v>
      </c>
      <c r="F103">
        <v>97.094696969696969</v>
      </c>
      <c r="G103">
        <v>0.8</v>
      </c>
      <c r="H103">
        <v>1886.1020100000001</v>
      </c>
      <c r="I103">
        <v>2842</v>
      </c>
      <c r="J103">
        <v>2450</v>
      </c>
      <c r="K103" t="s">
        <v>10</v>
      </c>
      <c r="L103">
        <v>0</v>
      </c>
      <c r="M103">
        <v>0</v>
      </c>
      <c r="N103">
        <v>0</v>
      </c>
      <c r="O103">
        <v>0</v>
      </c>
      <c r="P103">
        <v>610.38900000000001</v>
      </c>
      <c r="Q103">
        <v>628.70067000000006</v>
      </c>
      <c r="R103" t="s">
        <v>10</v>
      </c>
      <c r="S103">
        <v>372</v>
      </c>
      <c r="T103">
        <v>199</v>
      </c>
      <c r="U103">
        <v>323</v>
      </c>
      <c r="V103">
        <v>231</v>
      </c>
      <c r="W103">
        <v>384</v>
      </c>
      <c r="X103">
        <v>183</v>
      </c>
      <c r="Y103" t="s">
        <v>10</v>
      </c>
      <c r="Z103">
        <v>1239.0896700000001</v>
      </c>
      <c r="AA103">
        <v>206.51494500000001</v>
      </c>
      <c r="AB103">
        <v>319.98397732678143</v>
      </c>
      <c r="AC103">
        <v>1.5494470742869548</v>
      </c>
      <c r="AD103">
        <v>3521492.8421400003</v>
      </c>
      <c r="AE103">
        <v>1692</v>
      </c>
      <c r="AF103">
        <v>282</v>
      </c>
      <c r="AG103">
        <v>88.854937960700866</v>
      </c>
      <c r="AH103">
        <v>0.31508843248475482</v>
      </c>
      <c r="AI103">
        <v>4145400</v>
      </c>
      <c r="AJ103">
        <v>3.7387901603754128E-4</v>
      </c>
      <c r="AK103">
        <v>0.98538924126698957</v>
      </c>
      <c r="AL103">
        <v>30000</v>
      </c>
      <c r="AM103">
        <v>0.35</v>
      </c>
      <c r="AN103">
        <v>294.44889511888937</v>
      </c>
      <c r="AO103">
        <v>6.845799281767956</v>
      </c>
      <c r="AP103">
        <v>388.44197014446098</v>
      </c>
      <c r="AQ103">
        <v>547.82497335313076</v>
      </c>
      <c r="AR103">
        <v>456.89996296214053</v>
      </c>
      <c r="AS103">
        <v>6532.7706946011695</v>
      </c>
      <c r="AT103">
        <v>619.54483500000003</v>
      </c>
      <c r="AU103">
        <v>4.2081654594074598</v>
      </c>
      <c r="AV103">
        <v>954.27435507779808</v>
      </c>
      <c r="AW103" t="s">
        <v>10</v>
      </c>
      <c r="AX103" t="s">
        <v>501</v>
      </c>
      <c r="AY103">
        <v>3</v>
      </c>
      <c r="AZ103">
        <v>7</v>
      </c>
    </row>
    <row r="104" spans="1:52" x14ac:dyDescent="0.3">
      <c r="A104">
        <v>13490</v>
      </c>
      <c r="B104" t="s">
        <v>699</v>
      </c>
      <c r="C104" t="s">
        <v>660</v>
      </c>
      <c r="D104" t="s">
        <v>549</v>
      </c>
      <c r="E104">
        <v>10</v>
      </c>
      <c r="F104">
        <v>97.094696969696969</v>
      </c>
      <c r="G104">
        <v>0.8</v>
      </c>
      <c r="H104">
        <v>899.09999999999991</v>
      </c>
      <c r="I104">
        <v>2799.08</v>
      </c>
      <c r="J104">
        <v>2413</v>
      </c>
      <c r="K104" t="s">
        <v>10</v>
      </c>
      <c r="L104">
        <v>100</v>
      </c>
      <c r="M104">
        <v>299.7</v>
      </c>
      <c r="N104">
        <v>0</v>
      </c>
      <c r="O104">
        <v>0</v>
      </c>
      <c r="P104">
        <v>51</v>
      </c>
      <c r="Q104">
        <v>52.53</v>
      </c>
      <c r="R104" t="s">
        <v>10</v>
      </c>
      <c r="S104">
        <v>109</v>
      </c>
      <c r="T104">
        <v>84</v>
      </c>
      <c r="U104">
        <v>138</v>
      </c>
      <c r="V104">
        <v>103</v>
      </c>
      <c r="W104">
        <v>113</v>
      </c>
      <c r="X104">
        <v>141</v>
      </c>
      <c r="Y104" t="s">
        <v>10</v>
      </c>
      <c r="Z104">
        <v>503.23</v>
      </c>
      <c r="AA104">
        <v>83.87166666666667</v>
      </c>
      <c r="AB104">
        <v>112.22633566443602</v>
      </c>
      <c r="AC104">
        <v>1.3380720823214358</v>
      </c>
      <c r="AD104">
        <v>1408581.0284</v>
      </c>
      <c r="AE104">
        <v>688</v>
      </c>
      <c r="AF104">
        <v>114.66666666666667</v>
      </c>
      <c r="AG104">
        <v>21.676408066528591</v>
      </c>
      <c r="AH104">
        <v>0.18903844244065632</v>
      </c>
      <c r="AI104">
        <v>1660144</v>
      </c>
      <c r="AJ104">
        <v>1.518430358963221E-4</v>
      </c>
      <c r="AK104">
        <v>0.99457448053156117</v>
      </c>
      <c r="AL104">
        <v>30000</v>
      </c>
      <c r="AM104">
        <v>0.35</v>
      </c>
      <c r="AN104">
        <v>189.08026568395442</v>
      </c>
      <c r="AO104">
        <v>2.780276243093923</v>
      </c>
      <c r="AP104">
        <v>140.02909809537525</v>
      </c>
      <c r="AQ104">
        <v>193.33523921281883</v>
      </c>
      <c r="AR104">
        <v>167.83186052631447</v>
      </c>
      <c r="AS104">
        <v>3153.0951115792795</v>
      </c>
      <c r="AT104">
        <v>251.61500000000001</v>
      </c>
      <c r="AU104">
        <v>2.6614623063897289</v>
      </c>
      <c r="AV104">
        <v>1134.0941819761333</v>
      </c>
      <c r="AW104" t="s">
        <v>10</v>
      </c>
      <c r="AX104" t="s">
        <v>500</v>
      </c>
      <c r="AY104">
        <v>3</v>
      </c>
      <c r="AZ104">
        <v>7</v>
      </c>
    </row>
    <row r="105" spans="1:52" x14ac:dyDescent="0.3">
      <c r="A105">
        <v>15200</v>
      </c>
      <c r="B105" t="s">
        <v>700</v>
      </c>
      <c r="C105" t="s">
        <v>660</v>
      </c>
      <c r="D105" t="s">
        <v>549</v>
      </c>
      <c r="E105">
        <v>10</v>
      </c>
      <c r="F105">
        <v>97.094696969696969</v>
      </c>
      <c r="G105">
        <v>0.8</v>
      </c>
      <c r="H105">
        <v>306</v>
      </c>
      <c r="I105">
        <v>2110.04</v>
      </c>
      <c r="J105">
        <v>1819</v>
      </c>
      <c r="K105" t="s">
        <v>10</v>
      </c>
      <c r="L105">
        <v>102</v>
      </c>
      <c r="M105">
        <v>59</v>
      </c>
      <c r="N105">
        <v>59</v>
      </c>
      <c r="O105">
        <v>57</v>
      </c>
      <c r="P105">
        <v>78</v>
      </c>
      <c r="Q105">
        <v>80.34</v>
      </c>
      <c r="R105" t="s">
        <v>10</v>
      </c>
      <c r="S105">
        <v>70</v>
      </c>
      <c r="T105">
        <v>59</v>
      </c>
      <c r="U105">
        <v>101</v>
      </c>
      <c r="V105">
        <v>108</v>
      </c>
      <c r="W105">
        <v>83</v>
      </c>
      <c r="X105">
        <v>62</v>
      </c>
      <c r="Y105" t="s">
        <v>10</v>
      </c>
      <c r="Z105">
        <v>435.34000000000003</v>
      </c>
      <c r="AA105">
        <v>72.556666666666672</v>
      </c>
      <c r="AB105">
        <v>17.701391659038144</v>
      </c>
      <c r="AC105">
        <v>0.24396643991875053</v>
      </c>
      <c r="AD105">
        <v>918584.81359999999</v>
      </c>
      <c r="AE105">
        <v>483</v>
      </c>
      <c r="AF105">
        <v>80.5</v>
      </c>
      <c r="AG105">
        <v>20.481699148264042</v>
      </c>
      <c r="AH105">
        <v>0.25443104532005023</v>
      </c>
      <c r="AI105">
        <v>878577</v>
      </c>
      <c r="AJ105">
        <v>1.3135812103234079E-4</v>
      </c>
      <c r="AK105">
        <v>0.99540835868458255</v>
      </c>
      <c r="AL105">
        <v>30000</v>
      </c>
      <c r="AM105">
        <v>0.35</v>
      </c>
      <c r="AN105">
        <v>202.55340113412785</v>
      </c>
      <c r="AO105">
        <v>2.4051933701657462</v>
      </c>
      <c r="AP105">
        <v>41.753325360695605</v>
      </c>
      <c r="AQ105">
        <v>36.713781269439188</v>
      </c>
      <c r="AR105">
        <v>65.805259062353059</v>
      </c>
      <c r="AS105">
        <v>2244.3012532923558</v>
      </c>
      <c r="AT105">
        <v>217.67000000000002</v>
      </c>
      <c r="AU105">
        <v>2.1492603805340416</v>
      </c>
      <c r="AV105">
        <v>933.10636938006235</v>
      </c>
      <c r="AW105" t="s">
        <v>10</v>
      </c>
      <c r="AX105" t="s">
        <v>500</v>
      </c>
      <c r="AY105">
        <v>3</v>
      </c>
      <c r="AZ105">
        <v>7</v>
      </c>
    </row>
    <row r="106" spans="1:52" x14ac:dyDescent="0.3">
      <c r="A106">
        <v>13130</v>
      </c>
      <c r="B106" t="s">
        <v>701</v>
      </c>
      <c r="C106" t="s">
        <v>660</v>
      </c>
      <c r="D106" t="s">
        <v>549</v>
      </c>
      <c r="E106">
        <v>10</v>
      </c>
      <c r="F106">
        <v>97.094696969696969</v>
      </c>
      <c r="G106">
        <v>0.8</v>
      </c>
      <c r="H106">
        <v>117</v>
      </c>
      <c r="I106">
        <v>2129.7599999999998</v>
      </c>
      <c r="J106">
        <v>1836</v>
      </c>
      <c r="K106" t="s">
        <v>10</v>
      </c>
      <c r="L106">
        <v>39</v>
      </c>
      <c r="M106">
        <v>31</v>
      </c>
      <c r="N106">
        <v>31</v>
      </c>
      <c r="O106">
        <v>25</v>
      </c>
      <c r="P106">
        <v>32</v>
      </c>
      <c r="Q106">
        <v>32.96</v>
      </c>
      <c r="R106" t="s">
        <v>10</v>
      </c>
      <c r="S106">
        <v>52</v>
      </c>
      <c r="T106">
        <v>50</v>
      </c>
      <c r="U106">
        <v>59</v>
      </c>
      <c r="V106">
        <v>43</v>
      </c>
      <c r="W106">
        <v>28</v>
      </c>
      <c r="X106">
        <v>57</v>
      </c>
      <c r="Y106" t="s">
        <v>10</v>
      </c>
      <c r="Z106">
        <v>190.96</v>
      </c>
      <c r="AA106">
        <v>31.826666666666668</v>
      </c>
      <c r="AB106">
        <v>4.488682063442063</v>
      </c>
      <c r="AC106">
        <v>0.14103525544958304</v>
      </c>
      <c r="AD106">
        <v>406698.96959999995</v>
      </c>
      <c r="AE106">
        <v>289</v>
      </c>
      <c r="AF106">
        <v>48.166666666666664</v>
      </c>
      <c r="AG106">
        <v>11.373946837693008</v>
      </c>
      <c r="AH106">
        <v>0.23613730458878218</v>
      </c>
      <c r="AI106">
        <v>530604</v>
      </c>
      <c r="AJ106">
        <v>5.7619669206449666E-5</v>
      </c>
      <c r="AK106">
        <v>0.99843507802692255</v>
      </c>
      <c r="AL106">
        <v>30000</v>
      </c>
      <c r="AM106">
        <v>0.35</v>
      </c>
      <c r="AN106">
        <v>133.52926780102229</v>
      </c>
      <c r="AO106">
        <v>1.0550276243093923</v>
      </c>
      <c r="AP106">
        <v>15.038958306535987</v>
      </c>
      <c r="AQ106">
        <v>10.717408973881206</v>
      </c>
      <c r="AR106">
        <v>25.589234549629911</v>
      </c>
      <c r="AS106">
        <v>1395.2184569511794</v>
      </c>
      <c r="AT106">
        <v>95.48</v>
      </c>
      <c r="AU106">
        <v>1.4300984581489484</v>
      </c>
      <c r="AV106">
        <v>1322.4473225186609</v>
      </c>
      <c r="AW106" t="s">
        <v>10</v>
      </c>
      <c r="AX106" t="s">
        <v>500</v>
      </c>
      <c r="AY106">
        <v>3</v>
      </c>
      <c r="AZ106">
        <v>7</v>
      </c>
    </row>
    <row r="107" spans="1:52" x14ac:dyDescent="0.3">
      <c r="A107">
        <v>12050</v>
      </c>
      <c r="B107" t="s">
        <v>702</v>
      </c>
      <c r="C107" t="s">
        <v>660</v>
      </c>
      <c r="D107" t="s">
        <v>549</v>
      </c>
      <c r="E107">
        <v>10</v>
      </c>
      <c r="F107">
        <v>97.094696969696969</v>
      </c>
      <c r="G107">
        <v>0.8</v>
      </c>
      <c r="H107">
        <v>138</v>
      </c>
      <c r="I107">
        <v>2149.48</v>
      </c>
      <c r="J107">
        <v>1853</v>
      </c>
      <c r="K107" t="s">
        <v>10</v>
      </c>
      <c r="L107">
        <v>0</v>
      </c>
      <c r="M107">
        <v>25</v>
      </c>
      <c r="N107">
        <v>0</v>
      </c>
      <c r="O107">
        <v>46</v>
      </c>
      <c r="P107">
        <v>30</v>
      </c>
      <c r="Q107">
        <v>0</v>
      </c>
      <c r="R107" t="s">
        <v>10</v>
      </c>
      <c r="S107">
        <v>31</v>
      </c>
      <c r="T107">
        <v>18</v>
      </c>
      <c r="U107">
        <v>18</v>
      </c>
      <c r="V107">
        <v>29</v>
      </c>
      <c r="W107">
        <v>24</v>
      </c>
      <c r="X107">
        <v>30</v>
      </c>
      <c r="Y107" t="s">
        <v>10</v>
      </c>
      <c r="Z107">
        <v>101</v>
      </c>
      <c r="AA107">
        <v>16.833333333333332</v>
      </c>
      <c r="AB107">
        <v>19.701945758393169</v>
      </c>
      <c r="AC107">
        <v>1.1704126193104853</v>
      </c>
      <c r="AD107">
        <v>217097.48</v>
      </c>
      <c r="AE107">
        <v>150</v>
      </c>
      <c r="AF107">
        <v>25</v>
      </c>
      <c r="AG107">
        <v>5.9329587896765306</v>
      </c>
      <c r="AH107">
        <v>0.23731835158706122</v>
      </c>
      <c r="AI107">
        <v>277950</v>
      </c>
      <c r="AJ107">
        <v>3.0475422024777001E-5</v>
      </c>
      <c r="AK107">
        <v>0.99921524883075696</v>
      </c>
      <c r="AL107">
        <v>30000</v>
      </c>
      <c r="AM107">
        <v>0.35</v>
      </c>
      <c r="AN107">
        <v>96.663959440219486</v>
      </c>
      <c r="AO107">
        <v>0.55801104972375692</v>
      </c>
      <c r="AP107">
        <v>25.282056255630739</v>
      </c>
      <c r="AQ107">
        <v>34.162157802148798</v>
      </c>
      <c r="AR107">
        <v>30.862166752868308</v>
      </c>
      <c r="AS107">
        <v>1188.9411082417573</v>
      </c>
      <c r="AT107">
        <v>50.5</v>
      </c>
      <c r="AU107">
        <v>1.0448568482492389</v>
      </c>
      <c r="AV107">
        <v>2130.6766395223572</v>
      </c>
      <c r="AW107" t="s">
        <v>10</v>
      </c>
      <c r="AX107" t="s">
        <v>500</v>
      </c>
      <c r="AY107">
        <v>3</v>
      </c>
      <c r="AZ107">
        <v>7</v>
      </c>
    </row>
    <row r="108" spans="1:52" x14ac:dyDescent="0.3">
      <c r="A108">
        <v>12030</v>
      </c>
      <c r="B108" t="s">
        <v>703</v>
      </c>
      <c r="C108" t="s">
        <v>660</v>
      </c>
      <c r="D108" t="s">
        <v>549</v>
      </c>
      <c r="E108">
        <v>10</v>
      </c>
      <c r="F108">
        <v>97.094696969696969</v>
      </c>
      <c r="G108">
        <v>0.8</v>
      </c>
      <c r="H108">
        <v>93</v>
      </c>
      <c r="I108">
        <v>1414.04</v>
      </c>
      <c r="J108">
        <v>1219</v>
      </c>
      <c r="K108" t="s">
        <v>10</v>
      </c>
      <c r="L108">
        <v>31</v>
      </c>
      <c r="M108">
        <v>26</v>
      </c>
      <c r="N108">
        <v>17</v>
      </c>
      <c r="O108">
        <v>17</v>
      </c>
      <c r="P108">
        <v>0</v>
      </c>
      <c r="Q108">
        <v>0</v>
      </c>
      <c r="R108" t="s">
        <v>10</v>
      </c>
      <c r="S108">
        <v>14</v>
      </c>
      <c r="T108">
        <v>15</v>
      </c>
      <c r="U108">
        <v>21</v>
      </c>
      <c r="V108">
        <v>24</v>
      </c>
      <c r="W108">
        <v>15</v>
      </c>
      <c r="X108">
        <v>27</v>
      </c>
      <c r="Y108" t="s">
        <v>10</v>
      </c>
      <c r="Z108">
        <v>91</v>
      </c>
      <c r="AA108">
        <v>15.166666666666666</v>
      </c>
      <c r="AB108">
        <v>12.921558213569547</v>
      </c>
      <c r="AC108">
        <v>0.85197087122436577</v>
      </c>
      <c r="AD108">
        <v>128677.64</v>
      </c>
      <c r="AE108">
        <v>116</v>
      </c>
      <c r="AF108">
        <v>19.333333333333332</v>
      </c>
      <c r="AG108">
        <v>5.4650404085117881</v>
      </c>
      <c r="AH108">
        <v>0.28267450388854076</v>
      </c>
      <c r="AI108">
        <v>141404</v>
      </c>
      <c r="AJ108">
        <v>2.7458053507472349E-5</v>
      </c>
      <c r="AK108">
        <v>0.99930003688609315</v>
      </c>
      <c r="AL108">
        <v>30000</v>
      </c>
      <c r="AM108">
        <v>0.35</v>
      </c>
      <c r="AN108">
        <v>113.12548297115436</v>
      </c>
      <c r="AO108">
        <v>0.50276243093922657</v>
      </c>
      <c r="AP108">
        <v>17.949182522961813</v>
      </c>
      <c r="AQ108">
        <v>22.837882937865896</v>
      </c>
      <c r="AR108">
        <v>22.976806832354079</v>
      </c>
      <c r="AS108">
        <v>1278.4195943702007</v>
      </c>
      <c r="AT108">
        <v>45.5</v>
      </c>
      <c r="AU108">
        <v>0.80441645516071658</v>
      </c>
      <c r="AV108">
        <v>2542.7906217693003</v>
      </c>
      <c r="AW108" t="s">
        <v>10</v>
      </c>
      <c r="AX108" t="s">
        <v>500</v>
      </c>
      <c r="AY108">
        <v>3</v>
      </c>
      <c r="AZ108">
        <v>7</v>
      </c>
    </row>
    <row r="109" spans="1:52" x14ac:dyDescent="0.3">
      <c r="A109">
        <v>13350</v>
      </c>
      <c r="B109" t="s">
        <v>704</v>
      </c>
      <c r="C109" t="s">
        <v>660</v>
      </c>
      <c r="D109" t="s">
        <v>549</v>
      </c>
      <c r="E109">
        <v>10</v>
      </c>
      <c r="F109">
        <v>97.094696969696969</v>
      </c>
      <c r="G109">
        <v>0.8</v>
      </c>
      <c r="H109">
        <v>180</v>
      </c>
      <c r="I109">
        <v>2324.64</v>
      </c>
      <c r="J109">
        <v>2004</v>
      </c>
      <c r="K109" t="s">
        <v>10</v>
      </c>
      <c r="L109">
        <v>0</v>
      </c>
      <c r="M109">
        <v>0</v>
      </c>
      <c r="N109">
        <v>0</v>
      </c>
      <c r="O109">
        <v>0</v>
      </c>
      <c r="P109">
        <v>60</v>
      </c>
      <c r="Q109">
        <v>0</v>
      </c>
      <c r="R109" t="s">
        <v>10</v>
      </c>
      <c r="S109">
        <v>15</v>
      </c>
      <c r="T109">
        <v>11</v>
      </c>
      <c r="U109">
        <v>11</v>
      </c>
      <c r="V109">
        <v>12</v>
      </c>
      <c r="W109">
        <v>15</v>
      </c>
      <c r="X109">
        <v>12</v>
      </c>
      <c r="Y109" t="s">
        <v>10</v>
      </c>
      <c r="Z109">
        <v>60</v>
      </c>
      <c r="AA109">
        <v>10</v>
      </c>
      <c r="AB109">
        <v>24.494897427831781</v>
      </c>
      <c r="AC109">
        <v>2.4494897427831779</v>
      </c>
      <c r="AD109">
        <v>139478.39999999999</v>
      </c>
      <c r="AE109">
        <v>76</v>
      </c>
      <c r="AF109">
        <v>12.666666666666666</v>
      </c>
      <c r="AG109">
        <v>1.8618986725025275</v>
      </c>
      <c r="AH109">
        <v>0.14699200046072586</v>
      </c>
      <c r="AI109">
        <v>152304</v>
      </c>
      <c r="AJ109">
        <v>1.8104211103827922E-5</v>
      </c>
      <c r="AK109">
        <v>0.99965828301541548</v>
      </c>
      <c r="AL109">
        <v>30000</v>
      </c>
      <c r="AM109">
        <v>0.35</v>
      </c>
      <c r="AN109">
        <v>71.642110235107282</v>
      </c>
      <c r="AO109">
        <v>0.33149171270718231</v>
      </c>
      <c r="AP109">
        <v>27.809814554903603</v>
      </c>
      <c r="AQ109">
        <v>41.327295638182015</v>
      </c>
      <c r="AR109">
        <v>31.124731681975426</v>
      </c>
      <c r="AS109">
        <v>989.17989118429409</v>
      </c>
      <c r="AT109">
        <v>30</v>
      </c>
      <c r="AU109">
        <v>0.83749626864840421</v>
      </c>
      <c r="AV109">
        <v>2984.0260050726206</v>
      </c>
      <c r="AW109" t="s">
        <v>10</v>
      </c>
      <c r="AX109" t="s">
        <v>500</v>
      </c>
      <c r="AY109">
        <v>3</v>
      </c>
      <c r="AZ109">
        <v>7</v>
      </c>
    </row>
    <row r="110" spans="1:52" x14ac:dyDescent="0.3">
      <c r="A110">
        <v>15090</v>
      </c>
      <c r="B110" t="s">
        <v>705</v>
      </c>
      <c r="C110" t="s">
        <v>660</v>
      </c>
      <c r="D110" t="s">
        <v>549</v>
      </c>
      <c r="E110">
        <v>10</v>
      </c>
      <c r="F110">
        <v>97.094696969696969</v>
      </c>
      <c r="G110">
        <v>0.8</v>
      </c>
      <c r="H110">
        <v>15</v>
      </c>
      <c r="I110">
        <v>2911.6</v>
      </c>
      <c r="J110">
        <v>2510</v>
      </c>
      <c r="K110" t="s">
        <v>10</v>
      </c>
      <c r="L110">
        <v>5</v>
      </c>
      <c r="M110">
        <v>0</v>
      </c>
      <c r="N110">
        <v>0</v>
      </c>
      <c r="O110">
        <v>0</v>
      </c>
      <c r="P110">
        <v>4</v>
      </c>
      <c r="Q110">
        <v>0</v>
      </c>
      <c r="R110" t="s">
        <v>10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 t="s">
        <v>10</v>
      </c>
      <c r="Z110">
        <v>9</v>
      </c>
      <c r="AA110">
        <v>1.5</v>
      </c>
      <c r="AB110">
        <v>2.3452078799117149</v>
      </c>
      <c r="AC110">
        <v>1.5634719199411433</v>
      </c>
      <c r="AD110">
        <v>26204.399999999998</v>
      </c>
      <c r="AE110">
        <v>12</v>
      </c>
      <c r="AF110">
        <v>2</v>
      </c>
      <c r="AG110">
        <v>0</v>
      </c>
      <c r="AH110">
        <v>0</v>
      </c>
      <c r="AI110">
        <v>30120</v>
      </c>
      <c r="AJ110">
        <v>2.7156316655741883E-6</v>
      </c>
      <c r="AK110">
        <v>0.99997724300664259</v>
      </c>
      <c r="AL110">
        <v>30000</v>
      </c>
      <c r="AM110">
        <v>0.35</v>
      </c>
      <c r="AN110">
        <v>24.792823975098447</v>
      </c>
      <c r="AO110">
        <v>4.9723756906077346E-2</v>
      </c>
      <c r="AP110">
        <v>2.8424454489724882</v>
      </c>
      <c r="AQ110">
        <v>4.0136635389334767</v>
      </c>
      <c r="AR110">
        <v>3.3396830180332615</v>
      </c>
      <c r="AS110">
        <v>274.22276399907412</v>
      </c>
      <c r="AT110">
        <v>4.5</v>
      </c>
      <c r="AU110">
        <v>0.36300826436873307</v>
      </c>
      <c r="AV110">
        <v>5514.9244759813791</v>
      </c>
      <c r="AW110" t="s">
        <v>10</v>
      </c>
      <c r="AX110" t="s">
        <v>500</v>
      </c>
      <c r="AY110">
        <v>3</v>
      </c>
      <c r="AZ110">
        <v>7</v>
      </c>
    </row>
    <row r="111" spans="1:52" x14ac:dyDescent="0.3">
      <c r="A111">
        <v>12010</v>
      </c>
      <c r="B111" t="s">
        <v>706</v>
      </c>
      <c r="C111" t="s">
        <v>660</v>
      </c>
      <c r="D111" t="s">
        <v>549</v>
      </c>
      <c r="E111">
        <v>10</v>
      </c>
      <c r="F111">
        <v>97.094696969696969</v>
      </c>
      <c r="G111">
        <v>0.8</v>
      </c>
      <c r="H111">
        <v>0</v>
      </c>
      <c r="I111">
        <v>2273.6</v>
      </c>
      <c r="J111">
        <v>1960</v>
      </c>
      <c r="K111" t="s">
        <v>10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10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1.0000000000000002</v>
      </c>
      <c r="AL111">
        <v>30000</v>
      </c>
      <c r="AM111">
        <v>0.35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W111" t="s">
        <v>10</v>
      </c>
      <c r="AX111" t="s">
        <v>500</v>
      </c>
      <c r="AY111">
        <v>3</v>
      </c>
      <c r="AZ111">
        <v>7</v>
      </c>
    </row>
    <row r="112" spans="1:52" x14ac:dyDescent="0.3">
      <c r="A112">
        <v>15210</v>
      </c>
      <c r="B112" t="s">
        <v>707</v>
      </c>
      <c r="C112" t="s">
        <v>660</v>
      </c>
      <c r="D112" t="s">
        <v>549</v>
      </c>
      <c r="E112">
        <v>10</v>
      </c>
      <c r="F112">
        <v>97.094696969696969</v>
      </c>
      <c r="G112">
        <v>0.8</v>
      </c>
      <c r="H112">
        <v>0</v>
      </c>
      <c r="I112">
        <v>1651.84</v>
      </c>
      <c r="J112">
        <v>1424</v>
      </c>
      <c r="K112" t="s">
        <v>10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10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1.0000000000000002</v>
      </c>
      <c r="AL112">
        <v>30000</v>
      </c>
      <c r="AM112">
        <v>0.35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W112" t="s">
        <v>10</v>
      </c>
      <c r="AX112" t="s">
        <v>500</v>
      </c>
      <c r="AY112">
        <v>3</v>
      </c>
      <c r="AZ112">
        <v>7</v>
      </c>
    </row>
    <row r="113" spans="1:52" x14ac:dyDescent="0.3">
      <c r="A113">
        <v>80080</v>
      </c>
      <c r="B113" t="s">
        <v>708</v>
      </c>
      <c r="C113" t="s">
        <v>709</v>
      </c>
      <c r="D113" t="s">
        <v>550</v>
      </c>
      <c r="E113">
        <v>10</v>
      </c>
      <c r="F113">
        <v>96.875</v>
      </c>
      <c r="G113">
        <v>0.7</v>
      </c>
      <c r="H113">
        <v>24306.329340000004</v>
      </c>
      <c r="I113">
        <v>5765.2</v>
      </c>
      <c r="J113">
        <v>4970</v>
      </c>
      <c r="K113" t="s">
        <v>10</v>
      </c>
      <c r="L113">
        <v>7190.8019999999997</v>
      </c>
      <c r="M113">
        <v>7576.4160000000002</v>
      </c>
      <c r="N113">
        <v>6787.2060000000001</v>
      </c>
      <c r="O113">
        <v>7346.6459999999997</v>
      </c>
      <c r="P113">
        <v>7866.1260000000002</v>
      </c>
      <c r="Q113">
        <v>8102.1097800000007</v>
      </c>
      <c r="R113" t="s">
        <v>10</v>
      </c>
      <c r="S113">
        <v>13218</v>
      </c>
      <c r="T113">
        <v>7364</v>
      </c>
      <c r="U113">
        <v>7010</v>
      </c>
      <c r="V113">
        <v>9056</v>
      </c>
      <c r="W113">
        <v>9375</v>
      </c>
      <c r="X113">
        <v>13528</v>
      </c>
      <c r="Y113" t="s">
        <v>10</v>
      </c>
      <c r="Z113">
        <v>44869.305779999995</v>
      </c>
      <c r="AA113">
        <v>7478.2176299999992</v>
      </c>
      <c r="AB113">
        <v>474.71531452076584</v>
      </c>
      <c r="AC113">
        <v>6.3479740495432188E-2</v>
      </c>
      <c r="AD113">
        <v>258680521.68285596</v>
      </c>
      <c r="AE113">
        <v>59551</v>
      </c>
      <c r="AF113">
        <v>9925.1666666666661</v>
      </c>
      <c r="AG113">
        <v>2826.271920156777</v>
      </c>
      <c r="AH113">
        <v>0.28475813203708861</v>
      </c>
      <c r="AI113">
        <v>295968470</v>
      </c>
      <c r="AJ113">
        <v>1.3538723065388772E-2</v>
      </c>
      <c r="AK113">
        <v>0.24069110702964935</v>
      </c>
      <c r="AL113">
        <v>30000</v>
      </c>
      <c r="AM113">
        <v>0.35</v>
      </c>
      <c r="AN113">
        <v>1244.0507108629536</v>
      </c>
      <c r="AO113">
        <v>247.89671701657457</v>
      </c>
      <c r="AP113">
        <v>2953.6824846865115</v>
      </c>
      <c r="AQ113">
        <v>1564.5326999559848</v>
      </c>
      <c r="AR113">
        <v>5432.6496548522573</v>
      </c>
      <c r="AS113">
        <v>20141.342738523708</v>
      </c>
      <c r="AT113">
        <v>22434.652889999998</v>
      </c>
      <c r="AU113">
        <v>36.067103525768459</v>
      </c>
      <c r="AV113">
        <v>81.248928912507708</v>
      </c>
      <c r="AW113" t="s">
        <v>10</v>
      </c>
      <c r="AX113" t="s">
        <v>501</v>
      </c>
      <c r="AY113">
        <v>1</v>
      </c>
      <c r="AZ113">
        <v>5</v>
      </c>
    </row>
    <row r="114" spans="1:52" x14ac:dyDescent="0.3">
      <c r="A114">
        <v>80030</v>
      </c>
      <c r="B114" t="s">
        <v>710</v>
      </c>
      <c r="C114" t="s">
        <v>709</v>
      </c>
      <c r="D114" t="s">
        <v>550</v>
      </c>
      <c r="E114">
        <v>10</v>
      </c>
      <c r="F114">
        <v>96.875</v>
      </c>
      <c r="G114">
        <v>0.7</v>
      </c>
      <c r="H114">
        <v>1948.0500000000002</v>
      </c>
      <c r="I114">
        <v>5405.5999999999995</v>
      </c>
      <c r="J114">
        <v>4660</v>
      </c>
      <c r="K114" t="s">
        <v>10</v>
      </c>
      <c r="L114">
        <v>0</v>
      </c>
      <c r="M114">
        <v>179</v>
      </c>
      <c r="N114">
        <v>649.35</v>
      </c>
      <c r="O114">
        <v>543.45600000000002</v>
      </c>
      <c r="P114">
        <v>463.536</v>
      </c>
      <c r="Q114">
        <v>477.44208000000003</v>
      </c>
      <c r="R114" t="s">
        <v>10</v>
      </c>
      <c r="S114">
        <v>566</v>
      </c>
      <c r="T114">
        <v>425</v>
      </c>
      <c r="U114">
        <v>623</v>
      </c>
      <c r="V114">
        <v>402</v>
      </c>
      <c r="W114">
        <v>614</v>
      </c>
      <c r="X114">
        <v>459</v>
      </c>
      <c r="Y114" t="s">
        <v>10</v>
      </c>
      <c r="Z114">
        <v>2312.7840800000004</v>
      </c>
      <c r="AA114">
        <v>385.46401333333341</v>
      </c>
      <c r="AB114">
        <v>245.09686902793558</v>
      </c>
      <c r="AC114">
        <v>0.63584890041599262</v>
      </c>
      <c r="AD114">
        <v>12501985.622848</v>
      </c>
      <c r="AE114">
        <v>3089</v>
      </c>
      <c r="AF114">
        <v>514.83333333333337</v>
      </c>
      <c r="AG114">
        <v>98.05185702813921</v>
      </c>
      <c r="AH114">
        <v>0.19045359086074304</v>
      </c>
      <c r="AI114">
        <v>14394740</v>
      </c>
      <c r="AJ114">
        <v>6.9785218703154086E-4</v>
      </c>
      <c r="AK114">
        <v>0.96911434585717482</v>
      </c>
      <c r="AL114">
        <v>30000</v>
      </c>
      <c r="AM114">
        <v>0.35</v>
      </c>
      <c r="AN114">
        <v>291.68640594207341</v>
      </c>
      <c r="AO114">
        <v>12.777812596685084</v>
      </c>
      <c r="AP114">
        <v>372.87499499478645</v>
      </c>
      <c r="AQ114">
        <v>443.44045514252844</v>
      </c>
      <c r="AR114">
        <v>500.65312096163728</v>
      </c>
      <c r="AS114">
        <v>5740.707744694877</v>
      </c>
      <c r="AT114">
        <v>1156.3920400000002</v>
      </c>
      <c r="AU114">
        <v>7.9290088015253639</v>
      </c>
      <c r="AV114">
        <v>449.27155577349555</v>
      </c>
      <c r="AW114" t="s">
        <v>10</v>
      </c>
      <c r="AX114" t="s">
        <v>501</v>
      </c>
      <c r="AY114">
        <v>1</v>
      </c>
      <c r="AZ114">
        <v>5</v>
      </c>
    </row>
    <row r="115" spans="1:52" x14ac:dyDescent="0.3">
      <c r="A115">
        <v>44014</v>
      </c>
      <c r="B115" t="s">
        <v>63</v>
      </c>
      <c r="C115" t="s">
        <v>507</v>
      </c>
      <c r="D115" t="s">
        <v>551</v>
      </c>
      <c r="E115">
        <v>5</v>
      </c>
      <c r="F115">
        <v>95.621794871794876</v>
      </c>
      <c r="G115">
        <v>2.5</v>
      </c>
      <c r="H115">
        <v>4351.6440000000002</v>
      </c>
      <c r="I115">
        <v>4498.4799999999996</v>
      </c>
      <c r="J115">
        <v>3878</v>
      </c>
      <c r="K115" t="s">
        <v>10</v>
      </c>
      <c r="L115">
        <v>1450.548</v>
      </c>
      <c r="M115">
        <v>1385.6130000000001</v>
      </c>
      <c r="N115">
        <v>1220.778</v>
      </c>
      <c r="O115">
        <v>1406.5920000000001</v>
      </c>
      <c r="P115">
        <v>1161.837</v>
      </c>
      <c r="Q115">
        <v>1291.7070000000001</v>
      </c>
      <c r="R115" t="s">
        <v>10</v>
      </c>
      <c r="S115">
        <v>1338</v>
      </c>
      <c r="T115">
        <v>2280</v>
      </c>
      <c r="U115">
        <v>1106</v>
      </c>
      <c r="V115">
        <v>1149</v>
      </c>
      <c r="W115">
        <v>1770</v>
      </c>
      <c r="X115">
        <v>2300</v>
      </c>
      <c r="Y115" t="s">
        <v>10</v>
      </c>
      <c r="Z115">
        <v>7917.0750000000007</v>
      </c>
      <c r="AA115">
        <v>1319.5125</v>
      </c>
      <c r="AB115">
        <v>113.58312225106336</v>
      </c>
      <c r="AC115">
        <v>8.6079610652466998E-2</v>
      </c>
      <c r="AD115">
        <v>35614803.545999996</v>
      </c>
      <c r="AE115">
        <v>9943</v>
      </c>
      <c r="AF115">
        <v>1657.1666666666667</v>
      </c>
      <c r="AG115">
        <v>543.64930485255547</v>
      </c>
      <c r="AH115">
        <v>0.32805952218800488</v>
      </c>
      <c r="AI115">
        <v>38558954</v>
      </c>
      <c r="AJ115">
        <v>2.3888732854139743E-3</v>
      </c>
      <c r="AK115">
        <v>0.86883558147421713</v>
      </c>
      <c r="AL115">
        <v>30000</v>
      </c>
      <c r="AM115">
        <v>0.35</v>
      </c>
      <c r="AN115">
        <v>591.58898647431249</v>
      </c>
      <c r="AO115">
        <v>43.740745856353598</v>
      </c>
      <c r="AP115">
        <v>332.28685153283135</v>
      </c>
      <c r="AQ115">
        <v>229.87666399537315</v>
      </c>
      <c r="AR115">
        <v>550.9905808145993</v>
      </c>
      <c r="AS115">
        <v>3858.1473951597109</v>
      </c>
      <c r="AT115">
        <v>3958.5375000000004</v>
      </c>
      <c r="AU115">
        <v>13.382728855693072</v>
      </c>
      <c r="AV115">
        <v>88.204883561657255</v>
      </c>
      <c r="AW115" t="s">
        <v>10</v>
      </c>
      <c r="AX115" t="s">
        <v>500</v>
      </c>
      <c r="AY115">
        <v>1</v>
      </c>
      <c r="AZ115">
        <v>5</v>
      </c>
    </row>
    <row r="116" spans="1:52" x14ac:dyDescent="0.3">
      <c r="A116">
        <v>44010</v>
      </c>
      <c r="B116" t="s">
        <v>152</v>
      </c>
      <c r="C116" t="s">
        <v>507</v>
      </c>
      <c r="D116" t="s">
        <v>551</v>
      </c>
      <c r="E116">
        <v>5</v>
      </c>
      <c r="F116">
        <v>95.621794871794876</v>
      </c>
      <c r="G116">
        <v>2.5</v>
      </c>
      <c r="H116">
        <v>15</v>
      </c>
      <c r="I116">
        <v>4303.5999999999995</v>
      </c>
      <c r="J116">
        <v>3710</v>
      </c>
      <c r="K116" t="s">
        <v>10</v>
      </c>
      <c r="L116">
        <v>2</v>
      </c>
      <c r="M116">
        <v>1</v>
      </c>
      <c r="N116">
        <v>0</v>
      </c>
      <c r="O116">
        <v>0</v>
      </c>
      <c r="P116">
        <v>5</v>
      </c>
      <c r="Q116">
        <v>4</v>
      </c>
      <c r="R116" t="s">
        <v>10</v>
      </c>
      <c r="S116">
        <v>2</v>
      </c>
      <c r="T116">
        <v>3</v>
      </c>
      <c r="U116">
        <v>2</v>
      </c>
      <c r="V116">
        <v>3</v>
      </c>
      <c r="W116">
        <v>3</v>
      </c>
      <c r="X116">
        <v>2</v>
      </c>
      <c r="Y116" t="s">
        <v>10</v>
      </c>
      <c r="Z116">
        <v>12</v>
      </c>
      <c r="AA116">
        <v>2</v>
      </c>
      <c r="AB116">
        <v>2.0976176963403033</v>
      </c>
      <c r="AC116">
        <v>1.0488088481701516</v>
      </c>
      <c r="AD116">
        <v>51643.199999999997</v>
      </c>
      <c r="AE116">
        <v>15</v>
      </c>
      <c r="AF116">
        <v>2.5</v>
      </c>
      <c r="AG116">
        <v>0.54772255750516607</v>
      </c>
      <c r="AH116">
        <v>0.21908902300206642</v>
      </c>
      <c r="AI116">
        <v>55650</v>
      </c>
      <c r="AJ116">
        <v>3.6208422207655843E-6</v>
      </c>
      <c r="AK116">
        <v>0.99995574727332548</v>
      </c>
      <c r="AL116">
        <v>30000</v>
      </c>
      <c r="AM116">
        <v>0.35</v>
      </c>
      <c r="AN116">
        <v>23.547525248346691</v>
      </c>
      <c r="AO116">
        <v>6.6298342541436461E-2</v>
      </c>
      <c r="AP116">
        <v>2.4291094090474856</v>
      </c>
      <c r="AQ116">
        <v>2.5872637958264022</v>
      </c>
      <c r="AR116">
        <v>2.760601121754668</v>
      </c>
      <c r="AS116">
        <v>130.65482413248247</v>
      </c>
      <c r="AT116">
        <v>6</v>
      </c>
      <c r="AU116">
        <v>0.5096076922496362</v>
      </c>
      <c r="AV116">
        <v>1970.7102639982775</v>
      </c>
      <c r="AW116" t="s">
        <v>10</v>
      </c>
      <c r="AX116" t="s">
        <v>500</v>
      </c>
      <c r="AY116">
        <v>1</v>
      </c>
      <c r="AZ116">
        <v>5</v>
      </c>
    </row>
    <row r="117" spans="1:52" x14ac:dyDescent="0.3">
      <c r="A117">
        <v>44013</v>
      </c>
      <c r="B117" t="s">
        <v>151</v>
      </c>
      <c r="C117" t="s">
        <v>507</v>
      </c>
      <c r="D117" t="s">
        <v>551</v>
      </c>
      <c r="E117">
        <v>5</v>
      </c>
      <c r="F117">
        <v>95.621794871794876</v>
      </c>
      <c r="G117">
        <v>2.5</v>
      </c>
      <c r="H117">
        <v>6</v>
      </c>
      <c r="I117">
        <v>4671.32</v>
      </c>
      <c r="J117">
        <v>4027</v>
      </c>
      <c r="K117" t="s">
        <v>10</v>
      </c>
      <c r="L117">
        <v>0</v>
      </c>
      <c r="M117">
        <v>1</v>
      </c>
      <c r="N117">
        <v>0</v>
      </c>
      <c r="O117">
        <v>0</v>
      </c>
      <c r="P117">
        <v>2</v>
      </c>
      <c r="Q117">
        <v>0</v>
      </c>
      <c r="R117" t="s">
        <v>10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 t="s">
        <v>10</v>
      </c>
      <c r="Z117">
        <v>3</v>
      </c>
      <c r="AA117">
        <v>0.5</v>
      </c>
      <c r="AB117">
        <v>0.83666002653407556</v>
      </c>
      <c r="AC117">
        <v>1.6733200530681511</v>
      </c>
      <c r="AD117">
        <v>14013.96</v>
      </c>
      <c r="AE117">
        <v>6</v>
      </c>
      <c r="AF117">
        <v>1</v>
      </c>
      <c r="AG117">
        <v>0</v>
      </c>
      <c r="AH117">
        <v>0</v>
      </c>
      <c r="AI117">
        <v>24162</v>
      </c>
      <c r="AJ117">
        <v>9.0521055519139609E-7</v>
      </c>
      <c r="AK117">
        <v>0.99999787878993251</v>
      </c>
      <c r="AL117">
        <v>30000</v>
      </c>
      <c r="AM117">
        <v>0.35</v>
      </c>
      <c r="AN117">
        <v>11.300857940336295</v>
      </c>
      <c r="AO117">
        <v>1.6574585635359115E-2</v>
      </c>
      <c r="AP117">
        <v>0.91953295471087115</v>
      </c>
      <c r="AQ117">
        <v>1.0098928207407794</v>
      </c>
      <c r="AR117">
        <v>1.0024058828876667</v>
      </c>
      <c r="AS117">
        <v>61.607122789062721</v>
      </c>
      <c r="AT117">
        <v>1.5</v>
      </c>
      <c r="AU117">
        <v>0.26546657040011645</v>
      </c>
      <c r="AV117">
        <v>3716.9630749401176</v>
      </c>
      <c r="AW117" t="s">
        <v>10</v>
      </c>
      <c r="AX117" t="s">
        <v>500</v>
      </c>
      <c r="AY117">
        <v>1</v>
      </c>
      <c r="AZ117">
        <v>5</v>
      </c>
    </row>
    <row r="118" spans="1:52" x14ac:dyDescent="0.3">
      <c r="A118">
        <v>75100</v>
      </c>
      <c r="B118" t="s">
        <v>711</v>
      </c>
      <c r="C118" t="s">
        <v>289</v>
      </c>
      <c r="D118" t="s">
        <v>552</v>
      </c>
      <c r="E118">
        <v>10</v>
      </c>
      <c r="F118">
        <v>94.135802469135797</v>
      </c>
      <c r="G118">
        <v>0.7</v>
      </c>
      <c r="H118">
        <v>2178.819</v>
      </c>
      <c r="I118">
        <v>7484.32</v>
      </c>
      <c r="J118">
        <v>6452</v>
      </c>
      <c r="K118" t="s">
        <v>10</v>
      </c>
      <c r="L118">
        <v>575.42399999999998</v>
      </c>
      <c r="M118">
        <v>408.59100000000001</v>
      </c>
      <c r="N118">
        <v>452.54700000000003</v>
      </c>
      <c r="O118">
        <v>726.27300000000002</v>
      </c>
      <c r="P118">
        <v>205.79400000000001</v>
      </c>
      <c r="Q118">
        <v>211.96782000000002</v>
      </c>
      <c r="R118" t="s">
        <v>10</v>
      </c>
      <c r="S118">
        <v>406</v>
      </c>
      <c r="T118">
        <v>745</v>
      </c>
      <c r="U118">
        <v>419</v>
      </c>
      <c r="V118">
        <v>575</v>
      </c>
      <c r="W118">
        <v>585</v>
      </c>
      <c r="X118">
        <v>705</v>
      </c>
      <c r="Y118" t="s">
        <v>10</v>
      </c>
      <c r="Z118">
        <v>2580.5968199999998</v>
      </c>
      <c r="AA118">
        <v>430.09946999999994</v>
      </c>
      <c r="AB118">
        <v>203.81307385978326</v>
      </c>
      <c r="AC118">
        <v>0.4738742734553551</v>
      </c>
      <c r="AD118">
        <v>19314012.391862396</v>
      </c>
      <c r="AE118">
        <v>3435</v>
      </c>
      <c r="AF118">
        <v>572.5</v>
      </c>
      <c r="AG118">
        <v>140.54145295961615</v>
      </c>
      <c r="AH118">
        <v>0.24548725407793215</v>
      </c>
      <c r="AI118">
        <v>22162620</v>
      </c>
      <c r="AJ118">
        <v>7.786611600524504E-4</v>
      </c>
      <c r="AK118">
        <v>0.96172089579335385</v>
      </c>
      <c r="AL118">
        <v>30000</v>
      </c>
      <c r="AM118">
        <v>0.35</v>
      </c>
      <c r="AN118">
        <v>261.85116022748298</v>
      </c>
      <c r="AO118">
        <v>14.257440994475136</v>
      </c>
      <c r="AP118">
        <v>346.38748380453461</v>
      </c>
      <c r="AQ118">
        <v>380.23302291285864</v>
      </c>
      <c r="AR118">
        <v>488.96189374928599</v>
      </c>
      <c r="AS118">
        <v>5003.0298246771972</v>
      </c>
      <c r="AT118">
        <v>1290.2984099999999</v>
      </c>
      <c r="AU118">
        <v>9.8552048337617002</v>
      </c>
      <c r="AV118">
        <v>350.9065775980352</v>
      </c>
      <c r="AW118" t="s">
        <v>10</v>
      </c>
      <c r="AX118" t="s">
        <v>500</v>
      </c>
      <c r="AY118">
        <v>1</v>
      </c>
      <c r="AZ118">
        <v>2</v>
      </c>
    </row>
    <row r="119" spans="1:52" x14ac:dyDescent="0.3">
      <c r="A119">
        <v>75130</v>
      </c>
      <c r="B119" t="s">
        <v>712</v>
      </c>
      <c r="C119" t="s">
        <v>289</v>
      </c>
      <c r="D119" t="s">
        <v>552</v>
      </c>
      <c r="E119">
        <v>10</v>
      </c>
      <c r="F119">
        <v>94.135802469135797</v>
      </c>
      <c r="G119">
        <v>0.7</v>
      </c>
      <c r="H119">
        <v>3704.2919999999995</v>
      </c>
      <c r="I119">
        <v>10100.119999999999</v>
      </c>
      <c r="J119">
        <v>8707</v>
      </c>
      <c r="K119" t="s">
        <v>10</v>
      </c>
      <c r="L119">
        <v>1234.7639999999999</v>
      </c>
      <c r="M119">
        <v>0</v>
      </c>
      <c r="N119">
        <v>0</v>
      </c>
      <c r="O119">
        <v>0</v>
      </c>
      <c r="P119">
        <v>658.34100000000001</v>
      </c>
      <c r="Q119">
        <v>678.09123</v>
      </c>
      <c r="R119" t="s">
        <v>10</v>
      </c>
      <c r="S119">
        <v>577</v>
      </c>
      <c r="T119">
        <v>496</v>
      </c>
      <c r="U119">
        <v>699</v>
      </c>
      <c r="V119">
        <v>498</v>
      </c>
      <c r="W119">
        <v>562</v>
      </c>
      <c r="X119">
        <v>412</v>
      </c>
      <c r="Y119" t="s">
        <v>10</v>
      </c>
      <c r="Z119">
        <v>2571.19623</v>
      </c>
      <c r="AA119">
        <v>428.53270500000002</v>
      </c>
      <c r="AB119">
        <v>513.03431632829609</v>
      </c>
      <c r="AC119">
        <v>1.1971882433764212</v>
      </c>
      <c r="AD119">
        <v>25969390.466547597</v>
      </c>
      <c r="AE119">
        <v>3244</v>
      </c>
      <c r="AF119">
        <v>540.66666666666663</v>
      </c>
      <c r="AG119">
        <v>97.17544271402447</v>
      </c>
      <c r="AH119">
        <v>0.17973263140695034</v>
      </c>
      <c r="AI119">
        <v>28245508</v>
      </c>
      <c r="AJ119">
        <v>7.7582465562144151E-4</v>
      </c>
      <c r="AK119">
        <v>0.96249672044897527</v>
      </c>
      <c r="AL119">
        <v>30000</v>
      </c>
      <c r="AM119">
        <v>0.35</v>
      </c>
      <c r="AN119">
        <v>224.99607504493062</v>
      </c>
      <c r="AO119">
        <v>14.205504033149172</v>
      </c>
      <c r="AP119">
        <v>655.08935665978777</v>
      </c>
      <c r="AQ119">
        <v>888.5473659163182</v>
      </c>
      <c r="AR119">
        <v>797.14439699127945</v>
      </c>
      <c r="AS119">
        <v>8035.3932703920555</v>
      </c>
      <c r="AT119">
        <v>1285.598115</v>
      </c>
      <c r="AU119">
        <v>11.427738148261229</v>
      </c>
      <c r="AV119">
        <v>565.65351371138331</v>
      </c>
      <c r="AW119" t="s">
        <v>10</v>
      </c>
      <c r="AX119" t="s">
        <v>500</v>
      </c>
      <c r="AY119">
        <v>1</v>
      </c>
      <c r="AZ119">
        <v>2</v>
      </c>
    </row>
    <row r="120" spans="1:52" x14ac:dyDescent="0.3">
      <c r="A120">
        <v>75150</v>
      </c>
      <c r="B120" t="s">
        <v>713</v>
      </c>
      <c r="C120" t="s">
        <v>289</v>
      </c>
      <c r="D120" t="s">
        <v>552</v>
      </c>
      <c r="E120">
        <v>10</v>
      </c>
      <c r="F120">
        <v>94.135802469135797</v>
      </c>
      <c r="G120">
        <v>0.7</v>
      </c>
      <c r="H120">
        <v>963.11591999999996</v>
      </c>
      <c r="I120">
        <v>9991.08</v>
      </c>
      <c r="J120">
        <v>8613</v>
      </c>
      <c r="K120" t="s">
        <v>10</v>
      </c>
      <c r="L120">
        <v>205.79400000000001</v>
      </c>
      <c r="M120">
        <v>113</v>
      </c>
      <c r="N120">
        <v>194</v>
      </c>
      <c r="O120">
        <v>155</v>
      </c>
      <c r="P120">
        <v>311.68799999999999</v>
      </c>
      <c r="Q120">
        <v>321.03863999999999</v>
      </c>
      <c r="R120" t="s">
        <v>10</v>
      </c>
      <c r="S120">
        <v>192</v>
      </c>
      <c r="T120">
        <v>294</v>
      </c>
      <c r="U120">
        <v>296</v>
      </c>
      <c r="V120">
        <v>341</v>
      </c>
      <c r="W120">
        <v>181</v>
      </c>
      <c r="X120">
        <v>207</v>
      </c>
      <c r="Y120" t="s">
        <v>10</v>
      </c>
      <c r="Z120">
        <v>1300.52064</v>
      </c>
      <c r="AA120">
        <v>216.75343999999998</v>
      </c>
      <c r="AB120">
        <v>83.79029256667873</v>
      </c>
      <c r="AC120">
        <v>0.38656960907600235</v>
      </c>
      <c r="AD120">
        <v>12993605.7558912</v>
      </c>
      <c r="AE120">
        <v>1511</v>
      </c>
      <c r="AF120">
        <v>251.83333333333334</v>
      </c>
      <c r="AG120">
        <v>66.76351298925681</v>
      </c>
      <c r="AH120">
        <v>0.26510991259797539</v>
      </c>
      <c r="AI120">
        <v>13014243</v>
      </c>
      <c r="AJ120">
        <v>3.9241500352408994E-4</v>
      </c>
      <c r="AK120">
        <v>0.98463535636856692</v>
      </c>
      <c r="AL120">
        <v>30000</v>
      </c>
      <c r="AM120">
        <v>0.35</v>
      </c>
      <c r="AN120">
        <v>160.88775955554297</v>
      </c>
      <c r="AO120">
        <v>7.1851969060773477</v>
      </c>
      <c r="AP120">
        <v>155.64226162745223</v>
      </c>
      <c r="AQ120">
        <v>160.50503622774139</v>
      </c>
      <c r="AR120">
        <v>227.49423068822571</v>
      </c>
      <c r="AS120">
        <v>2602.4227828496691</v>
      </c>
      <c r="AT120">
        <v>650.26031999999998</v>
      </c>
      <c r="AU120">
        <v>8.0834032594693674</v>
      </c>
      <c r="AV120">
        <v>362.19227070151703</v>
      </c>
      <c r="AW120" t="s">
        <v>10</v>
      </c>
      <c r="AX120" t="s">
        <v>500</v>
      </c>
      <c r="AY120">
        <v>1</v>
      </c>
      <c r="AZ120">
        <v>2</v>
      </c>
    </row>
    <row r="121" spans="1:52" x14ac:dyDescent="0.3">
      <c r="A121">
        <v>75260</v>
      </c>
      <c r="B121" t="s">
        <v>714</v>
      </c>
      <c r="C121" t="s">
        <v>289</v>
      </c>
      <c r="D121" t="s">
        <v>552</v>
      </c>
      <c r="E121">
        <v>10</v>
      </c>
      <c r="F121">
        <v>94.135802469135797</v>
      </c>
      <c r="G121">
        <v>0.7</v>
      </c>
      <c r="H121">
        <v>938.42063999999993</v>
      </c>
      <c r="I121">
        <v>6320.8399999999992</v>
      </c>
      <c r="J121">
        <v>5449</v>
      </c>
      <c r="K121" t="s">
        <v>10</v>
      </c>
      <c r="L121">
        <v>91</v>
      </c>
      <c r="M121">
        <v>72</v>
      </c>
      <c r="N121">
        <v>231.768</v>
      </c>
      <c r="O121">
        <v>159</v>
      </c>
      <c r="P121">
        <v>303.69600000000003</v>
      </c>
      <c r="Q121">
        <v>312.80687999999998</v>
      </c>
      <c r="R121" t="s">
        <v>10</v>
      </c>
      <c r="S121">
        <v>289</v>
      </c>
      <c r="T121">
        <v>269</v>
      </c>
      <c r="U121">
        <v>193</v>
      </c>
      <c r="V121">
        <v>365</v>
      </c>
      <c r="W121">
        <v>363</v>
      </c>
      <c r="X121">
        <v>291</v>
      </c>
      <c r="Y121" t="s">
        <v>10</v>
      </c>
      <c r="Z121">
        <v>1170.27088</v>
      </c>
      <c r="AA121">
        <v>195.04514666666668</v>
      </c>
      <c r="AB121">
        <v>104.1980373961097</v>
      </c>
      <c r="AC121">
        <v>0.53422522516894388</v>
      </c>
      <c r="AD121">
        <v>7397094.9891391993</v>
      </c>
      <c r="AE121">
        <v>1770</v>
      </c>
      <c r="AF121">
        <v>295</v>
      </c>
      <c r="AG121">
        <v>64.27441170481454</v>
      </c>
      <c r="AH121">
        <v>0.21787936171123573</v>
      </c>
      <c r="AI121">
        <v>9644730</v>
      </c>
      <c r="AJ121">
        <v>3.5311385100304126E-4</v>
      </c>
      <c r="AK121">
        <v>0.98683429673082479</v>
      </c>
      <c r="AL121">
        <v>30000</v>
      </c>
      <c r="AM121">
        <v>0.35</v>
      </c>
      <c r="AN121">
        <v>191.87853694115486</v>
      </c>
      <c r="AO121">
        <v>6.4655849723756909</v>
      </c>
      <c r="AP121">
        <v>168.85388711986661</v>
      </c>
      <c r="AQ121">
        <v>191.78760038143972</v>
      </c>
      <c r="AR121">
        <v>233.50973684362353</v>
      </c>
      <c r="AS121">
        <v>3129.619630492512</v>
      </c>
      <c r="AT121">
        <v>585.13544000000002</v>
      </c>
      <c r="AU121">
        <v>6.0990191954553916</v>
      </c>
      <c r="AV121">
        <v>484.04276548276124</v>
      </c>
      <c r="AW121" t="s">
        <v>10</v>
      </c>
      <c r="AX121" t="s">
        <v>500</v>
      </c>
      <c r="AY121">
        <v>1</v>
      </c>
      <c r="AZ121">
        <v>2</v>
      </c>
    </row>
    <row r="122" spans="1:52" x14ac:dyDescent="0.3">
      <c r="A122">
        <v>75110</v>
      </c>
      <c r="B122" t="s">
        <v>715</v>
      </c>
      <c r="C122" t="s">
        <v>289</v>
      </c>
      <c r="D122" t="s">
        <v>552</v>
      </c>
      <c r="E122">
        <v>10</v>
      </c>
      <c r="F122">
        <v>94.135802469135797</v>
      </c>
      <c r="G122">
        <v>0.7</v>
      </c>
      <c r="H122">
        <v>525</v>
      </c>
      <c r="I122">
        <v>2995.12</v>
      </c>
      <c r="J122">
        <v>2582</v>
      </c>
      <c r="K122" t="s">
        <v>10</v>
      </c>
      <c r="L122">
        <v>0</v>
      </c>
      <c r="M122">
        <v>12</v>
      </c>
      <c r="N122">
        <v>100</v>
      </c>
      <c r="O122">
        <v>175</v>
      </c>
      <c r="P122">
        <v>1</v>
      </c>
      <c r="Q122">
        <v>1.03</v>
      </c>
      <c r="R122" t="s">
        <v>10</v>
      </c>
      <c r="S122">
        <v>49</v>
      </c>
      <c r="T122">
        <v>76</v>
      </c>
      <c r="U122">
        <v>49</v>
      </c>
      <c r="V122">
        <v>62</v>
      </c>
      <c r="W122">
        <v>61</v>
      </c>
      <c r="X122">
        <v>40</v>
      </c>
      <c r="Y122" t="s">
        <v>10</v>
      </c>
      <c r="Z122">
        <v>289.02999999999997</v>
      </c>
      <c r="AA122">
        <v>48.17166666666666</v>
      </c>
      <c r="AB122">
        <v>73.277560116768811</v>
      </c>
      <c r="AC122">
        <v>1.5211755205363213</v>
      </c>
      <c r="AD122">
        <v>865679.53359999985</v>
      </c>
      <c r="AE122">
        <v>337</v>
      </c>
      <c r="AF122">
        <v>56.166666666666664</v>
      </c>
      <c r="AG122">
        <v>12.765839833973573</v>
      </c>
      <c r="AH122">
        <v>0.22728498220724463</v>
      </c>
      <c r="AI122">
        <v>870134</v>
      </c>
      <c r="AJ122">
        <v>8.7211002255656398E-5</v>
      </c>
      <c r="AK122">
        <v>0.99704741257434104</v>
      </c>
      <c r="AL122">
        <v>30000</v>
      </c>
      <c r="AM122">
        <v>0.35</v>
      </c>
      <c r="AN122">
        <v>138.52716472927554</v>
      </c>
      <c r="AO122">
        <v>1.5968508287292815</v>
      </c>
      <c r="AP122">
        <v>89.246068404061631</v>
      </c>
      <c r="AQ122">
        <v>125.54616120374176</v>
      </c>
      <c r="AR122">
        <v>105.21457669135445</v>
      </c>
      <c r="AS122">
        <v>2207.293316864505</v>
      </c>
      <c r="AT122">
        <v>144.51499999999999</v>
      </c>
      <c r="AU122">
        <v>2.0864499794307712</v>
      </c>
      <c r="AV122">
        <v>1382.2789688007315</v>
      </c>
      <c r="AW122" t="s">
        <v>10</v>
      </c>
      <c r="AX122" t="s">
        <v>500</v>
      </c>
      <c r="AY122">
        <v>1</v>
      </c>
      <c r="AZ122">
        <v>2</v>
      </c>
    </row>
    <row r="123" spans="1:52" x14ac:dyDescent="0.3">
      <c r="A123">
        <v>75010</v>
      </c>
      <c r="B123" t="s">
        <v>716</v>
      </c>
      <c r="C123" t="s">
        <v>289</v>
      </c>
      <c r="D123" t="s">
        <v>552</v>
      </c>
      <c r="E123">
        <v>10</v>
      </c>
      <c r="F123">
        <v>94.135802469135797</v>
      </c>
      <c r="G123">
        <v>0.7</v>
      </c>
      <c r="H123">
        <v>285</v>
      </c>
      <c r="I123">
        <v>1980.12</v>
      </c>
      <c r="J123">
        <v>1707</v>
      </c>
      <c r="K123" t="s">
        <v>10</v>
      </c>
      <c r="L123">
        <v>80</v>
      </c>
      <c r="M123">
        <v>95</v>
      </c>
      <c r="N123">
        <v>60</v>
      </c>
      <c r="O123">
        <v>51</v>
      </c>
      <c r="P123">
        <v>0</v>
      </c>
      <c r="Q123">
        <v>0</v>
      </c>
      <c r="R123" t="s">
        <v>10</v>
      </c>
      <c r="S123">
        <v>78</v>
      </c>
      <c r="T123">
        <v>45</v>
      </c>
      <c r="U123">
        <v>45</v>
      </c>
      <c r="V123">
        <v>58</v>
      </c>
      <c r="W123">
        <v>54</v>
      </c>
      <c r="X123">
        <v>81</v>
      </c>
      <c r="Y123" t="s">
        <v>10</v>
      </c>
      <c r="Z123">
        <v>286</v>
      </c>
      <c r="AA123">
        <v>47.666666666666664</v>
      </c>
      <c r="AB123">
        <v>39.983329859663598</v>
      </c>
      <c r="AC123">
        <v>0.83881111593699864</v>
      </c>
      <c r="AD123">
        <v>566314.31999999995</v>
      </c>
      <c r="AE123">
        <v>361</v>
      </c>
      <c r="AF123">
        <v>60.166666666666664</v>
      </c>
      <c r="AG123">
        <v>15.841927492154053</v>
      </c>
      <c r="AH123">
        <v>0.26330073394161863</v>
      </c>
      <c r="AI123">
        <v>616227</v>
      </c>
      <c r="AJ123">
        <v>8.6296739594913092E-5</v>
      </c>
      <c r="AK123">
        <v>0.99722030779038262</v>
      </c>
      <c r="AL123">
        <v>30000</v>
      </c>
      <c r="AM123">
        <v>0.35</v>
      </c>
      <c r="AN123">
        <v>169.47586492585771</v>
      </c>
      <c r="AO123">
        <v>1.580110497237569</v>
      </c>
      <c r="AP123">
        <v>55.784434832039288</v>
      </c>
      <c r="AQ123">
        <v>70.74471133907781</v>
      </c>
      <c r="AR123">
        <v>71.585539804414978</v>
      </c>
      <c r="AS123">
        <v>2150.3763826872523</v>
      </c>
      <c r="AT123">
        <v>143</v>
      </c>
      <c r="AU123">
        <v>1.6875559249992278</v>
      </c>
      <c r="AV123">
        <v>1360.902535896478</v>
      </c>
      <c r="AW123" t="s">
        <v>10</v>
      </c>
      <c r="AX123" t="s">
        <v>500</v>
      </c>
      <c r="AY123">
        <v>1</v>
      </c>
      <c r="AZ123">
        <v>2</v>
      </c>
    </row>
    <row r="124" spans="1:52" x14ac:dyDescent="0.3">
      <c r="A124">
        <v>75310</v>
      </c>
      <c r="B124" t="s">
        <v>717</v>
      </c>
      <c r="C124" t="s">
        <v>289</v>
      </c>
      <c r="D124" t="s">
        <v>552</v>
      </c>
      <c r="E124">
        <v>10</v>
      </c>
      <c r="F124">
        <v>94.135802469135797</v>
      </c>
      <c r="G124">
        <v>0.7</v>
      </c>
      <c r="H124">
        <v>255</v>
      </c>
      <c r="I124">
        <v>3877.8799999999997</v>
      </c>
      <c r="J124">
        <v>3343</v>
      </c>
      <c r="K124" t="s">
        <v>10</v>
      </c>
      <c r="L124">
        <v>9</v>
      </c>
      <c r="M124">
        <v>85</v>
      </c>
      <c r="N124">
        <v>16</v>
      </c>
      <c r="O124">
        <v>27</v>
      </c>
      <c r="P124">
        <v>2</v>
      </c>
      <c r="Q124">
        <v>2.06</v>
      </c>
      <c r="R124" t="s">
        <v>10</v>
      </c>
      <c r="S124">
        <v>42</v>
      </c>
      <c r="T124">
        <v>39</v>
      </c>
      <c r="U124">
        <v>43</v>
      </c>
      <c r="V124">
        <v>33</v>
      </c>
      <c r="W124">
        <v>29</v>
      </c>
      <c r="X124">
        <v>24</v>
      </c>
      <c r="Y124" t="s">
        <v>10</v>
      </c>
      <c r="Z124">
        <v>141.06</v>
      </c>
      <c r="AA124">
        <v>23.51</v>
      </c>
      <c r="AB124">
        <v>31.568728197379123</v>
      </c>
      <c r="AC124">
        <v>1.3427787408498137</v>
      </c>
      <c r="AD124">
        <v>547013.75280000002</v>
      </c>
      <c r="AE124">
        <v>210</v>
      </c>
      <c r="AF124">
        <v>35</v>
      </c>
      <c r="AG124">
        <v>7.6157731058639087</v>
      </c>
      <c r="AH124">
        <v>0.21759351731039739</v>
      </c>
      <c r="AI124">
        <v>702030</v>
      </c>
      <c r="AJ124">
        <v>4.2563000305099444E-5</v>
      </c>
      <c r="AK124">
        <v>0.99897589607312187</v>
      </c>
      <c r="AL124">
        <v>30000</v>
      </c>
      <c r="AM124">
        <v>0.35</v>
      </c>
      <c r="AN124">
        <v>85.050202988188815</v>
      </c>
      <c r="AO124">
        <v>0.77933701657458565</v>
      </c>
      <c r="AP124">
        <v>39.362098363124979</v>
      </c>
      <c r="AQ124">
        <v>54.375603685275884</v>
      </c>
      <c r="AR124">
        <v>47.155468528870834</v>
      </c>
      <c r="AS124">
        <v>1205.5514102188042</v>
      </c>
      <c r="AT124">
        <v>70.53</v>
      </c>
      <c r="AU124">
        <v>1.6585498334388389</v>
      </c>
      <c r="AV124">
        <v>1546.8935577031305</v>
      </c>
      <c r="AW124" t="s">
        <v>10</v>
      </c>
      <c r="AX124" t="s">
        <v>500</v>
      </c>
      <c r="AY124">
        <v>1</v>
      </c>
      <c r="AZ124">
        <v>2</v>
      </c>
    </row>
    <row r="125" spans="1:52" x14ac:dyDescent="0.3">
      <c r="A125">
        <v>75400</v>
      </c>
      <c r="B125" t="s">
        <v>718</v>
      </c>
      <c r="C125" t="s">
        <v>289</v>
      </c>
      <c r="D125" t="s">
        <v>552</v>
      </c>
      <c r="E125">
        <v>10</v>
      </c>
      <c r="F125">
        <v>94.135802469135797</v>
      </c>
      <c r="G125">
        <v>0.7</v>
      </c>
      <c r="H125">
        <v>3</v>
      </c>
      <c r="I125">
        <v>2799.08</v>
      </c>
      <c r="J125">
        <v>2413</v>
      </c>
      <c r="K125" t="s">
        <v>10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 t="s">
        <v>10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 t="s">
        <v>10</v>
      </c>
      <c r="Z125">
        <v>1</v>
      </c>
      <c r="AA125">
        <v>0.16666666666666666</v>
      </c>
      <c r="AB125">
        <v>0.40824829046386302</v>
      </c>
      <c r="AC125">
        <v>2.4494897427831783</v>
      </c>
      <c r="AD125">
        <v>2799.08</v>
      </c>
      <c r="AE125">
        <v>6</v>
      </c>
      <c r="AF125">
        <v>1</v>
      </c>
      <c r="AG125">
        <v>0</v>
      </c>
      <c r="AH125">
        <v>0</v>
      </c>
      <c r="AI125">
        <v>14478</v>
      </c>
      <c r="AJ125">
        <v>3.0173685173046534E-7</v>
      </c>
      <c r="AK125">
        <v>0.99999969826314838</v>
      </c>
      <c r="AL125">
        <v>30000</v>
      </c>
      <c r="AM125">
        <v>0.35</v>
      </c>
      <c r="AN125">
        <v>8.4287455241013536</v>
      </c>
      <c r="AO125">
        <v>5.5248618784530384E-3</v>
      </c>
      <c r="AP125">
        <v>0.46349690924839337</v>
      </c>
      <c r="AQ125">
        <v>0.688788260636367</v>
      </c>
      <c r="AR125">
        <v>0.51874552803292373</v>
      </c>
      <c r="AS125">
        <v>88.833435054900562</v>
      </c>
      <c r="AT125">
        <v>0.5</v>
      </c>
      <c r="AU125">
        <v>0.11864161720632999</v>
      </c>
      <c r="AV125">
        <v>16078.851744937001</v>
      </c>
      <c r="AW125" t="s">
        <v>10</v>
      </c>
      <c r="AX125" t="s">
        <v>500</v>
      </c>
      <c r="AY125">
        <v>1</v>
      </c>
      <c r="AZ125">
        <v>2</v>
      </c>
    </row>
    <row r="126" spans="1:52" x14ac:dyDescent="0.3">
      <c r="A126">
        <v>73450</v>
      </c>
      <c r="B126" t="s">
        <v>719</v>
      </c>
      <c r="C126" t="s">
        <v>720</v>
      </c>
      <c r="D126" t="s">
        <v>551</v>
      </c>
      <c r="E126">
        <v>5</v>
      </c>
      <c r="F126">
        <v>95.621794871794876</v>
      </c>
      <c r="G126">
        <v>2.5</v>
      </c>
      <c r="H126">
        <v>7430.1923700000007</v>
      </c>
      <c r="I126">
        <v>8998.119999999999</v>
      </c>
      <c r="J126">
        <v>7757</v>
      </c>
      <c r="K126" t="s">
        <v>10</v>
      </c>
      <c r="L126">
        <v>1309.6890000000001</v>
      </c>
      <c r="M126">
        <v>1810.1880000000001</v>
      </c>
      <c r="N126">
        <v>1437.5609999999999</v>
      </c>
      <c r="O126">
        <v>1850.1479999999999</v>
      </c>
      <c r="P126">
        <v>2404.5929999999998</v>
      </c>
      <c r="Q126">
        <v>2476.7307900000001</v>
      </c>
      <c r="R126" t="s">
        <v>10</v>
      </c>
      <c r="S126">
        <v>2804</v>
      </c>
      <c r="T126">
        <v>1921</v>
      </c>
      <c r="U126">
        <v>3300</v>
      </c>
      <c r="V126">
        <v>2534</v>
      </c>
      <c r="W126">
        <v>2899</v>
      </c>
      <c r="X126">
        <v>1805</v>
      </c>
      <c r="Y126" t="s">
        <v>10</v>
      </c>
      <c r="Z126">
        <v>11288.90979</v>
      </c>
      <c r="AA126">
        <v>1881.4849649999999</v>
      </c>
      <c r="AB126">
        <v>481.25751596140617</v>
      </c>
      <c r="AC126">
        <v>0.25578600143711816</v>
      </c>
      <c r="AD126">
        <v>101578964.95959479</v>
      </c>
      <c r="AE126">
        <v>15263</v>
      </c>
      <c r="AF126">
        <v>2543.8333333333335</v>
      </c>
      <c r="AG126">
        <v>583.01129205759571</v>
      </c>
      <c r="AH126">
        <v>0.229186120182505</v>
      </c>
      <c r="AI126">
        <v>118395091</v>
      </c>
      <c r="AJ126">
        <v>3.406280099503829E-3</v>
      </c>
      <c r="AK126">
        <v>0.82354310783540574</v>
      </c>
      <c r="AL126">
        <v>30000</v>
      </c>
      <c r="AM126">
        <v>0.35</v>
      </c>
      <c r="AN126">
        <v>499.48299663503309</v>
      </c>
      <c r="AO126">
        <v>62.369667348066294</v>
      </c>
      <c r="AP126">
        <v>793.1058527017376</v>
      </c>
      <c r="AQ126">
        <v>699.04756651797027</v>
      </c>
      <c r="AR126">
        <v>1104.954189442069</v>
      </c>
      <c r="AS126">
        <v>5696.8084156839341</v>
      </c>
      <c r="AT126">
        <v>5644.4548949999999</v>
      </c>
      <c r="AU126">
        <v>22.601189361904719</v>
      </c>
      <c r="AV126">
        <v>91.339406764698055</v>
      </c>
      <c r="AW126" t="s">
        <v>10</v>
      </c>
      <c r="AX126" t="s">
        <v>500</v>
      </c>
      <c r="AY126">
        <v>1</v>
      </c>
      <c r="AZ126">
        <v>6</v>
      </c>
    </row>
    <row r="127" spans="1:52" x14ac:dyDescent="0.3">
      <c r="A127">
        <v>74000</v>
      </c>
      <c r="B127" t="s">
        <v>721</v>
      </c>
      <c r="C127" t="s">
        <v>720</v>
      </c>
      <c r="D127" t="s">
        <v>551</v>
      </c>
      <c r="E127">
        <v>5</v>
      </c>
      <c r="F127">
        <v>95.621794871794876</v>
      </c>
      <c r="G127">
        <v>2.5</v>
      </c>
      <c r="H127">
        <v>5368.1364900000008</v>
      </c>
      <c r="I127">
        <v>13255.32</v>
      </c>
      <c r="J127">
        <v>11427</v>
      </c>
      <c r="K127" t="s">
        <v>10</v>
      </c>
      <c r="L127">
        <v>1300.6980000000001</v>
      </c>
      <c r="M127">
        <v>1448.55</v>
      </c>
      <c r="N127">
        <v>1225.7729999999999</v>
      </c>
      <c r="O127">
        <v>1451.547</v>
      </c>
      <c r="P127">
        <v>1737.261</v>
      </c>
      <c r="Q127">
        <v>1789.3788300000001</v>
      </c>
      <c r="R127" t="s">
        <v>10</v>
      </c>
      <c r="S127">
        <v>1499</v>
      </c>
      <c r="T127">
        <v>1871</v>
      </c>
      <c r="U127">
        <v>1744</v>
      </c>
      <c r="V127">
        <v>1733</v>
      </c>
      <c r="W127">
        <v>1396</v>
      </c>
      <c r="X127">
        <v>1662</v>
      </c>
      <c r="Y127" t="s">
        <v>10</v>
      </c>
      <c r="Z127">
        <v>8953.2078299999994</v>
      </c>
      <c r="AA127">
        <v>1492.2013049999998</v>
      </c>
      <c r="AB127">
        <v>227.85280421928178</v>
      </c>
      <c r="AC127">
        <v>0.1526957545579159</v>
      </c>
      <c r="AD127">
        <v>118677634.81315559</v>
      </c>
      <c r="AE127">
        <v>9905</v>
      </c>
      <c r="AF127">
        <v>1650.8333333333333</v>
      </c>
      <c r="AG127">
        <v>174.36905306466127</v>
      </c>
      <c r="AH127">
        <v>0.10562486808561006</v>
      </c>
      <c r="AI127">
        <v>113184435</v>
      </c>
      <c r="AJ127">
        <v>2.7015127435127515E-3</v>
      </c>
      <c r="AK127">
        <v>0.85069023049082382</v>
      </c>
      <c r="AL127">
        <v>30000</v>
      </c>
      <c r="AM127">
        <v>0.35</v>
      </c>
      <c r="AN127">
        <v>366.49227274333128</v>
      </c>
      <c r="AO127">
        <v>49.465236629834251</v>
      </c>
      <c r="AP127">
        <v>475.17898736845302</v>
      </c>
      <c r="AQ127">
        <v>375.54469835851978</v>
      </c>
      <c r="AR127">
        <v>722.50517051762426</v>
      </c>
      <c r="AS127">
        <v>3446.9043721815187</v>
      </c>
      <c r="AT127">
        <v>4476.6039149999997</v>
      </c>
      <c r="AU127">
        <v>24.429458670388605</v>
      </c>
      <c r="AV127">
        <v>69.683369716310381</v>
      </c>
      <c r="AW127" t="s">
        <v>10</v>
      </c>
      <c r="AX127" t="s">
        <v>500</v>
      </c>
      <c r="AY127">
        <v>1</v>
      </c>
      <c r="AZ127">
        <v>6</v>
      </c>
    </row>
    <row r="128" spans="1:52" x14ac:dyDescent="0.3">
      <c r="A128">
        <v>74100</v>
      </c>
      <c r="B128" t="s">
        <v>722</v>
      </c>
      <c r="C128" t="s">
        <v>720</v>
      </c>
      <c r="D128" t="s">
        <v>551</v>
      </c>
      <c r="E128">
        <v>5</v>
      </c>
      <c r="F128">
        <v>95.621794871794876</v>
      </c>
      <c r="G128">
        <v>2.5</v>
      </c>
      <c r="H128">
        <v>1364.4142199999999</v>
      </c>
      <c r="I128">
        <v>9897.119999999999</v>
      </c>
      <c r="J128">
        <v>8532</v>
      </c>
      <c r="K128" t="s">
        <v>10</v>
      </c>
      <c r="L128">
        <v>250.749</v>
      </c>
      <c r="M128">
        <v>308.69099999999997</v>
      </c>
      <c r="N128">
        <v>287.71199999999999</v>
      </c>
      <c r="O128">
        <v>331.66800000000001</v>
      </c>
      <c r="P128">
        <v>441.55799999999999</v>
      </c>
      <c r="Q128">
        <v>454.80473999999998</v>
      </c>
      <c r="R128" t="s">
        <v>10</v>
      </c>
      <c r="S128">
        <v>346</v>
      </c>
      <c r="T128">
        <v>408</v>
      </c>
      <c r="U128">
        <v>571</v>
      </c>
      <c r="V128">
        <v>523</v>
      </c>
      <c r="W128">
        <v>574</v>
      </c>
      <c r="X128">
        <v>312</v>
      </c>
      <c r="Y128" t="s">
        <v>10</v>
      </c>
      <c r="Z128">
        <v>2075.1827399999997</v>
      </c>
      <c r="AA128">
        <v>345.86378999999994</v>
      </c>
      <c r="AB128">
        <v>83.710576561726185</v>
      </c>
      <c r="AC128">
        <v>0.24203336394864058</v>
      </c>
      <c r="AD128">
        <v>20538332.599708796</v>
      </c>
      <c r="AE128">
        <v>2734</v>
      </c>
      <c r="AF128">
        <v>455.66666666666669</v>
      </c>
      <c r="AG128">
        <v>115.56585424192845</v>
      </c>
      <c r="AH128">
        <v>0.25361928509567327</v>
      </c>
      <c r="AI128">
        <v>23326488</v>
      </c>
      <c r="AJ128">
        <v>6.2615910673300074E-4</v>
      </c>
      <c r="AK128">
        <v>0.97374421515877452</v>
      </c>
      <c r="AL128">
        <v>30000</v>
      </c>
      <c r="AM128">
        <v>0.35</v>
      </c>
      <c r="AN128">
        <v>204.19464705981954</v>
      </c>
      <c r="AO128">
        <v>11.465098011049722</v>
      </c>
      <c r="AP128">
        <v>141.03606661697478</v>
      </c>
      <c r="AQ128">
        <v>122.97165912781941</v>
      </c>
      <c r="AR128">
        <v>198.3615566722234</v>
      </c>
      <c r="AS128">
        <v>1580.5621847247032</v>
      </c>
      <c r="AT128">
        <v>1037.5913699999999</v>
      </c>
      <c r="AU128">
        <v>10.162767584167216</v>
      </c>
      <c r="AV128">
        <v>137.85858465417428</v>
      </c>
      <c r="AW128" t="s">
        <v>10</v>
      </c>
      <c r="AX128" t="s">
        <v>500</v>
      </c>
      <c r="AY128">
        <v>1</v>
      </c>
      <c r="AZ128">
        <v>6</v>
      </c>
    </row>
    <row r="129" spans="1:52" x14ac:dyDescent="0.3">
      <c r="A129">
        <v>73300</v>
      </c>
      <c r="B129" t="s">
        <v>723</v>
      </c>
      <c r="C129" t="s">
        <v>720</v>
      </c>
      <c r="D129" t="s">
        <v>551</v>
      </c>
      <c r="E129">
        <v>5</v>
      </c>
      <c r="F129">
        <v>95.621794871794876</v>
      </c>
      <c r="G129">
        <v>2.5</v>
      </c>
      <c r="H129">
        <v>54</v>
      </c>
      <c r="I129">
        <v>2362.9199999999996</v>
      </c>
      <c r="J129">
        <v>2037</v>
      </c>
      <c r="K129" t="s">
        <v>10</v>
      </c>
      <c r="L129">
        <v>2</v>
      </c>
      <c r="M129">
        <v>1</v>
      </c>
      <c r="N129">
        <v>0</v>
      </c>
      <c r="O129">
        <v>0</v>
      </c>
      <c r="P129">
        <v>18</v>
      </c>
      <c r="Q129">
        <v>1</v>
      </c>
      <c r="R129" t="s">
        <v>10</v>
      </c>
      <c r="S129">
        <v>5</v>
      </c>
      <c r="T129">
        <v>6</v>
      </c>
      <c r="U129">
        <v>6</v>
      </c>
      <c r="V129">
        <v>5</v>
      </c>
      <c r="W129">
        <v>5</v>
      </c>
      <c r="X129">
        <v>6</v>
      </c>
      <c r="Y129" t="s">
        <v>10</v>
      </c>
      <c r="Z129">
        <v>22</v>
      </c>
      <c r="AA129">
        <v>3.6666666666666665</v>
      </c>
      <c r="AB129">
        <v>7.0616334276615254</v>
      </c>
      <c r="AC129">
        <v>1.9259000257258707</v>
      </c>
      <c r="AD129">
        <v>51984.239999999991</v>
      </c>
      <c r="AE129">
        <v>33</v>
      </c>
      <c r="AF129">
        <v>5.5</v>
      </c>
      <c r="AG129">
        <v>0.54772255750516607</v>
      </c>
      <c r="AH129">
        <v>9.9585919546393828E-2</v>
      </c>
      <c r="AI129">
        <v>67221</v>
      </c>
      <c r="AJ129">
        <v>6.6382107380702385E-6</v>
      </c>
      <c r="AK129">
        <v>0.99986540122518031</v>
      </c>
      <c r="AL129">
        <v>30000</v>
      </c>
      <c r="AM129">
        <v>0.35</v>
      </c>
      <c r="AN129">
        <v>43.028621107099021</v>
      </c>
      <c r="AO129">
        <v>0.12154696132596685</v>
      </c>
      <c r="AP129">
        <v>7.6693682342913601</v>
      </c>
      <c r="AQ129">
        <v>8.4827393037301295</v>
      </c>
      <c r="AR129">
        <v>8.2771030409211939</v>
      </c>
      <c r="AS129">
        <v>258.12064090809412</v>
      </c>
      <c r="AT129">
        <v>11</v>
      </c>
      <c r="AU129">
        <v>0.51128759030510418</v>
      </c>
      <c r="AV129">
        <v>2123.6289092893198</v>
      </c>
      <c r="AW129" t="s">
        <v>10</v>
      </c>
      <c r="AX129" t="s">
        <v>500</v>
      </c>
      <c r="AY129">
        <v>1</v>
      </c>
      <c r="AZ129">
        <v>6</v>
      </c>
    </row>
    <row r="130" spans="1:52" x14ac:dyDescent="0.3">
      <c r="A130">
        <v>76150</v>
      </c>
      <c r="B130" t="s">
        <v>724</v>
      </c>
      <c r="C130" t="s">
        <v>725</v>
      </c>
      <c r="D130" t="s">
        <v>551</v>
      </c>
      <c r="E130">
        <v>5</v>
      </c>
      <c r="F130">
        <v>95.621794871794876</v>
      </c>
      <c r="G130">
        <v>2.5</v>
      </c>
      <c r="H130">
        <v>950.04899999999998</v>
      </c>
      <c r="I130">
        <v>7098.04</v>
      </c>
      <c r="J130">
        <v>6119</v>
      </c>
      <c r="K130" t="s">
        <v>10</v>
      </c>
      <c r="L130">
        <v>303.69600000000003</v>
      </c>
      <c r="M130">
        <v>316.68299999999999</v>
      </c>
      <c r="N130">
        <v>251.74799999999999</v>
      </c>
      <c r="O130">
        <v>273.726</v>
      </c>
      <c r="P130">
        <v>268.73099999999999</v>
      </c>
      <c r="Q130">
        <v>276.79293000000001</v>
      </c>
      <c r="R130" t="s">
        <v>10</v>
      </c>
      <c r="S130">
        <v>366</v>
      </c>
      <c r="T130">
        <v>264</v>
      </c>
      <c r="U130">
        <v>421</v>
      </c>
      <c r="V130">
        <v>517</v>
      </c>
      <c r="W130">
        <v>431</v>
      </c>
      <c r="X130">
        <v>342</v>
      </c>
      <c r="Y130" t="s">
        <v>10</v>
      </c>
      <c r="Z130">
        <v>1691.3769300000001</v>
      </c>
      <c r="AA130">
        <v>281.89615500000002</v>
      </c>
      <c r="AB130">
        <v>23.91813003259557</v>
      </c>
      <c r="AC130">
        <v>8.4847308515419689E-2</v>
      </c>
      <c r="AD130">
        <v>12005461.104217201</v>
      </c>
      <c r="AE130">
        <v>2341</v>
      </c>
      <c r="AF130">
        <v>390.16666666666669</v>
      </c>
      <c r="AG130">
        <v>86.63351930209619</v>
      </c>
      <c r="AH130">
        <v>0.22204233909123328</v>
      </c>
      <c r="AI130">
        <v>14324579</v>
      </c>
      <c r="AJ130">
        <v>5.1035074994773978E-4</v>
      </c>
      <c r="AK130">
        <v>0.9816303121270159</v>
      </c>
      <c r="AL130">
        <v>30000</v>
      </c>
      <c r="AM130">
        <v>0.35</v>
      </c>
      <c r="AN130">
        <v>217.68152822312305</v>
      </c>
      <c r="AO130">
        <v>9.3446239226519339</v>
      </c>
      <c r="AP130">
        <v>70.64124964585524</v>
      </c>
      <c r="AQ130">
        <v>48.706147931953197</v>
      </c>
      <c r="AR130">
        <v>117.36436925911491</v>
      </c>
      <c r="AS130">
        <v>1278.6395409244483</v>
      </c>
      <c r="AT130">
        <v>845.68846500000006</v>
      </c>
      <c r="AU130">
        <v>7.769960748650858</v>
      </c>
      <c r="AV130">
        <v>136.83156770225375</v>
      </c>
      <c r="AW130" t="s">
        <v>10</v>
      </c>
      <c r="AX130" t="s">
        <v>501</v>
      </c>
      <c r="AY130">
        <v>1</v>
      </c>
      <c r="AZ130">
        <v>6</v>
      </c>
    </row>
    <row r="131" spans="1:52" x14ac:dyDescent="0.3">
      <c r="A131">
        <v>70250</v>
      </c>
      <c r="B131" t="s">
        <v>726</v>
      </c>
      <c r="C131" t="s">
        <v>727</v>
      </c>
      <c r="D131" t="s">
        <v>191</v>
      </c>
      <c r="E131">
        <v>20</v>
      </c>
      <c r="F131">
        <v>90.17763157894737</v>
      </c>
      <c r="G131">
        <v>0.6</v>
      </c>
      <c r="H131">
        <v>22515.921540000003</v>
      </c>
      <c r="I131">
        <v>8224.4</v>
      </c>
      <c r="J131">
        <v>7090</v>
      </c>
      <c r="K131" t="s">
        <v>10</v>
      </c>
      <c r="L131">
        <v>5842.152</v>
      </c>
      <c r="M131">
        <v>5332.6620000000003</v>
      </c>
      <c r="N131">
        <v>6069.924</v>
      </c>
      <c r="O131">
        <v>6384.6090000000004</v>
      </c>
      <c r="P131">
        <v>7286.7060000000001</v>
      </c>
      <c r="Q131">
        <v>7505.3071800000007</v>
      </c>
      <c r="R131" t="s">
        <v>10</v>
      </c>
      <c r="S131">
        <v>5215</v>
      </c>
      <c r="T131">
        <v>5428</v>
      </c>
      <c r="U131">
        <v>7141</v>
      </c>
      <c r="V131">
        <v>7652</v>
      </c>
      <c r="W131">
        <v>5921</v>
      </c>
      <c r="X131">
        <v>5488</v>
      </c>
      <c r="Y131" t="s">
        <v>10</v>
      </c>
      <c r="Z131">
        <v>38421.360180000003</v>
      </c>
      <c r="AA131">
        <v>6403.5600300000006</v>
      </c>
      <c r="AB131">
        <v>844.68542022683664</v>
      </c>
      <c r="AC131">
        <v>0.13190872206547216</v>
      </c>
      <c r="AD131">
        <v>315992634.66439199</v>
      </c>
      <c r="AE131">
        <v>36845</v>
      </c>
      <c r="AF131">
        <v>6140.833333333333</v>
      </c>
      <c r="AG131">
        <v>1012.3018159949476</v>
      </c>
      <c r="AH131">
        <v>0.16484762914831552</v>
      </c>
      <c r="AI131">
        <v>261231050</v>
      </c>
      <c r="AJ131">
        <v>1.1593140259915468E-2</v>
      </c>
      <c r="AK131">
        <v>0.35155622340671122</v>
      </c>
      <c r="AL131">
        <v>30000</v>
      </c>
      <c r="AM131">
        <v>0.35</v>
      </c>
      <c r="AN131">
        <v>963.83979437677272</v>
      </c>
      <c r="AO131">
        <v>212.27270817679559</v>
      </c>
      <c r="AP131">
        <v>5090.1395837627488</v>
      </c>
      <c r="AQ131">
        <v>4877.962370501361</v>
      </c>
      <c r="AR131">
        <v>9123.4165340372729</v>
      </c>
      <c r="AS131">
        <v>41048.466662573548</v>
      </c>
      <c r="AT131">
        <v>19210.680090000002</v>
      </c>
      <c r="AU131">
        <v>39.862807495766027</v>
      </c>
      <c r="AV131">
        <v>193.37609160940985</v>
      </c>
      <c r="AW131" t="s">
        <v>10</v>
      </c>
      <c r="AX131" t="s">
        <v>501</v>
      </c>
      <c r="AY131">
        <v>2</v>
      </c>
      <c r="AZ131">
        <v>6</v>
      </c>
    </row>
    <row r="132" spans="1:52" x14ac:dyDescent="0.3">
      <c r="A132">
        <v>70240</v>
      </c>
      <c r="B132" t="s">
        <v>728</v>
      </c>
      <c r="C132" t="s">
        <v>727</v>
      </c>
      <c r="D132" t="s">
        <v>191</v>
      </c>
      <c r="E132">
        <v>20</v>
      </c>
      <c r="F132">
        <v>90.17763157894737</v>
      </c>
      <c r="G132">
        <v>0.6</v>
      </c>
      <c r="H132">
        <v>12617.369999999999</v>
      </c>
      <c r="I132">
        <v>5880.04</v>
      </c>
      <c r="J132">
        <v>5069</v>
      </c>
      <c r="K132" t="s">
        <v>10</v>
      </c>
      <c r="L132">
        <v>4205.79</v>
      </c>
      <c r="M132">
        <v>2737.26</v>
      </c>
      <c r="N132">
        <v>3116.88</v>
      </c>
      <c r="O132">
        <v>3281.7150000000001</v>
      </c>
      <c r="P132">
        <v>3942.0540000000001</v>
      </c>
      <c r="Q132">
        <v>4060.3156200000003</v>
      </c>
      <c r="R132" t="s">
        <v>10</v>
      </c>
      <c r="S132">
        <v>6174</v>
      </c>
      <c r="T132">
        <v>4904</v>
      </c>
      <c r="U132">
        <v>3102</v>
      </c>
      <c r="V132">
        <v>6590</v>
      </c>
      <c r="W132">
        <v>5353</v>
      </c>
      <c r="X132">
        <v>5196</v>
      </c>
      <c r="Y132" t="s">
        <v>10</v>
      </c>
      <c r="Z132">
        <v>21344.014620000002</v>
      </c>
      <c r="AA132">
        <v>3557.3357700000001</v>
      </c>
      <c r="AB132">
        <v>593.96668208377127</v>
      </c>
      <c r="AC132">
        <v>0.16696953014468219</v>
      </c>
      <c r="AD132">
        <v>125503659.72618482</v>
      </c>
      <c r="AE132">
        <v>31319</v>
      </c>
      <c r="AF132">
        <v>5219.833333333333</v>
      </c>
      <c r="AG132">
        <v>1215.8174890445805</v>
      </c>
      <c r="AH132">
        <v>0.23292266465300562</v>
      </c>
      <c r="AI132">
        <v>158756011</v>
      </c>
      <c r="AJ132">
        <v>6.4402757747278258E-3</v>
      </c>
      <c r="AK132">
        <v>0.66217793190492924</v>
      </c>
      <c r="AL132">
        <v>30000</v>
      </c>
      <c r="AM132">
        <v>0.35</v>
      </c>
      <c r="AN132">
        <v>849.60784181884969</v>
      </c>
      <c r="AO132">
        <v>117.92273270718233</v>
      </c>
      <c r="AP132">
        <v>2952.4213362274177</v>
      </c>
      <c r="AQ132">
        <v>3289.9182380709785</v>
      </c>
      <c r="AR132">
        <v>5648.3728922146256</v>
      </c>
      <c r="AS132">
        <v>32161.408716123398</v>
      </c>
      <c r="AT132">
        <v>10672.007310000001</v>
      </c>
      <c r="AU132">
        <v>25.122195876048536</v>
      </c>
      <c r="AV132">
        <v>272.73289871923515</v>
      </c>
      <c r="AW132" t="s">
        <v>10</v>
      </c>
      <c r="AX132" t="s">
        <v>501</v>
      </c>
      <c r="AY132">
        <v>2</v>
      </c>
      <c r="AZ132">
        <v>6</v>
      </c>
    </row>
    <row r="133" spans="1:52" x14ac:dyDescent="0.3">
      <c r="A133">
        <v>70400</v>
      </c>
      <c r="B133" t="s">
        <v>729</v>
      </c>
      <c r="C133" t="s">
        <v>727</v>
      </c>
      <c r="D133" t="s">
        <v>191</v>
      </c>
      <c r="E133">
        <v>20</v>
      </c>
      <c r="F133">
        <v>90.17763157894737</v>
      </c>
      <c r="G133">
        <v>0.6</v>
      </c>
      <c r="H133">
        <v>10672.316999999999</v>
      </c>
      <c r="I133">
        <v>10046.759999999998</v>
      </c>
      <c r="J133">
        <v>8661</v>
      </c>
      <c r="K133" t="s">
        <v>10</v>
      </c>
      <c r="L133">
        <v>2496.5010000000002</v>
      </c>
      <c r="M133">
        <v>3557.4389999999999</v>
      </c>
      <c r="N133">
        <v>2643.3539999999998</v>
      </c>
      <c r="O133">
        <v>2856.1410000000001</v>
      </c>
      <c r="P133">
        <v>3202.7939999999999</v>
      </c>
      <c r="Q133">
        <v>3298.8778200000002</v>
      </c>
      <c r="R133" t="s">
        <v>10</v>
      </c>
      <c r="S133">
        <v>4433</v>
      </c>
      <c r="T133">
        <v>2883</v>
      </c>
      <c r="U133">
        <v>4980</v>
      </c>
      <c r="V133">
        <v>3400</v>
      </c>
      <c r="W133">
        <v>4130</v>
      </c>
      <c r="X133">
        <v>5646</v>
      </c>
      <c r="Y133" t="s">
        <v>10</v>
      </c>
      <c r="Z133">
        <v>18055.106820000001</v>
      </c>
      <c r="AA133">
        <v>3009.1844700000001</v>
      </c>
      <c r="AB133">
        <v>410.38725460419892</v>
      </c>
      <c r="AC133">
        <v>0.13637823094447876</v>
      </c>
      <c r="AD133">
        <v>181395324.99490318</v>
      </c>
      <c r="AE133">
        <v>25472</v>
      </c>
      <c r="AF133">
        <v>4245.333333333333</v>
      </c>
      <c r="AG133">
        <v>1011.9944005115175</v>
      </c>
      <c r="AH133">
        <v>0.2383780780099366</v>
      </c>
      <c r="AI133">
        <v>220612992</v>
      </c>
      <c r="AJ133">
        <v>5.4478910895240547E-3</v>
      </c>
      <c r="AK133">
        <v>0.73220425583524917</v>
      </c>
      <c r="AL133">
        <v>30000</v>
      </c>
      <c r="AM133">
        <v>0.35</v>
      </c>
      <c r="AN133">
        <v>597.80234569196875</v>
      </c>
      <c r="AO133">
        <v>99.751971381215469</v>
      </c>
      <c r="AP133">
        <v>2405.4266822285081</v>
      </c>
      <c r="AQ133">
        <v>2354.8242784565878</v>
      </c>
      <c r="AR133">
        <v>4349.8637060808969</v>
      </c>
      <c r="AS133">
        <v>22518.616284379943</v>
      </c>
      <c r="AT133">
        <v>9027.5534100000004</v>
      </c>
      <c r="AU133">
        <v>30.202469010222494</v>
      </c>
      <c r="AV133">
        <v>225.74607772233438</v>
      </c>
      <c r="AW133" t="s">
        <v>10</v>
      </c>
      <c r="AX133" t="s">
        <v>501</v>
      </c>
      <c r="AY133">
        <v>2</v>
      </c>
      <c r="AZ133">
        <v>6</v>
      </c>
    </row>
    <row r="134" spans="1:52" x14ac:dyDescent="0.3">
      <c r="A134">
        <v>70700</v>
      </c>
      <c r="B134" t="s">
        <v>730</v>
      </c>
      <c r="C134" t="s">
        <v>727</v>
      </c>
      <c r="D134" t="s">
        <v>191</v>
      </c>
      <c r="E134">
        <v>20</v>
      </c>
      <c r="F134">
        <v>90.17763157894737</v>
      </c>
      <c r="G134">
        <v>0.6</v>
      </c>
      <c r="H134">
        <v>9470.52</v>
      </c>
      <c r="I134">
        <v>8383.32</v>
      </c>
      <c r="J134">
        <v>7227</v>
      </c>
      <c r="K134" t="s">
        <v>10</v>
      </c>
      <c r="L134">
        <v>3156.84</v>
      </c>
      <c r="M134">
        <v>2146.8510000000001</v>
      </c>
      <c r="N134">
        <v>2262.7350000000001</v>
      </c>
      <c r="O134">
        <v>2291.7060000000001</v>
      </c>
      <c r="P134">
        <v>2992.0050000000001</v>
      </c>
      <c r="Q134">
        <v>3081.7651499999997</v>
      </c>
      <c r="R134" t="s">
        <v>10</v>
      </c>
      <c r="S134">
        <v>3154</v>
      </c>
      <c r="T134">
        <v>2830</v>
      </c>
      <c r="U134">
        <v>4572</v>
      </c>
      <c r="V134">
        <v>2803</v>
      </c>
      <c r="W134">
        <v>4948</v>
      </c>
      <c r="X134">
        <v>3981</v>
      </c>
      <c r="Y134" t="s">
        <v>10</v>
      </c>
      <c r="Z134">
        <v>15931.902150000002</v>
      </c>
      <c r="AA134">
        <v>2655.3170250000003</v>
      </c>
      <c r="AB134">
        <v>467.25012845635848</v>
      </c>
      <c r="AC134">
        <v>0.17596773720695683</v>
      </c>
      <c r="AD134">
        <v>133562233.93213801</v>
      </c>
      <c r="AE134">
        <v>22288</v>
      </c>
      <c r="AF134">
        <v>3714.6666666666665</v>
      </c>
      <c r="AG134">
        <v>922.51648585088481</v>
      </c>
      <c r="AH134">
        <v>0.24834435189812046</v>
      </c>
      <c r="AI134">
        <v>161075376</v>
      </c>
      <c r="AJ134">
        <v>4.8072419968188326E-3</v>
      </c>
      <c r="AK134">
        <v>0.75776350088181021</v>
      </c>
      <c r="AL134">
        <v>30000</v>
      </c>
      <c r="AM134">
        <v>0.35</v>
      </c>
      <c r="AN134">
        <v>614.74696153883031</v>
      </c>
      <c r="AO134">
        <v>88.021558839779019</v>
      </c>
      <c r="AP134">
        <v>2227.6813052519387</v>
      </c>
      <c r="AQ134">
        <v>2566.8347215282542</v>
      </c>
      <c r="AR134">
        <v>4327.2658983238343</v>
      </c>
      <c r="AS134">
        <v>24206.776521432032</v>
      </c>
      <c r="AT134">
        <v>7965.9510750000009</v>
      </c>
      <c r="AU134">
        <v>25.916195031073233</v>
      </c>
      <c r="AV134">
        <v>275.00963219129471</v>
      </c>
      <c r="AW134" t="s">
        <v>10</v>
      </c>
      <c r="AX134" t="s">
        <v>501</v>
      </c>
      <c r="AY134">
        <v>2</v>
      </c>
      <c r="AZ134">
        <v>6</v>
      </c>
    </row>
    <row r="135" spans="1:52" x14ac:dyDescent="0.3">
      <c r="A135">
        <v>70750</v>
      </c>
      <c r="B135" t="s">
        <v>731</v>
      </c>
      <c r="C135" t="s">
        <v>727</v>
      </c>
      <c r="D135" t="s">
        <v>191</v>
      </c>
      <c r="E135">
        <v>20</v>
      </c>
      <c r="F135">
        <v>90.17763157894737</v>
      </c>
      <c r="G135">
        <v>0.6</v>
      </c>
      <c r="H135">
        <v>6976.4166000000005</v>
      </c>
      <c r="I135">
        <v>2458.04</v>
      </c>
      <c r="J135">
        <v>2119</v>
      </c>
      <c r="K135" t="s">
        <v>10</v>
      </c>
      <c r="L135">
        <v>1866.1320000000001</v>
      </c>
      <c r="M135">
        <v>1144.854</v>
      </c>
      <c r="N135">
        <v>2172.8249999999998</v>
      </c>
      <c r="O135">
        <v>1577.421</v>
      </c>
      <c r="P135">
        <v>2257.7399999999998</v>
      </c>
      <c r="Q135">
        <v>2325.4722000000002</v>
      </c>
      <c r="R135" t="s">
        <v>10</v>
      </c>
      <c r="S135">
        <v>3017</v>
      </c>
      <c r="T135">
        <v>2082</v>
      </c>
      <c r="U135">
        <v>1638</v>
      </c>
      <c r="V135">
        <v>1753</v>
      </c>
      <c r="W135">
        <v>2115</v>
      </c>
      <c r="X135">
        <v>3108</v>
      </c>
      <c r="Y135" t="s">
        <v>10</v>
      </c>
      <c r="Z135">
        <v>11344.4442</v>
      </c>
      <c r="AA135">
        <v>1890.7407000000001</v>
      </c>
      <c r="AB135">
        <v>460.0811466165282</v>
      </c>
      <c r="AC135">
        <v>0.2433338144233782</v>
      </c>
      <c r="AD135">
        <v>27885097.621367998</v>
      </c>
      <c r="AE135">
        <v>13713</v>
      </c>
      <c r="AF135">
        <v>2285.5</v>
      </c>
      <c r="AG135">
        <v>630.06245722150436</v>
      </c>
      <c r="AH135">
        <v>0.27567816986283278</v>
      </c>
      <c r="AI135">
        <v>29057847</v>
      </c>
      <c r="AJ135">
        <v>3.4230368775399378E-3</v>
      </c>
      <c r="AK135">
        <v>0.81671768540004619</v>
      </c>
      <c r="AL135">
        <v>30000</v>
      </c>
      <c r="AM135">
        <v>0.35</v>
      </c>
      <c r="AN135">
        <v>958.00491300156239</v>
      </c>
      <c r="AO135">
        <v>62.676487292817676</v>
      </c>
      <c r="AP135">
        <v>1713.6108924728817</v>
      </c>
      <c r="AQ135">
        <v>2420.1450278765415</v>
      </c>
      <c r="AR135">
        <v>3673.6747737328951</v>
      </c>
      <c r="AS135">
        <v>30781.866220238349</v>
      </c>
      <c r="AT135">
        <v>5672.2221</v>
      </c>
      <c r="AU135">
        <v>11.841739062126813</v>
      </c>
      <c r="AV135">
        <v>491.12302794553318</v>
      </c>
      <c r="AW135" t="s">
        <v>10</v>
      </c>
      <c r="AX135" t="s">
        <v>501</v>
      </c>
      <c r="AY135">
        <v>2</v>
      </c>
      <c r="AZ135">
        <v>6</v>
      </c>
    </row>
    <row r="136" spans="1:52" x14ac:dyDescent="0.3">
      <c r="A136">
        <v>70000</v>
      </c>
      <c r="B136" t="s">
        <v>732</v>
      </c>
      <c r="C136" t="s">
        <v>727</v>
      </c>
      <c r="D136" t="s">
        <v>191</v>
      </c>
      <c r="E136">
        <v>20</v>
      </c>
      <c r="F136">
        <v>90.17763157894737</v>
      </c>
      <c r="G136">
        <v>0.6</v>
      </c>
      <c r="H136">
        <v>3971.0249999999996</v>
      </c>
      <c r="I136">
        <v>9964.4</v>
      </c>
      <c r="J136">
        <v>8590</v>
      </c>
      <c r="K136" t="s">
        <v>10</v>
      </c>
      <c r="L136">
        <v>778.221</v>
      </c>
      <c r="M136">
        <v>1323.675</v>
      </c>
      <c r="N136">
        <v>1260.7380000000001</v>
      </c>
      <c r="O136">
        <v>1188.81</v>
      </c>
      <c r="P136">
        <v>1151.847</v>
      </c>
      <c r="Q136">
        <v>1186.4024099999999</v>
      </c>
      <c r="R136" t="s">
        <v>10</v>
      </c>
      <c r="S136">
        <v>2009</v>
      </c>
      <c r="T136">
        <v>2163</v>
      </c>
      <c r="U136">
        <v>1787</v>
      </c>
      <c r="V136">
        <v>1975</v>
      </c>
      <c r="W136">
        <v>1716</v>
      </c>
      <c r="X136">
        <v>2070</v>
      </c>
      <c r="Y136" t="s">
        <v>10</v>
      </c>
      <c r="Z136">
        <v>6889.6934099999989</v>
      </c>
      <c r="AA136">
        <v>1148.2822349999999</v>
      </c>
      <c r="AB136">
        <v>191.55291372006764</v>
      </c>
      <c r="AC136">
        <v>0.16681692695530351</v>
      </c>
      <c r="AD136">
        <v>68651661.014603987</v>
      </c>
      <c r="AE136">
        <v>11720</v>
      </c>
      <c r="AF136">
        <v>1953.3333333333333</v>
      </c>
      <c r="AG136">
        <v>170.37214169771613</v>
      </c>
      <c r="AH136">
        <v>8.7221232951049221E-2</v>
      </c>
      <c r="AI136">
        <v>100674800</v>
      </c>
      <c r="AJ136">
        <v>2.0788743989215339E-3</v>
      </c>
      <c r="AK136">
        <v>0.8887697564329895</v>
      </c>
      <c r="AL136">
        <v>30000</v>
      </c>
      <c r="AM136">
        <v>0.35</v>
      </c>
      <c r="AN136">
        <v>370.80447716559041</v>
      </c>
      <c r="AO136">
        <v>38.064604475138118</v>
      </c>
      <c r="AP136">
        <v>952.84500322282997</v>
      </c>
      <c r="AQ136">
        <v>1061.1467859278478</v>
      </c>
      <c r="AR136">
        <v>1822.4388754306101</v>
      </c>
      <c r="AS136">
        <v>12308.294603641009</v>
      </c>
      <c r="AT136">
        <v>3444.8467049999995</v>
      </c>
      <c r="AU136">
        <v>18.580394343305795</v>
      </c>
      <c r="AV136">
        <v>323.35275181120477</v>
      </c>
      <c r="AW136" t="s">
        <v>10</v>
      </c>
      <c r="AX136" t="s">
        <v>501</v>
      </c>
      <c r="AY136">
        <v>2</v>
      </c>
      <c r="AZ136">
        <v>6</v>
      </c>
    </row>
    <row r="137" spans="1:52" x14ac:dyDescent="0.3">
      <c r="A137">
        <v>70300</v>
      </c>
      <c r="B137" t="s">
        <v>733</v>
      </c>
      <c r="C137" t="s">
        <v>727</v>
      </c>
      <c r="D137" t="s">
        <v>549</v>
      </c>
      <c r="E137">
        <v>10</v>
      </c>
      <c r="F137">
        <v>97.094696969696969</v>
      </c>
      <c r="G137">
        <v>0.8</v>
      </c>
      <c r="H137">
        <v>2417.05053</v>
      </c>
      <c r="I137">
        <v>5962.4</v>
      </c>
      <c r="J137">
        <v>5140</v>
      </c>
      <c r="K137" t="s">
        <v>10</v>
      </c>
      <c r="L137">
        <v>470.529</v>
      </c>
      <c r="M137">
        <v>464.53500000000003</v>
      </c>
      <c r="N137">
        <v>647.35199999999998</v>
      </c>
      <c r="O137">
        <v>580.41899999999998</v>
      </c>
      <c r="P137">
        <v>782.21699999999998</v>
      </c>
      <c r="Q137">
        <v>805.68350999999996</v>
      </c>
      <c r="R137" t="s">
        <v>10</v>
      </c>
      <c r="S137">
        <v>664</v>
      </c>
      <c r="T137">
        <v>670</v>
      </c>
      <c r="U137">
        <v>507</v>
      </c>
      <c r="V137">
        <v>666</v>
      </c>
      <c r="W137">
        <v>862</v>
      </c>
      <c r="X137">
        <v>823</v>
      </c>
      <c r="Y137" t="s">
        <v>10</v>
      </c>
      <c r="Z137">
        <v>3750.73551</v>
      </c>
      <c r="AA137">
        <v>625.12258499999996</v>
      </c>
      <c r="AB137">
        <v>147.96013601198592</v>
      </c>
      <c r="AC137">
        <v>0.23668979422969647</v>
      </c>
      <c r="AD137">
        <v>22363385.404824</v>
      </c>
      <c r="AE137">
        <v>4192</v>
      </c>
      <c r="AF137">
        <v>698.66666666666663</v>
      </c>
      <c r="AG137">
        <v>128.03384969087938</v>
      </c>
      <c r="AH137">
        <v>0.18325455585526629</v>
      </c>
      <c r="AI137">
        <v>21546880</v>
      </c>
      <c r="AJ137">
        <v>1.1317351244610615E-3</v>
      </c>
      <c r="AK137">
        <v>0.93731858621497666</v>
      </c>
      <c r="AL137">
        <v>30000</v>
      </c>
      <c r="AM137">
        <v>0.35</v>
      </c>
      <c r="AN137">
        <v>353.68632101660859</v>
      </c>
      <c r="AO137">
        <v>20.722295635359117</v>
      </c>
      <c r="AP137">
        <v>355.18309236557707</v>
      </c>
      <c r="AQ137">
        <v>308.8329895623134</v>
      </c>
      <c r="AR137">
        <v>562.40604871916821</v>
      </c>
      <c r="AS137">
        <v>5371.6476626515223</v>
      </c>
      <c r="AT137">
        <v>1875.367755</v>
      </c>
      <c r="AU137">
        <v>10.604694858481313</v>
      </c>
      <c r="AV137">
        <v>259.2206846757706</v>
      </c>
      <c r="AW137" t="s">
        <v>10</v>
      </c>
      <c r="AX137" t="s">
        <v>501</v>
      </c>
      <c r="AY137">
        <v>2</v>
      </c>
      <c r="AZ137">
        <v>6</v>
      </c>
    </row>
    <row r="138" spans="1:52" x14ac:dyDescent="0.3">
      <c r="A138">
        <v>70600</v>
      </c>
      <c r="B138" t="s">
        <v>734</v>
      </c>
      <c r="C138" t="s">
        <v>727</v>
      </c>
      <c r="D138" t="s">
        <v>191</v>
      </c>
      <c r="E138">
        <v>20</v>
      </c>
      <c r="F138">
        <v>90.17763157894737</v>
      </c>
      <c r="G138">
        <v>0.6</v>
      </c>
      <c r="H138">
        <v>2031.9659999999999</v>
      </c>
      <c r="I138">
        <v>6603.8799999999992</v>
      </c>
      <c r="J138">
        <v>5693</v>
      </c>
      <c r="K138" t="s">
        <v>10</v>
      </c>
      <c r="L138">
        <v>677.322</v>
      </c>
      <c r="M138">
        <v>569.42999999999995</v>
      </c>
      <c r="N138">
        <v>664.33500000000004</v>
      </c>
      <c r="O138">
        <v>586.41300000000001</v>
      </c>
      <c r="P138">
        <v>541.45799999999997</v>
      </c>
      <c r="Q138">
        <v>557.70173999999997</v>
      </c>
      <c r="R138" t="s">
        <v>10</v>
      </c>
      <c r="S138">
        <v>1058</v>
      </c>
      <c r="T138">
        <v>885</v>
      </c>
      <c r="U138">
        <v>710</v>
      </c>
      <c r="V138">
        <v>638</v>
      </c>
      <c r="W138">
        <v>482</v>
      </c>
      <c r="X138">
        <v>594</v>
      </c>
      <c r="Y138" t="s">
        <v>10</v>
      </c>
      <c r="Z138">
        <v>3596.6597400000001</v>
      </c>
      <c r="AA138">
        <v>599.44329000000005</v>
      </c>
      <c r="AB138">
        <v>57.360725910474692</v>
      </c>
      <c r="AC138">
        <v>9.568999581340662E-2</v>
      </c>
      <c r="AD138">
        <v>23751909.323791198</v>
      </c>
      <c r="AE138">
        <v>4367</v>
      </c>
      <c r="AF138">
        <v>727.83333333333337</v>
      </c>
      <c r="AG138">
        <v>209.97372851541857</v>
      </c>
      <c r="AH138">
        <v>0.28849149784577771</v>
      </c>
      <c r="AI138">
        <v>24861331</v>
      </c>
      <c r="AJ138">
        <v>1.0852447866933142E-3</v>
      </c>
      <c r="AK138">
        <v>0.94177530224914452</v>
      </c>
      <c r="AL138">
        <v>30000</v>
      </c>
      <c r="AM138">
        <v>0.35</v>
      </c>
      <c r="AN138">
        <v>329.09454826969653</v>
      </c>
      <c r="AO138">
        <v>19.871048287292819</v>
      </c>
      <c r="AP138">
        <v>454.78169165633108</v>
      </c>
      <c r="AQ138">
        <v>355.65199284820932</v>
      </c>
      <c r="AR138">
        <v>753.07295859406577</v>
      </c>
      <c r="AS138">
        <v>8084.7574764516339</v>
      </c>
      <c r="AT138">
        <v>1798.32987</v>
      </c>
      <c r="AU138">
        <v>10.92895570257973</v>
      </c>
      <c r="AV138">
        <v>406.86114590248832</v>
      </c>
      <c r="AW138" t="s">
        <v>10</v>
      </c>
      <c r="AX138" t="s">
        <v>501</v>
      </c>
      <c r="AY138">
        <v>2</v>
      </c>
      <c r="AZ138">
        <v>6</v>
      </c>
    </row>
    <row r="139" spans="1:52" x14ac:dyDescent="0.3">
      <c r="A139">
        <v>70800</v>
      </c>
      <c r="B139" t="s">
        <v>735</v>
      </c>
      <c r="C139" t="s">
        <v>727</v>
      </c>
      <c r="D139" t="s">
        <v>549</v>
      </c>
      <c r="E139">
        <v>10</v>
      </c>
      <c r="F139">
        <v>97.094696969696969</v>
      </c>
      <c r="G139">
        <v>0.8</v>
      </c>
      <c r="H139">
        <v>1213.1556300000002</v>
      </c>
      <c r="I139">
        <v>5771</v>
      </c>
      <c r="J139">
        <v>4975</v>
      </c>
      <c r="K139" t="s">
        <v>10</v>
      </c>
      <c r="L139">
        <v>93</v>
      </c>
      <c r="M139">
        <v>368.63099999999997</v>
      </c>
      <c r="N139">
        <v>221.77799999999999</v>
      </c>
      <c r="O139">
        <v>273.726</v>
      </c>
      <c r="P139">
        <v>392.60700000000003</v>
      </c>
      <c r="Q139">
        <v>404.38521000000003</v>
      </c>
      <c r="R139" t="s">
        <v>10</v>
      </c>
      <c r="S139">
        <v>304</v>
      </c>
      <c r="T139">
        <v>508</v>
      </c>
      <c r="U139">
        <v>471</v>
      </c>
      <c r="V139">
        <v>235</v>
      </c>
      <c r="W139">
        <v>295</v>
      </c>
      <c r="X139">
        <v>385</v>
      </c>
      <c r="Y139" t="s">
        <v>10</v>
      </c>
      <c r="Z139">
        <v>1754.1272100000001</v>
      </c>
      <c r="AA139">
        <v>292.354535</v>
      </c>
      <c r="AB139">
        <v>121.23516670203139</v>
      </c>
      <c r="AC139">
        <v>0.41468543219974813</v>
      </c>
      <c r="AD139">
        <v>10123068.128910001</v>
      </c>
      <c r="AE139">
        <v>2198</v>
      </c>
      <c r="AF139">
        <v>366.33333333333331</v>
      </c>
      <c r="AG139">
        <v>107.32691492196481</v>
      </c>
      <c r="AH139">
        <v>0.29297610988707412</v>
      </c>
      <c r="AI139">
        <v>10935050</v>
      </c>
      <c r="AJ139">
        <v>5.2928482188014487E-4</v>
      </c>
      <c r="AK139">
        <v>0.9800865932296654</v>
      </c>
      <c r="AL139">
        <v>30000</v>
      </c>
      <c r="AM139">
        <v>0.35</v>
      </c>
      <c r="AN139">
        <v>245.85305155243728</v>
      </c>
      <c r="AO139">
        <v>9.691310552486188</v>
      </c>
      <c r="AP139">
        <v>218.14827222689325</v>
      </c>
      <c r="AQ139">
        <v>230.00382968796526</v>
      </c>
      <c r="AR139">
        <v>315.06137775175512</v>
      </c>
      <c r="AS139">
        <v>3889.03045477158</v>
      </c>
      <c r="AT139">
        <v>877.06360500000005</v>
      </c>
      <c r="AU139">
        <v>7.1348604335946888</v>
      </c>
      <c r="AV139">
        <v>401.29045846889062</v>
      </c>
      <c r="AW139" t="s">
        <v>10</v>
      </c>
      <c r="AX139" t="s">
        <v>501</v>
      </c>
      <c r="AY139">
        <v>2</v>
      </c>
      <c r="AZ139">
        <v>6</v>
      </c>
    </row>
    <row r="140" spans="1:52" x14ac:dyDescent="0.3">
      <c r="A140">
        <v>80140</v>
      </c>
      <c r="B140" t="s">
        <v>736</v>
      </c>
      <c r="C140" t="s">
        <v>737</v>
      </c>
      <c r="D140" t="s">
        <v>551</v>
      </c>
      <c r="E140">
        <v>5</v>
      </c>
      <c r="F140">
        <v>95.621794871794876</v>
      </c>
      <c r="G140">
        <v>2.5</v>
      </c>
      <c r="H140">
        <v>3356.6400000000003</v>
      </c>
      <c r="I140">
        <v>9536.3599999999988</v>
      </c>
      <c r="J140">
        <v>8221</v>
      </c>
      <c r="K140" t="s">
        <v>10</v>
      </c>
      <c r="L140">
        <v>485.51400000000001</v>
      </c>
      <c r="M140">
        <v>742.25699999999995</v>
      </c>
      <c r="N140">
        <v>1118.8800000000001</v>
      </c>
      <c r="O140">
        <v>767.23199999999997</v>
      </c>
      <c r="P140">
        <v>809.19</v>
      </c>
      <c r="Q140">
        <v>833.46570000000008</v>
      </c>
      <c r="R140" t="s">
        <v>10</v>
      </c>
      <c r="S140">
        <v>1209</v>
      </c>
      <c r="T140">
        <v>673</v>
      </c>
      <c r="U140">
        <v>1027</v>
      </c>
      <c r="V140">
        <v>836</v>
      </c>
      <c r="W140">
        <v>1401</v>
      </c>
      <c r="X140">
        <v>1253</v>
      </c>
      <c r="Y140" t="s">
        <v>10</v>
      </c>
      <c r="Z140">
        <v>4756.5387000000001</v>
      </c>
      <c r="AA140">
        <v>792.75644999999997</v>
      </c>
      <c r="AB140">
        <v>202.92042260249471</v>
      </c>
      <c r="AC140">
        <v>0.25596817610565603</v>
      </c>
      <c r="AD140">
        <v>45360065.397131994</v>
      </c>
      <c r="AE140">
        <v>6399</v>
      </c>
      <c r="AF140">
        <v>1066.5</v>
      </c>
      <c r="AG140">
        <v>274.41264548121683</v>
      </c>
      <c r="AH140">
        <v>0.2573020585852947</v>
      </c>
      <c r="AI140">
        <v>52606179</v>
      </c>
      <c r="AJ140">
        <v>1.4352230124721206E-3</v>
      </c>
      <c r="AK140">
        <v>0.91823531392138735</v>
      </c>
      <c r="AL140">
        <v>30000</v>
      </c>
      <c r="AM140">
        <v>0.35</v>
      </c>
      <c r="AN140">
        <v>314.93780494108847</v>
      </c>
      <c r="AO140">
        <v>26.279219337016574</v>
      </c>
      <c r="AP140">
        <v>334.31651928757759</v>
      </c>
      <c r="AQ140">
        <v>294.70892749352078</v>
      </c>
      <c r="AR140">
        <v>465.7126159726605</v>
      </c>
      <c r="AS140">
        <v>2923.6076570054938</v>
      </c>
      <c r="AT140">
        <v>2378.26935</v>
      </c>
      <c r="AU140">
        <v>15.103104884120683</v>
      </c>
      <c r="AV140">
        <v>111.2516935724699</v>
      </c>
      <c r="AW140" t="s">
        <v>10</v>
      </c>
      <c r="AX140" t="s">
        <v>500</v>
      </c>
      <c r="AY140">
        <v>1</v>
      </c>
      <c r="AZ140">
        <v>4</v>
      </c>
    </row>
    <row r="141" spans="1:52" x14ac:dyDescent="0.3">
      <c r="A141">
        <v>80700</v>
      </c>
      <c r="B141" t="s">
        <v>738</v>
      </c>
      <c r="C141" t="s">
        <v>737</v>
      </c>
      <c r="D141" t="s">
        <v>551</v>
      </c>
      <c r="E141">
        <v>5</v>
      </c>
      <c r="F141">
        <v>95.621794871794876</v>
      </c>
      <c r="G141">
        <v>2.5</v>
      </c>
      <c r="H141">
        <v>4807.1880000000001</v>
      </c>
      <c r="I141">
        <v>12867.88</v>
      </c>
      <c r="J141">
        <v>11093</v>
      </c>
      <c r="K141" t="s">
        <v>10</v>
      </c>
      <c r="L141">
        <v>0</v>
      </c>
      <c r="M141">
        <v>0</v>
      </c>
      <c r="N141">
        <v>0</v>
      </c>
      <c r="O141">
        <v>0</v>
      </c>
      <c r="P141">
        <v>1602.396</v>
      </c>
      <c r="Q141">
        <v>344.65499999999997</v>
      </c>
      <c r="R141" t="s">
        <v>10</v>
      </c>
      <c r="S141">
        <v>455</v>
      </c>
      <c r="T141">
        <v>532</v>
      </c>
      <c r="U141">
        <v>299</v>
      </c>
      <c r="V141">
        <v>349</v>
      </c>
      <c r="W141">
        <v>312</v>
      </c>
      <c r="X141">
        <v>416</v>
      </c>
      <c r="Y141" t="s">
        <v>10</v>
      </c>
      <c r="Z141">
        <v>1947.0509999999999</v>
      </c>
      <c r="AA141">
        <v>324.50849999999997</v>
      </c>
      <c r="AB141">
        <v>641.03438447676115</v>
      </c>
      <c r="AC141">
        <v>1.9754009046812679</v>
      </c>
      <c r="AD141">
        <v>25054418.621879999</v>
      </c>
      <c r="AE141">
        <v>2363</v>
      </c>
      <c r="AF141">
        <v>393.83333333333331</v>
      </c>
      <c r="AG141">
        <v>90.579063070152557</v>
      </c>
      <c r="AH141">
        <v>0.22999338909052702</v>
      </c>
      <c r="AI141">
        <v>26212759</v>
      </c>
      <c r="AJ141">
        <v>5.8749703889865435E-4</v>
      </c>
      <c r="AK141">
        <v>0.97677490236485354</v>
      </c>
      <c r="AL141">
        <v>30000</v>
      </c>
      <c r="AM141">
        <v>0.35</v>
      </c>
      <c r="AN141">
        <v>173.46256346508127</v>
      </c>
      <c r="AO141">
        <v>10.757187845303868</v>
      </c>
      <c r="AP141">
        <v>694.82032370328045</v>
      </c>
      <c r="AQ141">
        <v>769.41996226331639</v>
      </c>
      <c r="AR141">
        <v>748.60626292979975</v>
      </c>
      <c r="AS141">
        <v>4767.3050634124929</v>
      </c>
      <c r="AT141">
        <v>973.52549999999997</v>
      </c>
      <c r="AU141">
        <v>11.224617929689188</v>
      </c>
      <c r="AV141">
        <v>443.17391608009308</v>
      </c>
      <c r="AW141" t="s">
        <v>10</v>
      </c>
      <c r="AX141" t="s">
        <v>500</v>
      </c>
      <c r="AY141">
        <v>1</v>
      </c>
      <c r="AZ141">
        <v>4</v>
      </c>
    </row>
    <row r="142" spans="1:52" x14ac:dyDescent="0.3">
      <c r="A142">
        <v>80060</v>
      </c>
      <c r="B142" t="s">
        <v>739</v>
      </c>
      <c r="C142" t="s">
        <v>737</v>
      </c>
      <c r="D142" t="s">
        <v>551</v>
      </c>
      <c r="E142">
        <v>5</v>
      </c>
      <c r="F142">
        <v>95.621794871794876</v>
      </c>
      <c r="G142">
        <v>2.5</v>
      </c>
      <c r="H142">
        <v>1015.9829999999999</v>
      </c>
      <c r="I142">
        <v>10842.519999999999</v>
      </c>
      <c r="J142">
        <v>9347</v>
      </c>
      <c r="K142" t="s">
        <v>10</v>
      </c>
      <c r="L142">
        <v>331.66800000000001</v>
      </c>
      <c r="M142">
        <v>323.67599999999999</v>
      </c>
      <c r="N142">
        <v>338.661</v>
      </c>
      <c r="O142">
        <v>179</v>
      </c>
      <c r="P142">
        <v>167</v>
      </c>
      <c r="Q142">
        <v>172.01</v>
      </c>
      <c r="R142" t="s">
        <v>10</v>
      </c>
      <c r="S142">
        <v>444</v>
      </c>
      <c r="T142">
        <v>397</v>
      </c>
      <c r="U142">
        <v>437</v>
      </c>
      <c r="V142">
        <v>370</v>
      </c>
      <c r="W142">
        <v>476</v>
      </c>
      <c r="X142">
        <v>290</v>
      </c>
      <c r="Y142" t="s">
        <v>10</v>
      </c>
      <c r="Z142">
        <v>1512.0150000000001</v>
      </c>
      <c r="AA142">
        <v>252.00250000000003</v>
      </c>
      <c r="AB142">
        <v>87.117125966712123</v>
      </c>
      <c r="AC142">
        <v>0.34569945126223794</v>
      </c>
      <c r="AD142">
        <v>16394052.877799999</v>
      </c>
      <c r="AE142">
        <v>2414</v>
      </c>
      <c r="AF142">
        <v>402.33333333333331</v>
      </c>
      <c r="AG142">
        <v>66.418872819904692</v>
      </c>
      <c r="AH142">
        <v>0.1650841909359686</v>
      </c>
      <c r="AI142">
        <v>22563658</v>
      </c>
      <c r="AJ142">
        <v>4.5623064586923962E-4</v>
      </c>
      <c r="AK142">
        <v>0.9820865427728851</v>
      </c>
      <c r="AL142">
        <v>30000</v>
      </c>
      <c r="AM142">
        <v>0.35</v>
      </c>
      <c r="AN142">
        <v>166.52656794408787</v>
      </c>
      <c r="AO142">
        <v>8.3536740331491721</v>
      </c>
      <c r="AP142">
        <v>128.885496132458</v>
      </c>
      <c r="AQ142">
        <v>119.97528714630619</v>
      </c>
      <c r="AR142">
        <v>170.65386629820387</v>
      </c>
      <c r="AS142">
        <v>1397.103965686458</v>
      </c>
      <c r="AT142">
        <v>756.00750000000005</v>
      </c>
      <c r="AU142">
        <v>9.0797223450114384</v>
      </c>
      <c r="AV142">
        <v>167.24425206710839</v>
      </c>
      <c r="AW142" t="s">
        <v>10</v>
      </c>
      <c r="AX142" t="s">
        <v>500</v>
      </c>
      <c r="AY142">
        <v>1</v>
      </c>
      <c r="AZ142">
        <v>4</v>
      </c>
    </row>
    <row r="143" spans="1:52" x14ac:dyDescent="0.3">
      <c r="A143">
        <v>80120</v>
      </c>
      <c r="B143" t="s">
        <v>740</v>
      </c>
      <c r="C143" t="s">
        <v>737</v>
      </c>
      <c r="D143" t="s">
        <v>551</v>
      </c>
      <c r="E143">
        <v>5</v>
      </c>
      <c r="F143">
        <v>95.621794871794876</v>
      </c>
      <c r="G143">
        <v>2.5</v>
      </c>
      <c r="H143">
        <v>261</v>
      </c>
      <c r="I143">
        <v>7259.28</v>
      </c>
      <c r="J143">
        <v>6258</v>
      </c>
      <c r="K143" t="s">
        <v>10</v>
      </c>
      <c r="L143">
        <v>81</v>
      </c>
      <c r="M143">
        <v>87</v>
      </c>
      <c r="N143">
        <v>81</v>
      </c>
      <c r="O143">
        <v>71</v>
      </c>
      <c r="P143">
        <v>79</v>
      </c>
      <c r="Q143">
        <v>81.37</v>
      </c>
      <c r="R143" t="s">
        <v>10</v>
      </c>
      <c r="S143">
        <v>104</v>
      </c>
      <c r="T143">
        <v>79</v>
      </c>
      <c r="U143">
        <v>81</v>
      </c>
      <c r="V143">
        <v>96</v>
      </c>
      <c r="W143">
        <v>129</v>
      </c>
      <c r="X143">
        <v>115</v>
      </c>
      <c r="Y143" t="s">
        <v>10</v>
      </c>
      <c r="Z143">
        <v>480.37</v>
      </c>
      <c r="AA143">
        <v>80.061666666666667</v>
      </c>
      <c r="AB143">
        <v>5.1933434959250162</v>
      </c>
      <c r="AC143">
        <v>6.4866792213398208E-2</v>
      </c>
      <c r="AD143">
        <v>3487140.3336</v>
      </c>
      <c r="AE143">
        <v>604</v>
      </c>
      <c r="AF143">
        <v>100.66666666666667</v>
      </c>
      <c r="AG143">
        <v>19.479904174986775</v>
      </c>
      <c r="AH143">
        <v>0.19350898187072954</v>
      </c>
      <c r="AI143">
        <v>3779832</v>
      </c>
      <c r="AJ143">
        <v>1.4494533146576364E-4</v>
      </c>
      <c r="AK143">
        <v>0.99486836317304117</v>
      </c>
      <c r="AL143">
        <v>30000</v>
      </c>
      <c r="AM143">
        <v>0.35</v>
      </c>
      <c r="AN143">
        <v>114.71276874185784</v>
      </c>
      <c r="AO143">
        <v>2.6539779005524862</v>
      </c>
      <c r="AP143">
        <v>18.463232998687449</v>
      </c>
      <c r="AQ143">
        <v>11.9730629218628</v>
      </c>
      <c r="AR143">
        <v>31.733122501449881</v>
      </c>
      <c r="AS143">
        <v>617.99379418760179</v>
      </c>
      <c r="AT143">
        <v>240.185</v>
      </c>
      <c r="AU143">
        <v>4.1875896229215197</v>
      </c>
      <c r="AV143">
        <v>232.85566698160986</v>
      </c>
      <c r="AW143" t="s">
        <v>10</v>
      </c>
      <c r="AX143" t="s">
        <v>500</v>
      </c>
      <c r="AY143">
        <v>1</v>
      </c>
      <c r="AZ143">
        <v>4</v>
      </c>
    </row>
    <row r="144" spans="1:52" x14ac:dyDescent="0.3">
      <c r="A144">
        <v>80320</v>
      </c>
      <c r="B144" t="s">
        <v>741</v>
      </c>
      <c r="C144" t="s">
        <v>737</v>
      </c>
      <c r="D144" t="s">
        <v>551</v>
      </c>
      <c r="E144">
        <v>5</v>
      </c>
      <c r="F144">
        <v>95.621794871794876</v>
      </c>
      <c r="G144">
        <v>2.5</v>
      </c>
      <c r="H144">
        <v>405</v>
      </c>
      <c r="I144">
        <v>6882.28</v>
      </c>
      <c r="J144">
        <v>5933</v>
      </c>
      <c r="K144" t="s">
        <v>10</v>
      </c>
      <c r="L144">
        <v>16</v>
      </c>
      <c r="M144">
        <v>47</v>
      </c>
      <c r="N144">
        <v>33</v>
      </c>
      <c r="O144">
        <v>135</v>
      </c>
      <c r="P144">
        <v>46</v>
      </c>
      <c r="Q144">
        <v>47.38</v>
      </c>
      <c r="R144" t="s">
        <v>10</v>
      </c>
      <c r="S144">
        <v>77</v>
      </c>
      <c r="T144">
        <v>97</v>
      </c>
      <c r="U144">
        <v>47</v>
      </c>
      <c r="V144">
        <v>94</v>
      </c>
      <c r="W144">
        <v>98</v>
      </c>
      <c r="X144">
        <v>64</v>
      </c>
      <c r="Y144" t="s">
        <v>10</v>
      </c>
      <c r="Z144">
        <v>324.38</v>
      </c>
      <c r="AA144">
        <v>54.063333333333333</v>
      </c>
      <c r="AB144">
        <v>41.479634360329968</v>
      </c>
      <c r="AC144">
        <v>0.76724152587082994</v>
      </c>
      <c r="AD144">
        <v>2232473.9863999998</v>
      </c>
      <c r="AE144">
        <v>477</v>
      </c>
      <c r="AF144">
        <v>79.5</v>
      </c>
      <c r="AG144">
        <v>20.791825316695984</v>
      </c>
      <c r="AH144">
        <v>0.26153239392070421</v>
      </c>
      <c r="AI144">
        <v>2830041</v>
      </c>
      <c r="AJ144">
        <v>9.7877399964328352E-5</v>
      </c>
      <c r="AK144">
        <v>0.9966826682401797</v>
      </c>
      <c r="AL144">
        <v>30000</v>
      </c>
      <c r="AM144">
        <v>0.35</v>
      </c>
      <c r="AN144">
        <v>96.81250634846252</v>
      </c>
      <c r="AO144">
        <v>1.7921546961325967</v>
      </c>
      <c r="AP144">
        <v>50.440407840992947</v>
      </c>
      <c r="AQ144">
        <v>52.238046424745548</v>
      </c>
      <c r="AR144">
        <v>59.401181321655926</v>
      </c>
      <c r="AS144">
        <v>741.90111138495536</v>
      </c>
      <c r="AT144">
        <v>162.19</v>
      </c>
      <c r="AU144">
        <v>3.3506001676316632</v>
      </c>
      <c r="AV144">
        <v>413.97158012416588</v>
      </c>
      <c r="AW144" t="s">
        <v>10</v>
      </c>
      <c r="AX144" t="s">
        <v>500</v>
      </c>
      <c r="AY144">
        <v>1</v>
      </c>
      <c r="AZ144">
        <v>4</v>
      </c>
    </row>
    <row r="145" spans="1:52" x14ac:dyDescent="0.3">
      <c r="A145">
        <v>80150</v>
      </c>
      <c r="B145" t="s">
        <v>742</v>
      </c>
      <c r="C145" t="s">
        <v>737</v>
      </c>
      <c r="D145" t="s">
        <v>551</v>
      </c>
      <c r="E145">
        <v>5</v>
      </c>
      <c r="F145">
        <v>95.621794871794876</v>
      </c>
      <c r="G145">
        <v>2.5</v>
      </c>
      <c r="H145">
        <v>92.7</v>
      </c>
      <c r="I145">
        <v>7726.7599999999993</v>
      </c>
      <c r="J145">
        <v>6661</v>
      </c>
      <c r="K145" t="s">
        <v>10</v>
      </c>
      <c r="L145">
        <v>3</v>
      </c>
      <c r="M145">
        <v>14</v>
      </c>
      <c r="N145">
        <v>6</v>
      </c>
      <c r="O145">
        <v>6</v>
      </c>
      <c r="P145">
        <v>30</v>
      </c>
      <c r="Q145">
        <v>30.900000000000002</v>
      </c>
      <c r="R145" t="s">
        <v>10</v>
      </c>
      <c r="S145">
        <v>15</v>
      </c>
      <c r="T145">
        <v>25</v>
      </c>
      <c r="U145">
        <v>22</v>
      </c>
      <c r="V145">
        <v>12</v>
      </c>
      <c r="W145">
        <v>21</v>
      </c>
      <c r="X145">
        <v>12</v>
      </c>
      <c r="Y145" t="s">
        <v>10</v>
      </c>
      <c r="Z145">
        <v>89.9</v>
      </c>
      <c r="AA145">
        <v>14.983333333333334</v>
      </c>
      <c r="AB145">
        <v>12.528434326230343</v>
      </c>
      <c r="AC145">
        <v>0.83615801954818747</v>
      </c>
      <c r="AD145">
        <v>694635.72399999993</v>
      </c>
      <c r="AE145">
        <v>107</v>
      </c>
      <c r="AF145">
        <v>17.833333333333332</v>
      </c>
      <c r="AG145">
        <v>5.5647701360134052</v>
      </c>
      <c r="AH145">
        <v>0.31204318519701341</v>
      </c>
      <c r="AI145">
        <v>712727</v>
      </c>
      <c r="AJ145">
        <v>2.7126142970568839E-5</v>
      </c>
      <c r="AK145">
        <v>0.99932716302906377</v>
      </c>
      <c r="AL145">
        <v>30000</v>
      </c>
      <c r="AM145">
        <v>0.35</v>
      </c>
      <c r="AN145">
        <v>48.100737151228813</v>
      </c>
      <c r="AO145">
        <v>0.49668508287292823</v>
      </c>
      <c r="AP145">
        <v>15.011859740594984</v>
      </c>
      <c r="AQ145">
        <v>15.678125627362254</v>
      </c>
      <c r="AR145">
        <v>17.495285154959625</v>
      </c>
      <c r="AS145">
        <v>318.15771712789075</v>
      </c>
      <c r="AT145">
        <v>44.95</v>
      </c>
      <c r="AU145">
        <v>1.8689942259586216</v>
      </c>
      <c r="AV145">
        <v>640.56225584147069</v>
      </c>
      <c r="AW145" t="s">
        <v>10</v>
      </c>
      <c r="AX145" t="s">
        <v>500</v>
      </c>
      <c r="AY145">
        <v>1</v>
      </c>
      <c r="AZ145">
        <v>4</v>
      </c>
    </row>
    <row r="146" spans="1:52" x14ac:dyDescent="0.3">
      <c r="A146">
        <v>80010</v>
      </c>
      <c r="B146" t="s">
        <v>743</v>
      </c>
      <c r="C146" t="s">
        <v>737</v>
      </c>
      <c r="D146" t="s">
        <v>551</v>
      </c>
      <c r="E146">
        <v>5</v>
      </c>
      <c r="F146">
        <v>95.621794871794876</v>
      </c>
      <c r="G146">
        <v>2.5</v>
      </c>
      <c r="H146">
        <v>69</v>
      </c>
      <c r="I146">
        <v>12722.88</v>
      </c>
      <c r="J146">
        <v>10968</v>
      </c>
      <c r="K146" t="s">
        <v>10</v>
      </c>
      <c r="L146">
        <v>0</v>
      </c>
      <c r="M146">
        <v>20</v>
      </c>
      <c r="N146">
        <v>12</v>
      </c>
      <c r="O146">
        <v>23</v>
      </c>
      <c r="P146">
        <v>17</v>
      </c>
      <c r="Q146">
        <v>17.510000000000002</v>
      </c>
      <c r="R146" t="s">
        <v>10</v>
      </c>
      <c r="S146">
        <v>18</v>
      </c>
      <c r="T146">
        <v>27</v>
      </c>
      <c r="U146">
        <v>28</v>
      </c>
      <c r="V146">
        <v>20</v>
      </c>
      <c r="W146">
        <v>28</v>
      </c>
      <c r="X146">
        <v>15</v>
      </c>
      <c r="Y146" t="s">
        <v>10</v>
      </c>
      <c r="Z146">
        <v>89.51</v>
      </c>
      <c r="AA146">
        <v>14.918333333333335</v>
      </c>
      <c r="AB146">
        <v>8.1640686343677107</v>
      </c>
      <c r="AC146">
        <v>0.54725071842482698</v>
      </c>
      <c r="AD146">
        <v>1138824.9887999999</v>
      </c>
      <c r="AE146">
        <v>136</v>
      </c>
      <c r="AF146">
        <v>22.666666666666668</v>
      </c>
      <c r="AG146">
        <v>5.7154760664940856</v>
      </c>
      <c r="AH146">
        <v>0.25215335587473908</v>
      </c>
      <c r="AI146">
        <v>1491648</v>
      </c>
      <c r="AJ146">
        <v>2.7008465598393956E-5</v>
      </c>
      <c r="AK146">
        <v>0.99935417149466221</v>
      </c>
      <c r="AL146">
        <v>30000</v>
      </c>
      <c r="AM146">
        <v>0.35</v>
      </c>
      <c r="AN146">
        <v>37.40362211298514</v>
      </c>
      <c r="AO146">
        <v>0.49453038674033151</v>
      </c>
      <c r="AP146">
        <v>10.636720568069368</v>
      </c>
      <c r="AQ146">
        <v>10.598618030189083</v>
      </c>
      <c r="AR146">
        <v>13.109372501771025</v>
      </c>
      <c r="AS146">
        <v>238.47517430483362</v>
      </c>
      <c r="AT146">
        <v>44.755000000000003</v>
      </c>
      <c r="AU146">
        <v>2.3930837427887894</v>
      </c>
      <c r="AV146">
        <v>482.22552283739117</v>
      </c>
      <c r="AW146" t="s">
        <v>10</v>
      </c>
      <c r="AX146" t="s">
        <v>500</v>
      </c>
      <c r="AY146">
        <v>1</v>
      </c>
      <c r="AZ146">
        <v>4</v>
      </c>
    </row>
    <row r="147" spans="1:52" x14ac:dyDescent="0.3">
      <c r="A147">
        <v>80460</v>
      </c>
      <c r="B147" t="s">
        <v>744</v>
      </c>
      <c r="C147" t="s">
        <v>737</v>
      </c>
      <c r="D147" t="s">
        <v>551</v>
      </c>
      <c r="E147">
        <v>5</v>
      </c>
      <c r="F147">
        <v>95.621794871794876</v>
      </c>
      <c r="G147">
        <v>2.5</v>
      </c>
      <c r="H147">
        <v>45</v>
      </c>
      <c r="I147">
        <v>6392.7599999999993</v>
      </c>
      <c r="J147">
        <v>5511</v>
      </c>
      <c r="K147" t="s">
        <v>10</v>
      </c>
      <c r="L147">
        <v>0</v>
      </c>
      <c r="M147">
        <v>0</v>
      </c>
      <c r="N147">
        <v>2</v>
      </c>
      <c r="O147">
        <v>15</v>
      </c>
      <c r="P147">
        <v>14</v>
      </c>
      <c r="Q147">
        <v>1</v>
      </c>
      <c r="R147" t="s">
        <v>10</v>
      </c>
      <c r="S147">
        <v>5</v>
      </c>
      <c r="T147">
        <v>6</v>
      </c>
      <c r="U147">
        <v>7</v>
      </c>
      <c r="V147">
        <v>9</v>
      </c>
      <c r="W147">
        <v>5</v>
      </c>
      <c r="X147">
        <v>5</v>
      </c>
      <c r="Y147" t="s">
        <v>10</v>
      </c>
      <c r="Z147">
        <v>32</v>
      </c>
      <c r="AA147">
        <v>5.333333333333333</v>
      </c>
      <c r="AB147">
        <v>7.1460945044595281</v>
      </c>
      <c r="AC147">
        <v>1.3398927195861616</v>
      </c>
      <c r="AD147">
        <v>204568.31999999998</v>
      </c>
      <c r="AE147">
        <v>37</v>
      </c>
      <c r="AF147">
        <v>6.166666666666667</v>
      </c>
      <c r="AG147">
        <v>1.6020819787597227</v>
      </c>
      <c r="AH147">
        <v>0.25979707763671178</v>
      </c>
      <c r="AI147">
        <v>203907</v>
      </c>
      <c r="AJ147">
        <v>9.655579255374891E-6</v>
      </c>
      <c r="AK147">
        <v>0.99983032733353516</v>
      </c>
      <c r="AL147">
        <v>30000</v>
      </c>
      <c r="AM147">
        <v>0.35</v>
      </c>
      <c r="AN147">
        <v>31.550146970416598</v>
      </c>
      <c r="AO147">
        <v>0.17679558011049723</v>
      </c>
      <c r="AP147">
        <v>8.0300724050120138</v>
      </c>
      <c r="AQ147">
        <v>8.7044865397653552</v>
      </c>
      <c r="AR147">
        <v>8.9140503055644995</v>
      </c>
      <c r="AS147">
        <v>201.51127977939265</v>
      </c>
      <c r="AT147">
        <v>16</v>
      </c>
      <c r="AU147">
        <v>1.0142583497314677</v>
      </c>
      <c r="AV147">
        <v>1139.7981762521897</v>
      </c>
      <c r="AW147" t="s">
        <v>10</v>
      </c>
      <c r="AX147" t="s">
        <v>500</v>
      </c>
      <c r="AY147">
        <v>1</v>
      </c>
      <c r="AZ147">
        <v>4</v>
      </c>
    </row>
    <row r="148" spans="1:52" x14ac:dyDescent="0.3">
      <c r="A148">
        <v>80490</v>
      </c>
      <c r="B148" t="s">
        <v>745</v>
      </c>
      <c r="C148" t="s">
        <v>737</v>
      </c>
      <c r="D148" t="s">
        <v>551</v>
      </c>
      <c r="E148">
        <v>5</v>
      </c>
      <c r="F148">
        <v>95.621794871794876</v>
      </c>
      <c r="G148">
        <v>2.5</v>
      </c>
      <c r="H148">
        <v>36</v>
      </c>
      <c r="I148">
        <v>11703.24</v>
      </c>
      <c r="J148">
        <v>10089</v>
      </c>
      <c r="K148" t="s">
        <v>10</v>
      </c>
      <c r="L148">
        <v>0</v>
      </c>
      <c r="M148">
        <v>1</v>
      </c>
      <c r="N148">
        <v>2</v>
      </c>
      <c r="O148">
        <v>0</v>
      </c>
      <c r="P148">
        <v>12</v>
      </c>
      <c r="Q148">
        <v>7</v>
      </c>
      <c r="R148" t="s">
        <v>10</v>
      </c>
      <c r="S148">
        <v>6</v>
      </c>
      <c r="T148">
        <v>3</v>
      </c>
      <c r="U148">
        <v>6</v>
      </c>
      <c r="V148">
        <v>5</v>
      </c>
      <c r="W148">
        <v>3</v>
      </c>
      <c r="X148">
        <v>6</v>
      </c>
      <c r="Y148" t="s">
        <v>10</v>
      </c>
      <c r="Z148">
        <v>22</v>
      </c>
      <c r="AA148">
        <v>3.6666666666666665</v>
      </c>
      <c r="AB148">
        <v>4.8442405665559862</v>
      </c>
      <c r="AC148">
        <v>1.3211565181516327</v>
      </c>
      <c r="AD148">
        <v>257471.28</v>
      </c>
      <c r="AE148">
        <v>29</v>
      </c>
      <c r="AF148">
        <v>4.833333333333333</v>
      </c>
      <c r="AG148">
        <v>1.4719601443879753</v>
      </c>
      <c r="AH148">
        <v>0.30454347814923627</v>
      </c>
      <c r="AI148">
        <v>292581</v>
      </c>
      <c r="AJ148">
        <v>6.6382107380702385E-6</v>
      </c>
      <c r="AK148">
        <v>0.99985876301444221</v>
      </c>
      <c r="AL148">
        <v>30000</v>
      </c>
      <c r="AM148">
        <v>0.35</v>
      </c>
      <c r="AN148">
        <v>19.334319115794635</v>
      </c>
      <c r="AO148">
        <v>0.12154696132596685</v>
      </c>
      <c r="AP148">
        <v>5.4519753731858209</v>
      </c>
      <c r="AQ148">
        <v>5.9044538951976655</v>
      </c>
      <c r="AR148">
        <v>6.0597101798156547</v>
      </c>
      <c r="AS148">
        <v>126.34477378493892</v>
      </c>
      <c r="AT148">
        <v>11</v>
      </c>
      <c r="AU148">
        <v>1.1378730157623038</v>
      </c>
      <c r="AV148">
        <v>1039.47291159427</v>
      </c>
      <c r="AW148" t="s">
        <v>10</v>
      </c>
      <c r="AX148" t="s">
        <v>500</v>
      </c>
      <c r="AY148">
        <v>1</v>
      </c>
      <c r="AZ148">
        <v>4</v>
      </c>
    </row>
    <row r="149" spans="1:52" x14ac:dyDescent="0.3">
      <c r="A149">
        <v>80420</v>
      </c>
      <c r="B149" t="s">
        <v>746</v>
      </c>
      <c r="C149" t="s">
        <v>737</v>
      </c>
      <c r="D149" t="s">
        <v>551</v>
      </c>
      <c r="E149">
        <v>5</v>
      </c>
      <c r="F149">
        <v>95.621794871794876</v>
      </c>
      <c r="G149">
        <v>2.5</v>
      </c>
      <c r="H149">
        <v>27</v>
      </c>
      <c r="I149">
        <v>11250.839999999998</v>
      </c>
      <c r="J149">
        <v>9699</v>
      </c>
      <c r="K149" t="s">
        <v>10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9</v>
      </c>
      <c r="R149" t="s">
        <v>10</v>
      </c>
      <c r="S149">
        <v>3</v>
      </c>
      <c r="T149">
        <v>3</v>
      </c>
      <c r="U149">
        <v>4</v>
      </c>
      <c r="V149">
        <v>2</v>
      </c>
      <c r="W149">
        <v>2</v>
      </c>
      <c r="X149">
        <v>2</v>
      </c>
      <c r="Y149" t="s">
        <v>10</v>
      </c>
      <c r="Z149">
        <v>14</v>
      </c>
      <c r="AA149">
        <v>2.3333333333333335</v>
      </c>
      <c r="AB149">
        <v>3.8297084310253524</v>
      </c>
      <c r="AC149">
        <v>1.6413036132965795</v>
      </c>
      <c r="AD149">
        <v>157511.75999999998</v>
      </c>
      <c r="AE149">
        <v>16</v>
      </c>
      <c r="AF149">
        <v>2.6666666666666665</v>
      </c>
      <c r="AG149">
        <v>0.81649658092772637</v>
      </c>
      <c r="AH149">
        <v>0.3061862178478974</v>
      </c>
      <c r="AI149">
        <v>155184</v>
      </c>
      <c r="AJ149">
        <v>4.2243159242265154E-6</v>
      </c>
      <c r="AK149">
        <v>0.99994066043073915</v>
      </c>
      <c r="AL149">
        <v>30000</v>
      </c>
      <c r="AM149">
        <v>0.35</v>
      </c>
      <c r="AN149">
        <v>15.730486023486582</v>
      </c>
      <c r="AO149">
        <v>7.7348066298342538E-2</v>
      </c>
      <c r="AP149">
        <v>4.2164487625170652</v>
      </c>
      <c r="AQ149">
        <v>4.6259694947751662</v>
      </c>
      <c r="AR149">
        <v>4.6031890940087781</v>
      </c>
      <c r="AS149">
        <v>102.01742103507674</v>
      </c>
      <c r="AT149">
        <v>7</v>
      </c>
      <c r="AU149">
        <v>0.88999157299381215</v>
      </c>
      <c r="AV149">
        <v>1318.939514810635</v>
      </c>
      <c r="AW149" t="s">
        <v>10</v>
      </c>
      <c r="AX149" t="s">
        <v>500</v>
      </c>
      <c r="AY149">
        <v>1</v>
      </c>
      <c r="AZ149">
        <v>4</v>
      </c>
    </row>
    <row r="150" spans="1:52" x14ac:dyDescent="0.3">
      <c r="A150">
        <v>80430</v>
      </c>
      <c r="B150" t="s">
        <v>747</v>
      </c>
      <c r="C150" t="s">
        <v>737</v>
      </c>
      <c r="D150" t="s">
        <v>551</v>
      </c>
      <c r="E150">
        <v>5</v>
      </c>
      <c r="F150">
        <v>95.621794871794876</v>
      </c>
      <c r="G150">
        <v>2.5</v>
      </c>
      <c r="H150">
        <v>33</v>
      </c>
      <c r="I150">
        <v>3709.68</v>
      </c>
      <c r="J150">
        <v>3198</v>
      </c>
      <c r="K150" t="s">
        <v>10</v>
      </c>
      <c r="L150">
        <v>11</v>
      </c>
      <c r="M150">
        <v>0</v>
      </c>
      <c r="N150">
        <v>0</v>
      </c>
      <c r="O150">
        <v>1</v>
      </c>
      <c r="P150">
        <v>0</v>
      </c>
      <c r="Q150">
        <v>0</v>
      </c>
      <c r="R150" t="s">
        <v>10</v>
      </c>
      <c r="S150">
        <v>2</v>
      </c>
      <c r="T150">
        <v>3</v>
      </c>
      <c r="U150">
        <v>3</v>
      </c>
      <c r="V150">
        <v>2</v>
      </c>
      <c r="W150">
        <v>3</v>
      </c>
      <c r="X150">
        <v>3</v>
      </c>
      <c r="Y150" t="s">
        <v>10</v>
      </c>
      <c r="Z150">
        <v>12</v>
      </c>
      <c r="AA150">
        <v>2</v>
      </c>
      <c r="AB150">
        <v>4.4271887242357311</v>
      </c>
      <c r="AC150">
        <v>2.2135943621178655</v>
      </c>
      <c r="AD150">
        <v>44516.159999999996</v>
      </c>
      <c r="AE150">
        <v>16</v>
      </c>
      <c r="AF150">
        <v>2.6666666666666665</v>
      </c>
      <c r="AG150">
        <v>0.51639777949432275</v>
      </c>
      <c r="AH150">
        <v>0.19364916731037105</v>
      </c>
      <c r="AI150">
        <v>51168</v>
      </c>
      <c r="AJ150">
        <v>3.6208422207655843E-6</v>
      </c>
      <c r="AK150">
        <v>0.9999593681155462</v>
      </c>
      <c r="AL150">
        <v>30000</v>
      </c>
      <c r="AM150">
        <v>0.35</v>
      </c>
      <c r="AN150">
        <v>25.362554678985823</v>
      </c>
      <c r="AO150">
        <v>6.6298342541436461E-2</v>
      </c>
      <c r="AP150">
        <v>4.758680436942913</v>
      </c>
      <c r="AQ150">
        <v>5.2959849677562838</v>
      </c>
      <c r="AR150">
        <v>5.0901721496500949</v>
      </c>
      <c r="AS150">
        <v>153.70739745305067</v>
      </c>
      <c r="AT150">
        <v>6</v>
      </c>
      <c r="AU150">
        <v>0.47313845753648054</v>
      </c>
      <c r="AV150">
        <v>2318.4199115835145</v>
      </c>
      <c r="AW150" t="s">
        <v>10</v>
      </c>
      <c r="AX150" t="s">
        <v>500</v>
      </c>
      <c r="AY150">
        <v>1</v>
      </c>
      <c r="AZ150">
        <v>4</v>
      </c>
    </row>
    <row r="151" spans="1:52" x14ac:dyDescent="0.3">
      <c r="A151">
        <v>81060</v>
      </c>
      <c r="B151" t="s">
        <v>748</v>
      </c>
      <c r="C151" t="s">
        <v>737</v>
      </c>
      <c r="D151" t="s">
        <v>551</v>
      </c>
      <c r="E151">
        <v>5</v>
      </c>
      <c r="F151">
        <v>95.621794871794876</v>
      </c>
      <c r="G151">
        <v>2.5</v>
      </c>
      <c r="H151">
        <v>21</v>
      </c>
      <c r="I151">
        <v>12263.519999999999</v>
      </c>
      <c r="J151">
        <v>10572</v>
      </c>
      <c r="K151" t="s">
        <v>10</v>
      </c>
      <c r="L151">
        <v>1</v>
      </c>
      <c r="M151">
        <v>1</v>
      </c>
      <c r="N151">
        <v>7</v>
      </c>
      <c r="O151">
        <v>0</v>
      </c>
      <c r="P151">
        <v>1</v>
      </c>
      <c r="Q151">
        <v>1.03</v>
      </c>
      <c r="R151" t="s">
        <v>10</v>
      </c>
      <c r="S151">
        <v>2</v>
      </c>
      <c r="T151">
        <v>2</v>
      </c>
      <c r="U151">
        <v>2</v>
      </c>
      <c r="V151">
        <v>3</v>
      </c>
      <c r="W151">
        <v>2</v>
      </c>
      <c r="X151">
        <v>3</v>
      </c>
      <c r="Y151" t="s">
        <v>10</v>
      </c>
      <c r="Z151">
        <v>11.03</v>
      </c>
      <c r="AA151">
        <v>1.8383333333333332</v>
      </c>
      <c r="AB151">
        <v>2.5606281781365028</v>
      </c>
      <c r="AC151">
        <v>1.3929074405094304</v>
      </c>
      <c r="AD151">
        <v>135266.62559999997</v>
      </c>
      <c r="AE151">
        <v>14</v>
      </c>
      <c r="AF151">
        <v>2.3333333333333335</v>
      </c>
      <c r="AG151">
        <v>0.51639777949432275</v>
      </c>
      <c r="AH151">
        <v>0.22131333406899545</v>
      </c>
      <c r="AI151">
        <v>148008</v>
      </c>
      <c r="AJ151">
        <v>3.3281574745870327E-6</v>
      </c>
      <c r="AK151">
        <v>0.99996269627302081</v>
      </c>
      <c r="AL151">
        <v>30000</v>
      </c>
      <c r="AM151">
        <v>0.35</v>
      </c>
      <c r="AN151">
        <v>13.373675523818331</v>
      </c>
      <c r="AO151">
        <v>6.093922651933701E-2</v>
      </c>
      <c r="AP151">
        <v>2.8653243107331878</v>
      </c>
      <c r="AQ151">
        <v>3.1136483621291196</v>
      </c>
      <c r="AR151">
        <v>3.1700204433298729</v>
      </c>
      <c r="AS151">
        <v>82.53684282050736</v>
      </c>
      <c r="AT151">
        <v>5.5149999999999997</v>
      </c>
      <c r="AU151">
        <v>0.82475456955387627</v>
      </c>
      <c r="AV151">
        <v>1354.4123799194772</v>
      </c>
      <c r="AW151" t="s">
        <v>10</v>
      </c>
      <c r="AX151" t="s">
        <v>500</v>
      </c>
      <c r="AY151">
        <v>1</v>
      </c>
      <c r="AZ151">
        <v>4</v>
      </c>
    </row>
    <row r="152" spans="1:52" x14ac:dyDescent="0.3">
      <c r="A152">
        <v>80720</v>
      </c>
      <c r="B152" t="s">
        <v>749</v>
      </c>
      <c r="C152" t="s">
        <v>737</v>
      </c>
      <c r="D152" t="s">
        <v>551</v>
      </c>
      <c r="E152">
        <v>5</v>
      </c>
      <c r="F152">
        <v>95.621794871794876</v>
      </c>
      <c r="G152">
        <v>2.5</v>
      </c>
      <c r="H152">
        <v>6.18</v>
      </c>
      <c r="I152">
        <v>2155.2799999999997</v>
      </c>
      <c r="J152">
        <v>1858</v>
      </c>
      <c r="K152" t="s">
        <v>10</v>
      </c>
      <c r="L152">
        <v>0</v>
      </c>
      <c r="M152">
        <v>2</v>
      </c>
      <c r="N152">
        <v>2</v>
      </c>
      <c r="O152">
        <v>1</v>
      </c>
      <c r="P152">
        <v>2</v>
      </c>
      <c r="Q152">
        <v>2.06</v>
      </c>
      <c r="R152" t="s">
        <v>10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 t="s">
        <v>10</v>
      </c>
      <c r="Z152">
        <v>9.06</v>
      </c>
      <c r="AA152">
        <v>1.51</v>
      </c>
      <c r="AB152">
        <v>0.84415638361621137</v>
      </c>
      <c r="AC152">
        <v>0.55904396265974265</v>
      </c>
      <c r="AD152">
        <v>19526.836799999997</v>
      </c>
      <c r="AE152">
        <v>12</v>
      </c>
      <c r="AF152">
        <v>2</v>
      </c>
      <c r="AG152">
        <v>0</v>
      </c>
      <c r="AH152">
        <v>0</v>
      </c>
      <c r="AI152">
        <v>22296</v>
      </c>
      <c r="AJ152">
        <v>2.7337358766780163E-6</v>
      </c>
      <c r="AK152">
        <v>0.99997181174331151</v>
      </c>
      <c r="AL152">
        <v>30000</v>
      </c>
      <c r="AM152">
        <v>0.35</v>
      </c>
      <c r="AN152">
        <v>28.912313677881464</v>
      </c>
      <c r="AO152">
        <v>5.0055248618784534E-2</v>
      </c>
      <c r="AP152">
        <v>1.0944326267101341</v>
      </c>
      <c r="AQ152">
        <v>1.0934742883934987</v>
      </c>
      <c r="AR152">
        <v>1.3447088698040568</v>
      </c>
      <c r="AS152">
        <v>149.8767829341985</v>
      </c>
      <c r="AT152">
        <v>4.53</v>
      </c>
      <c r="AU152">
        <v>0.31336129307877197</v>
      </c>
      <c r="AV152">
        <v>2994.227120429352</v>
      </c>
      <c r="AW152" t="s">
        <v>10</v>
      </c>
      <c r="AX152" t="s">
        <v>500</v>
      </c>
      <c r="AY152">
        <v>1</v>
      </c>
      <c r="AZ152">
        <v>4</v>
      </c>
    </row>
    <row r="153" spans="1:52" x14ac:dyDescent="0.3">
      <c r="A153">
        <v>80450</v>
      </c>
      <c r="B153" t="s">
        <v>750</v>
      </c>
      <c r="C153" t="s">
        <v>737</v>
      </c>
      <c r="D153" t="s">
        <v>551</v>
      </c>
      <c r="E153">
        <v>5</v>
      </c>
      <c r="F153">
        <v>95.621794871794876</v>
      </c>
      <c r="G153">
        <v>2.5</v>
      </c>
      <c r="H153">
        <v>18</v>
      </c>
      <c r="I153">
        <v>12241.48</v>
      </c>
      <c r="J153">
        <v>10553</v>
      </c>
      <c r="K153" t="s">
        <v>10</v>
      </c>
      <c r="L153">
        <v>0</v>
      </c>
      <c r="M153">
        <v>6</v>
      </c>
      <c r="N153">
        <v>0</v>
      </c>
      <c r="O153">
        <v>0</v>
      </c>
      <c r="P153">
        <v>1</v>
      </c>
      <c r="Q153">
        <v>1.03</v>
      </c>
      <c r="R153" t="s">
        <v>10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 t="s">
        <v>10</v>
      </c>
      <c r="Z153">
        <v>8.0299999999999994</v>
      </c>
      <c r="AA153">
        <v>1.3383333333333332</v>
      </c>
      <c r="AB153">
        <v>2.3372669224259917</v>
      </c>
      <c r="AC153">
        <v>1.7464011873668681</v>
      </c>
      <c r="AD153">
        <v>98299.084399999992</v>
      </c>
      <c r="AE153">
        <v>12</v>
      </c>
      <c r="AF153">
        <v>2</v>
      </c>
      <c r="AG153">
        <v>0</v>
      </c>
      <c r="AH153">
        <v>0</v>
      </c>
      <c r="AI153">
        <v>126636</v>
      </c>
      <c r="AJ153">
        <v>2.4229469193956366E-6</v>
      </c>
      <c r="AK153">
        <v>0.99998209795258697</v>
      </c>
      <c r="AL153">
        <v>30000</v>
      </c>
      <c r="AM153">
        <v>0.35</v>
      </c>
      <c r="AN153">
        <v>11.421191319647663</v>
      </c>
      <c r="AO153">
        <v>4.4364640883977895E-2</v>
      </c>
      <c r="AP153">
        <v>2.5590901268458812</v>
      </c>
      <c r="AQ153">
        <v>2.8168719672691886</v>
      </c>
      <c r="AR153">
        <v>2.7809133312657708</v>
      </c>
      <c r="AS153">
        <v>71.351381337214164</v>
      </c>
      <c r="AT153">
        <v>4.0149999999999997</v>
      </c>
      <c r="AU153">
        <v>0.70307901997807698</v>
      </c>
      <c r="AV153">
        <v>1608.293900627119</v>
      </c>
      <c r="AW153" t="s">
        <v>10</v>
      </c>
      <c r="AX153" t="s">
        <v>500</v>
      </c>
      <c r="AY153">
        <v>1</v>
      </c>
      <c r="AZ153">
        <v>4</v>
      </c>
    </row>
    <row r="154" spans="1:52" x14ac:dyDescent="0.3">
      <c r="A154">
        <v>80110</v>
      </c>
      <c r="B154" t="s">
        <v>751</v>
      </c>
      <c r="C154" t="s">
        <v>737</v>
      </c>
      <c r="D154" t="s">
        <v>551</v>
      </c>
      <c r="E154">
        <v>5</v>
      </c>
      <c r="F154">
        <v>95.621794871794876</v>
      </c>
      <c r="G154">
        <v>2.5</v>
      </c>
      <c r="H154">
        <v>9</v>
      </c>
      <c r="I154">
        <v>2607.6799999999998</v>
      </c>
      <c r="J154">
        <v>2248</v>
      </c>
      <c r="K154" t="s">
        <v>10</v>
      </c>
      <c r="L154">
        <v>2</v>
      </c>
      <c r="M154">
        <v>1</v>
      </c>
      <c r="N154">
        <v>3</v>
      </c>
      <c r="O154">
        <v>0</v>
      </c>
      <c r="P154">
        <v>1</v>
      </c>
      <c r="Q154">
        <v>1.03</v>
      </c>
      <c r="R154" t="s">
        <v>10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 t="s">
        <v>10</v>
      </c>
      <c r="Z154">
        <v>8.0299999999999994</v>
      </c>
      <c r="AA154">
        <v>1.3383333333333332</v>
      </c>
      <c r="AB154">
        <v>1.0309300008568316</v>
      </c>
      <c r="AC154">
        <v>0.77030884248331144</v>
      </c>
      <c r="AD154">
        <v>20939.670399999995</v>
      </c>
      <c r="AE154">
        <v>12</v>
      </c>
      <c r="AF154">
        <v>2</v>
      </c>
      <c r="AG154">
        <v>0</v>
      </c>
      <c r="AH154">
        <v>0</v>
      </c>
      <c r="AI154">
        <v>26976</v>
      </c>
      <c r="AJ154">
        <v>2.4229469193956366E-6</v>
      </c>
      <c r="AK154">
        <v>0.9999845208995064</v>
      </c>
      <c r="AL154">
        <v>30000</v>
      </c>
      <c r="AM154">
        <v>0.35</v>
      </c>
      <c r="AN154">
        <v>24.745784253736758</v>
      </c>
      <c r="AO154">
        <v>4.4364640883977895E-2</v>
      </c>
      <c r="AP154">
        <v>1.2527532052767212</v>
      </c>
      <c r="AQ154">
        <v>1.2979217250330328</v>
      </c>
      <c r="AR154">
        <v>1.4745764096966107</v>
      </c>
      <c r="AS154">
        <v>130.13632447824466</v>
      </c>
      <c r="AT154">
        <v>4.0149999999999997</v>
      </c>
      <c r="AU154">
        <v>0.32449971751400131</v>
      </c>
      <c r="AV154">
        <v>2933.3343375544564</v>
      </c>
      <c r="AW154" t="s">
        <v>10</v>
      </c>
      <c r="AX154" t="s">
        <v>500</v>
      </c>
      <c r="AY154">
        <v>1</v>
      </c>
      <c r="AZ154">
        <v>4</v>
      </c>
    </row>
    <row r="155" spans="1:52" x14ac:dyDescent="0.3">
      <c r="A155">
        <v>80480</v>
      </c>
      <c r="B155" t="s">
        <v>752</v>
      </c>
      <c r="C155" t="s">
        <v>737</v>
      </c>
      <c r="D155" t="s">
        <v>551</v>
      </c>
      <c r="E155">
        <v>5</v>
      </c>
      <c r="F155">
        <v>95.621794871794876</v>
      </c>
      <c r="G155">
        <v>2.5</v>
      </c>
      <c r="H155">
        <v>15</v>
      </c>
      <c r="I155">
        <v>4123.7999999999993</v>
      </c>
      <c r="J155">
        <v>3555</v>
      </c>
      <c r="K155" t="s">
        <v>10</v>
      </c>
      <c r="L155">
        <v>0</v>
      </c>
      <c r="M155">
        <v>0</v>
      </c>
      <c r="N155">
        <v>0</v>
      </c>
      <c r="O155">
        <v>5</v>
      </c>
      <c r="P155">
        <v>0</v>
      </c>
      <c r="Q155">
        <v>0</v>
      </c>
      <c r="R155" t="s">
        <v>10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 t="s">
        <v>10</v>
      </c>
      <c r="Z155">
        <v>5</v>
      </c>
      <c r="AA155">
        <v>0.83333333333333337</v>
      </c>
      <c r="AB155">
        <v>2.0412414523193148</v>
      </c>
      <c r="AC155">
        <v>2.4494897427831774</v>
      </c>
      <c r="AD155">
        <v>20618.999999999996</v>
      </c>
      <c r="AE155">
        <v>6</v>
      </c>
      <c r="AF155">
        <v>1</v>
      </c>
      <c r="AG155">
        <v>0</v>
      </c>
      <c r="AH155">
        <v>0</v>
      </c>
      <c r="AI155">
        <v>21330</v>
      </c>
      <c r="AJ155">
        <v>1.5086842586523269E-6</v>
      </c>
      <c r="AK155">
        <v>0.99999452347614126</v>
      </c>
      <c r="AL155">
        <v>30000</v>
      </c>
      <c r="AM155">
        <v>0.35</v>
      </c>
      <c r="AN155">
        <v>15.527688233236638</v>
      </c>
      <c r="AO155">
        <v>2.7624309392265192E-2</v>
      </c>
      <c r="AP155">
        <v>2.1793629992806407</v>
      </c>
      <c r="AQ155">
        <v>2.4352342494883108</v>
      </c>
      <c r="AR155">
        <v>2.3174845462419666</v>
      </c>
      <c r="AS155">
        <v>90.024011427060415</v>
      </c>
      <c r="AT155">
        <v>2.5</v>
      </c>
      <c r="AU155">
        <v>0.32200543473674476</v>
      </c>
      <c r="AV155">
        <v>3258.8692136595873</v>
      </c>
      <c r="AW155" t="s">
        <v>10</v>
      </c>
      <c r="AX155" t="s">
        <v>500</v>
      </c>
      <c r="AY155">
        <v>1</v>
      </c>
      <c r="AZ155">
        <v>4</v>
      </c>
    </row>
    <row r="156" spans="1:52" x14ac:dyDescent="0.3">
      <c r="A156">
        <v>80410</v>
      </c>
      <c r="B156" t="s">
        <v>753</v>
      </c>
      <c r="C156" t="s">
        <v>737</v>
      </c>
      <c r="D156" t="s">
        <v>551</v>
      </c>
      <c r="E156">
        <v>5</v>
      </c>
      <c r="F156">
        <v>95.621794871794876</v>
      </c>
      <c r="G156">
        <v>2.5</v>
      </c>
      <c r="H156">
        <v>3.09</v>
      </c>
      <c r="I156">
        <v>10136.08</v>
      </c>
      <c r="J156">
        <v>8738</v>
      </c>
      <c r="K156" t="s">
        <v>10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1.03</v>
      </c>
      <c r="R156" t="s">
        <v>10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 t="s">
        <v>10</v>
      </c>
      <c r="Z156">
        <v>2.0300000000000002</v>
      </c>
      <c r="AA156">
        <v>0.33833333333333337</v>
      </c>
      <c r="AB156">
        <v>0.52422959346708642</v>
      </c>
      <c r="AC156">
        <v>1.5494470742869548</v>
      </c>
      <c r="AD156">
        <v>20576.242400000003</v>
      </c>
      <c r="AE156">
        <v>6</v>
      </c>
      <c r="AF156">
        <v>1</v>
      </c>
      <c r="AG156">
        <v>0</v>
      </c>
      <c r="AH156">
        <v>0</v>
      </c>
      <c r="AI156">
        <v>52428</v>
      </c>
      <c r="AJ156">
        <v>6.1252580901284482E-7</v>
      </c>
      <c r="AK156">
        <v>0.99999849131574148</v>
      </c>
      <c r="AL156">
        <v>30000</v>
      </c>
      <c r="AM156">
        <v>0.35</v>
      </c>
      <c r="AN156">
        <v>6.3107881560370629</v>
      </c>
      <c r="AO156">
        <v>1.1215469613259669E-2</v>
      </c>
      <c r="AP156">
        <v>0.5803069415333848</v>
      </c>
      <c r="AQ156">
        <v>0.63462931599576411</v>
      </c>
      <c r="AR156">
        <v>0.63638428959968318</v>
      </c>
      <c r="AS156">
        <v>34.755395689054133</v>
      </c>
      <c r="AT156">
        <v>1.0150000000000001</v>
      </c>
      <c r="AU156">
        <v>0.32167139029346908</v>
      </c>
      <c r="AV156">
        <v>3098.8801082358605</v>
      </c>
      <c r="AW156" t="s">
        <v>10</v>
      </c>
      <c r="AX156" t="s">
        <v>500</v>
      </c>
      <c r="AY156">
        <v>1</v>
      </c>
      <c r="AZ156">
        <v>4</v>
      </c>
    </row>
    <row r="157" spans="1:52" x14ac:dyDescent="0.3">
      <c r="A157">
        <v>81050</v>
      </c>
      <c r="B157" t="s">
        <v>754</v>
      </c>
      <c r="C157" t="s">
        <v>737</v>
      </c>
      <c r="D157" t="s">
        <v>551</v>
      </c>
      <c r="E157">
        <v>5</v>
      </c>
      <c r="F157">
        <v>95.621794871794876</v>
      </c>
      <c r="G157">
        <v>2.5</v>
      </c>
      <c r="H157">
        <v>3</v>
      </c>
      <c r="I157">
        <v>4035.64</v>
      </c>
      <c r="J157">
        <v>3479</v>
      </c>
      <c r="K157" t="s">
        <v>10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 t="s">
        <v>10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 t="s">
        <v>10</v>
      </c>
      <c r="Z157">
        <v>1</v>
      </c>
      <c r="AA157">
        <v>0.16666666666666666</v>
      </c>
      <c r="AB157">
        <v>0.40824829046386302</v>
      </c>
      <c r="AC157">
        <v>2.4494897427831783</v>
      </c>
      <c r="AD157">
        <v>4035.64</v>
      </c>
      <c r="AE157">
        <v>6</v>
      </c>
      <c r="AF157">
        <v>1</v>
      </c>
      <c r="AG157">
        <v>0</v>
      </c>
      <c r="AH157">
        <v>0</v>
      </c>
      <c r="AI157">
        <v>20874</v>
      </c>
      <c r="AJ157">
        <v>3.0173685173046534E-7</v>
      </c>
      <c r="AK157">
        <v>0.99999939652629666</v>
      </c>
      <c r="AL157">
        <v>30000</v>
      </c>
      <c r="AM157">
        <v>0.35</v>
      </c>
      <c r="AN157">
        <v>7.0196327038181829</v>
      </c>
      <c r="AO157">
        <v>5.5248618784530384E-3</v>
      </c>
      <c r="AP157">
        <v>0.4358725998561282</v>
      </c>
      <c r="AQ157">
        <v>0.48704684989766223</v>
      </c>
      <c r="AR157">
        <v>0.46349690924839337</v>
      </c>
      <c r="AS157">
        <v>37.575277571266355</v>
      </c>
      <c r="AT157">
        <v>0.5</v>
      </c>
      <c r="AU157">
        <v>0.14245759603007019</v>
      </c>
      <c r="AV157">
        <v>6801.1252403992103</v>
      </c>
      <c r="AW157" t="s">
        <v>10</v>
      </c>
      <c r="AX157" t="s">
        <v>500</v>
      </c>
      <c r="AY157">
        <v>1</v>
      </c>
      <c r="AZ157">
        <v>4</v>
      </c>
    </row>
    <row r="158" spans="1:52" x14ac:dyDescent="0.3">
      <c r="A158">
        <v>46370</v>
      </c>
      <c r="B158" t="s">
        <v>147</v>
      </c>
      <c r="C158" t="s">
        <v>755</v>
      </c>
      <c r="D158" t="s">
        <v>553</v>
      </c>
      <c r="E158">
        <v>7</v>
      </c>
      <c r="F158">
        <v>93.333333333333329</v>
      </c>
      <c r="G158">
        <v>1.9</v>
      </c>
      <c r="H158">
        <v>20037.942000000003</v>
      </c>
      <c r="I158">
        <v>5146.92</v>
      </c>
      <c r="J158">
        <v>4437</v>
      </c>
      <c r="K158" t="s">
        <v>10</v>
      </c>
      <c r="L158">
        <v>4313.6819999999998</v>
      </c>
      <c r="M158">
        <v>4999.9949999999999</v>
      </c>
      <c r="N158">
        <v>4214.7809999999999</v>
      </c>
      <c r="O158">
        <v>6679.3140000000003</v>
      </c>
      <c r="P158">
        <v>5821.1729999999998</v>
      </c>
      <c r="Q158">
        <v>4996.9979999999996</v>
      </c>
      <c r="R158" t="s">
        <v>10</v>
      </c>
      <c r="S158">
        <v>9260</v>
      </c>
      <c r="T158">
        <v>7258</v>
      </c>
      <c r="U158">
        <v>5901</v>
      </c>
      <c r="V158">
        <v>5188</v>
      </c>
      <c r="W158">
        <v>7950</v>
      </c>
      <c r="X158">
        <v>7703</v>
      </c>
      <c r="Y158" t="s">
        <v>10</v>
      </c>
      <c r="Z158">
        <v>31025.942999999996</v>
      </c>
      <c r="AA158">
        <v>5170.990499999999</v>
      </c>
      <c r="AB158">
        <v>938.7869180061615</v>
      </c>
      <c r="AC158">
        <v>0.1815487609204004</v>
      </c>
      <c r="AD158">
        <v>159688046.54555997</v>
      </c>
      <c r="AE158">
        <v>43260</v>
      </c>
      <c r="AF158">
        <v>7210</v>
      </c>
      <c r="AG158">
        <v>1469.518152320685</v>
      </c>
      <c r="AH158">
        <v>0.20381666467693274</v>
      </c>
      <c r="AI158">
        <v>191944620</v>
      </c>
      <c r="AJ158">
        <v>9.3616703627888691E-3</v>
      </c>
      <c r="AK158">
        <v>0.44295226773824081</v>
      </c>
      <c r="AL158">
        <v>30000</v>
      </c>
      <c r="AM158">
        <v>0.35</v>
      </c>
      <c r="AN158">
        <v>1094.8620027126992</v>
      </c>
      <c r="AO158">
        <v>171.41404972375688</v>
      </c>
      <c r="AP158">
        <v>2138.6852660724599</v>
      </c>
      <c r="AQ158">
        <v>1745.0932407365665</v>
      </c>
      <c r="AR158">
        <v>3338.5836141387581</v>
      </c>
      <c r="AS158">
        <v>16374.227711104484</v>
      </c>
      <c r="AT158">
        <v>15512.971499999998</v>
      </c>
      <c r="AU158">
        <v>28.337765785211435</v>
      </c>
      <c r="AV158">
        <v>95.524420183132293</v>
      </c>
      <c r="AW158" t="s">
        <v>10</v>
      </c>
      <c r="AX158" t="s">
        <v>501</v>
      </c>
      <c r="AY158">
        <v>1</v>
      </c>
      <c r="AZ158">
        <v>4</v>
      </c>
    </row>
    <row r="159" spans="1:52" x14ac:dyDescent="0.3">
      <c r="A159">
        <v>47550</v>
      </c>
      <c r="B159" t="s">
        <v>61</v>
      </c>
      <c r="C159" t="s">
        <v>755</v>
      </c>
      <c r="D159" t="s">
        <v>553</v>
      </c>
      <c r="E159">
        <v>7</v>
      </c>
      <c r="F159">
        <v>93.333333333333329</v>
      </c>
      <c r="G159">
        <v>1.9</v>
      </c>
      <c r="H159">
        <v>8952.0390000000007</v>
      </c>
      <c r="I159">
        <v>4601.7199999999993</v>
      </c>
      <c r="J159">
        <v>3967</v>
      </c>
      <c r="K159" t="s">
        <v>10</v>
      </c>
      <c r="L159">
        <v>1362.636</v>
      </c>
      <c r="M159">
        <v>1669.329</v>
      </c>
      <c r="N159">
        <v>956.04300000000001</v>
      </c>
      <c r="O159">
        <v>110</v>
      </c>
      <c r="P159">
        <v>2984.0129999999999</v>
      </c>
      <c r="Q159">
        <v>1822.1759999999999</v>
      </c>
      <c r="R159" t="s">
        <v>10</v>
      </c>
      <c r="S159">
        <v>1318</v>
      </c>
      <c r="T159">
        <v>2307</v>
      </c>
      <c r="U159">
        <v>2616</v>
      </c>
      <c r="V159">
        <v>2535</v>
      </c>
      <c r="W159">
        <v>1728</v>
      </c>
      <c r="X159">
        <v>2337</v>
      </c>
      <c r="Y159" t="s">
        <v>10</v>
      </c>
      <c r="Z159">
        <v>8904.1970000000001</v>
      </c>
      <c r="AA159">
        <v>1484.0328333333334</v>
      </c>
      <c r="AB159">
        <v>957.08856991010362</v>
      </c>
      <c r="AC159">
        <v>0.64492412055355708</v>
      </c>
      <c r="AD159">
        <v>40974621.418839991</v>
      </c>
      <c r="AE159">
        <v>12841</v>
      </c>
      <c r="AF159">
        <v>2140.1666666666665</v>
      </c>
      <c r="AG159">
        <v>508.86674745621411</v>
      </c>
      <c r="AH159">
        <v>0.23776968185789929</v>
      </c>
      <c r="AI159">
        <v>50940247</v>
      </c>
      <c r="AJ159">
        <v>2.6867243699678547E-3</v>
      </c>
      <c r="AK159">
        <v>0.85337695486079168</v>
      </c>
      <c r="AL159">
        <v>30000</v>
      </c>
      <c r="AM159">
        <v>0.35</v>
      </c>
      <c r="AN159">
        <v>620.30871491296</v>
      </c>
      <c r="AO159">
        <v>49.19445856353591</v>
      </c>
      <c r="AP159">
        <v>1301.449779854855</v>
      </c>
      <c r="AQ159">
        <v>1446.9098393367749</v>
      </c>
      <c r="AR159">
        <v>1645.8109897996064</v>
      </c>
      <c r="AS159">
        <v>12343.2307736163</v>
      </c>
      <c r="AT159">
        <v>4452.0985000000001</v>
      </c>
      <c r="AU159">
        <v>14.354460587014987</v>
      </c>
      <c r="AV159">
        <v>250.90693411483934</v>
      </c>
      <c r="AW159" t="s">
        <v>10</v>
      </c>
      <c r="AX159" t="s">
        <v>501</v>
      </c>
      <c r="AY159">
        <v>1</v>
      </c>
      <c r="AZ159">
        <v>4</v>
      </c>
    </row>
    <row r="160" spans="1:52" x14ac:dyDescent="0.3">
      <c r="A160">
        <v>47500</v>
      </c>
      <c r="B160" t="s">
        <v>756</v>
      </c>
      <c r="C160" t="s">
        <v>755</v>
      </c>
      <c r="D160" t="s">
        <v>553</v>
      </c>
      <c r="E160">
        <v>7</v>
      </c>
      <c r="F160">
        <v>93.333333333333329</v>
      </c>
      <c r="G160">
        <v>1.9</v>
      </c>
      <c r="H160">
        <v>2999.9970000000003</v>
      </c>
      <c r="I160">
        <v>5166.6399999999994</v>
      </c>
      <c r="J160">
        <v>4454</v>
      </c>
      <c r="K160" t="s">
        <v>10</v>
      </c>
      <c r="L160">
        <v>727.27200000000005</v>
      </c>
      <c r="M160">
        <v>846.15300000000002</v>
      </c>
      <c r="N160">
        <v>873.12599999999998</v>
      </c>
      <c r="O160">
        <v>999.99900000000002</v>
      </c>
      <c r="P160">
        <v>945.05399999999997</v>
      </c>
      <c r="Q160">
        <v>966.03300000000002</v>
      </c>
      <c r="R160" t="s">
        <v>10</v>
      </c>
      <c r="S160">
        <v>1176</v>
      </c>
      <c r="T160">
        <v>1528</v>
      </c>
      <c r="U160">
        <v>1243</v>
      </c>
      <c r="V160">
        <v>1430</v>
      </c>
      <c r="W160">
        <v>1475</v>
      </c>
      <c r="X160">
        <v>934</v>
      </c>
      <c r="Y160" t="s">
        <v>10</v>
      </c>
      <c r="Z160">
        <v>5357.6370000000006</v>
      </c>
      <c r="AA160">
        <v>892.93950000000007</v>
      </c>
      <c r="AB160">
        <v>99.546561280135336</v>
      </c>
      <c r="AC160">
        <v>0.11148186554647356</v>
      </c>
      <c r="AD160">
        <v>27680981.62968</v>
      </c>
      <c r="AE160">
        <v>7786</v>
      </c>
      <c r="AF160">
        <v>1297.6666666666667</v>
      </c>
      <c r="AG160">
        <v>224.52498005047633</v>
      </c>
      <c r="AH160">
        <v>0.17302207555906216</v>
      </c>
      <c r="AI160">
        <v>34678844</v>
      </c>
      <c r="AJ160">
        <v>1.6165965210946556E-3</v>
      </c>
      <c r="AK160">
        <v>0.91041082997078637</v>
      </c>
      <c r="AL160">
        <v>30000</v>
      </c>
      <c r="AM160">
        <v>0.35</v>
      </c>
      <c r="AN160">
        <v>454.10171203450301</v>
      </c>
      <c r="AO160">
        <v>29.600204419889508</v>
      </c>
      <c r="AP160">
        <v>306.74799221936189</v>
      </c>
      <c r="AQ160">
        <v>215.27001106152517</v>
      </c>
      <c r="AR160">
        <v>513.94942315858839</v>
      </c>
      <c r="AS160">
        <v>4182.2859054218297</v>
      </c>
      <c r="AT160">
        <v>2678.8185000000003</v>
      </c>
      <c r="AU160">
        <v>11.798319314843109</v>
      </c>
      <c r="AV160">
        <v>141.29246697403187</v>
      </c>
      <c r="AW160" t="s">
        <v>10</v>
      </c>
      <c r="AX160" t="s">
        <v>501</v>
      </c>
      <c r="AY160">
        <v>1</v>
      </c>
      <c r="AZ160">
        <v>4</v>
      </c>
    </row>
    <row r="161" spans="1:52" x14ac:dyDescent="0.3">
      <c r="A161">
        <v>46400</v>
      </c>
      <c r="B161" t="s">
        <v>757</v>
      </c>
      <c r="C161" t="s">
        <v>755</v>
      </c>
      <c r="D161" t="s">
        <v>553</v>
      </c>
      <c r="E161">
        <v>7</v>
      </c>
      <c r="F161">
        <v>93.333333333333329</v>
      </c>
      <c r="G161">
        <v>1.9</v>
      </c>
      <c r="H161">
        <v>2832.165</v>
      </c>
      <c r="I161">
        <v>5108.6399999999994</v>
      </c>
      <c r="J161">
        <v>4404</v>
      </c>
      <c r="K161" t="s">
        <v>10</v>
      </c>
      <c r="L161">
        <v>672.327</v>
      </c>
      <c r="M161">
        <v>712.28700000000003</v>
      </c>
      <c r="N161">
        <v>616.38300000000004</v>
      </c>
      <c r="O161">
        <v>944.05499999999995</v>
      </c>
      <c r="P161">
        <v>777.22199999999998</v>
      </c>
      <c r="Q161">
        <v>767.23199999999997</v>
      </c>
      <c r="R161" t="s">
        <v>10</v>
      </c>
      <c r="S161">
        <v>833</v>
      </c>
      <c r="T161">
        <v>1104</v>
      </c>
      <c r="U161">
        <v>1174</v>
      </c>
      <c r="V161">
        <v>735</v>
      </c>
      <c r="W161">
        <v>697</v>
      </c>
      <c r="X161">
        <v>1037</v>
      </c>
      <c r="Y161" t="s">
        <v>10</v>
      </c>
      <c r="Z161">
        <v>4489.5060000000003</v>
      </c>
      <c r="AA161">
        <v>748.25100000000009</v>
      </c>
      <c r="AB161">
        <v>113.12456507231273</v>
      </c>
      <c r="AC161">
        <v>0.15118531759037104</v>
      </c>
      <c r="AD161">
        <v>22935269.931839999</v>
      </c>
      <c r="AE161">
        <v>5580</v>
      </c>
      <c r="AF161">
        <v>930</v>
      </c>
      <c r="AG161">
        <v>201.48647597295457</v>
      </c>
      <c r="AH161">
        <v>0.21665212470210168</v>
      </c>
      <c r="AI161">
        <v>24574320</v>
      </c>
      <c r="AJ161">
        <v>1.3546494062650347E-3</v>
      </c>
      <c r="AK161">
        <v>0.92513970699799852</v>
      </c>
      <c r="AL161">
        <v>30000</v>
      </c>
      <c r="AM161">
        <v>0.35</v>
      </c>
      <c r="AN161">
        <v>418.03940989921375</v>
      </c>
      <c r="AO161">
        <v>24.803900552486191</v>
      </c>
      <c r="AP161">
        <v>286.75186893971608</v>
      </c>
      <c r="AQ161">
        <v>221.26067491017122</v>
      </c>
      <c r="AR161">
        <v>460.3791728071194</v>
      </c>
      <c r="AS161">
        <v>4004.8996937404017</v>
      </c>
      <c r="AT161">
        <v>2244.7530000000002</v>
      </c>
      <c r="AU161">
        <v>10.7394324403108</v>
      </c>
      <c r="AV161">
        <v>161.46249600000817</v>
      </c>
      <c r="AW161" t="s">
        <v>10</v>
      </c>
      <c r="AX161" t="s">
        <v>501</v>
      </c>
      <c r="AY161">
        <v>1</v>
      </c>
      <c r="AZ161">
        <v>4</v>
      </c>
    </row>
    <row r="162" spans="1:52" x14ac:dyDescent="0.3">
      <c r="A162">
        <v>47670</v>
      </c>
      <c r="B162" t="s">
        <v>758</v>
      </c>
      <c r="C162" t="s">
        <v>755</v>
      </c>
      <c r="D162" t="s">
        <v>553</v>
      </c>
      <c r="E162">
        <v>7</v>
      </c>
      <c r="F162">
        <v>93.333333333333329</v>
      </c>
      <c r="G162">
        <v>1.9</v>
      </c>
      <c r="H162">
        <v>1258.74</v>
      </c>
      <c r="I162">
        <v>4442.7999999999993</v>
      </c>
      <c r="J162">
        <v>3830</v>
      </c>
      <c r="K162" t="s">
        <v>10</v>
      </c>
      <c r="L162">
        <v>238.761</v>
      </c>
      <c r="M162">
        <v>323.67599999999999</v>
      </c>
      <c r="N162">
        <v>227.77199999999999</v>
      </c>
      <c r="O162">
        <v>419.58</v>
      </c>
      <c r="P162">
        <v>343.65600000000001</v>
      </c>
      <c r="Q162">
        <v>340.65899999999999</v>
      </c>
      <c r="R162" t="s">
        <v>10</v>
      </c>
      <c r="S162">
        <v>554</v>
      </c>
      <c r="T162">
        <v>471</v>
      </c>
      <c r="U162">
        <v>464</v>
      </c>
      <c r="V162">
        <v>468</v>
      </c>
      <c r="W162">
        <v>342</v>
      </c>
      <c r="X162">
        <v>464</v>
      </c>
      <c r="Y162" t="s">
        <v>10</v>
      </c>
      <c r="Z162">
        <v>1894.1039999999998</v>
      </c>
      <c r="AA162">
        <v>315.68399999999997</v>
      </c>
      <c r="AB162">
        <v>71.986251412335861</v>
      </c>
      <c r="AC162">
        <v>0.22803262570271496</v>
      </c>
      <c r="AD162">
        <v>8415125.251199998</v>
      </c>
      <c r="AE162">
        <v>2763</v>
      </c>
      <c r="AF162">
        <v>460.5</v>
      </c>
      <c r="AG162">
        <v>67.787166927081415</v>
      </c>
      <c r="AH162">
        <v>0.14720340266467191</v>
      </c>
      <c r="AI162">
        <v>10582290</v>
      </c>
      <c r="AJ162">
        <v>5.7152097781008133E-4</v>
      </c>
      <c r="AK162">
        <v>0.97734642334266364</v>
      </c>
      <c r="AL162">
        <v>30000</v>
      </c>
      <c r="AM162">
        <v>0.35</v>
      </c>
      <c r="AN162">
        <v>291.16832402081809</v>
      </c>
      <c r="AO162">
        <v>10.464662983425413</v>
      </c>
      <c r="AP162">
        <v>145.23889229631374</v>
      </c>
      <c r="AQ162">
        <v>126.72490971570957</v>
      </c>
      <c r="AR162">
        <v>218.49153318029164</v>
      </c>
      <c r="AS162">
        <v>2687.3209203283914</v>
      </c>
      <c r="AT162">
        <v>947.05199999999991</v>
      </c>
      <c r="AU162">
        <v>6.5051856391651111</v>
      </c>
      <c r="AV162">
        <v>256.79956674999835</v>
      </c>
      <c r="AW162" t="s">
        <v>10</v>
      </c>
      <c r="AX162" t="s">
        <v>501</v>
      </c>
      <c r="AY162">
        <v>1</v>
      </c>
      <c r="AZ162">
        <v>4</v>
      </c>
    </row>
    <row r="163" spans="1:52" x14ac:dyDescent="0.3">
      <c r="A163">
        <v>47660</v>
      </c>
      <c r="B163" t="s">
        <v>113</v>
      </c>
      <c r="C163" t="s">
        <v>755</v>
      </c>
      <c r="D163" t="s">
        <v>553</v>
      </c>
      <c r="E163">
        <v>7</v>
      </c>
      <c r="F163">
        <v>93.333333333333329</v>
      </c>
      <c r="G163">
        <v>1.9</v>
      </c>
      <c r="H163">
        <v>914.08500000000004</v>
      </c>
      <c r="I163">
        <v>4484.5599999999995</v>
      </c>
      <c r="J163">
        <v>3866</v>
      </c>
      <c r="K163" t="s">
        <v>10</v>
      </c>
      <c r="L163">
        <v>74</v>
      </c>
      <c r="M163">
        <v>148</v>
      </c>
      <c r="N163">
        <v>118</v>
      </c>
      <c r="O163">
        <v>28</v>
      </c>
      <c r="P163">
        <v>304.69499999999999</v>
      </c>
      <c r="Q163">
        <v>155</v>
      </c>
      <c r="R163" t="s">
        <v>10</v>
      </c>
      <c r="S163">
        <v>151</v>
      </c>
      <c r="T163">
        <v>233</v>
      </c>
      <c r="U163">
        <v>225</v>
      </c>
      <c r="V163">
        <v>241</v>
      </c>
      <c r="W163">
        <v>151</v>
      </c>
      <c r="X163">
        <v>166</v>
      </c>
      <c r="Y163" t="s">
        <v>10</v>
      </c>
      <c r="Z163">
        <v>827.69499999999994</v>
      </c>
      <c r="AA163">
        <v>137.94916666666666</v>
      </c>
      <c r="AB163">
        <v>94.627910809478763</v>
      </c>
      <c r="AC163">
        <v>0.68596217792408143</v>
      </c>
      <c r="AD163">
        <v>3711847.8891999992</v>
      </c>
      <c r="AE163">
        <v>1167</v>
      </c>
      <c r="AF163">
        <v>194.5</v>
      </c>
      <c r="AG163">
        <v>42.828728675971689</v>
      </c>
      <c r="AH163">
        <v>0.22019911915666679</v>
      </c>
      <c r="AI163">
        <v>4511622</v>
      </c>
      <c r="AJ163">
        <v>2.4974608349304751E-4</v>
      </c>
      <c r="AK163">
        <v>0.99037667037632093</v>
      </c>
      <c r="AL163">
        <v>30000</v>
      </c>
      <c r="AM163">
        <v>0.35</v>
      </c>
      <c r="AN163">
        <v>191.57809216602774</v>
      </c>
      <c r="AO163">
        <v>4.5729005524861872</v>
      </c>
      <c r="AP163">
        <v>126.63821467688207</v>
      </c>
      <c r="AQ163">
        <v>142.28695555759876</v>
      </c>
      <c r="AR163">
        <v>158.64851854428537</v>
      </c>
      <c r="AS163">
        <v>2130.0802355054275</v>
      </c>
      <c r="AT163">
        <v>413.84749999999997</v>
      </c>
      <c r="AU163">
        <v>4.3204052751642017</v>
      </c>
      <c r="AV163">
        <v>465.80506421626615</v>
      </c>
      <c r="AW163" t="s">
        <v>10</v>
      </c>
      <c r="AX163" t="s">
        <v>501</v>
      </c>
      <c r="AY163">
        <v>1</v>
      </c>
      <c r="AZ163">
        <v>4</v>
      </c>
    </row>
    <row r="164" spans="1:52" x14ac:dyDescent="0.3">
      <c r="A164">
        <v>47330</v>
      </c>
      <c r="B164" t="s">
        <v>759</v>
      </c>
      <c r="C164" t="s">
        <v>755</v>
      </c>
      <c r="D164" t="s">
        <v>553</v>
      </c>
      <c r="E164">
        <v>7</v>
      </c>
      <c r="F164">
        <v>93.333333333333329</v>
      </c>
      <c r="G164">
        <v>1.9</v>
      </c>
      <c r="H164">
        <v>662.33699999999999</v>
      </c>
      <c r="I164">
        <v>5201.4399999999996</v>
      </c>
      <c r="J164">
        <v>4484</v>
      </c>
      <c r="K164" t="s">
        <v>10</v>
      </c>
      <c r="L164">
        <v>62</v>
      </c>
      <c r="M164">
        <v>2</v>
      </c>
      <c r="N164">
        <v>220.779</v>
      </c>
      <c r="O164">
        <v>2</v>
      </c>
      <c r="P164">
        <v>203.79599999999999</v>
      </c>
      <c r="Q164">
        <v>102</v>
      </c>
      <c r="R164" t="s">
        <v>10</v>
      </c>
      <c r="S164">
        <v>108</v>
      </c>
      <c r="T164">
        <v>164</v>
      </c>
      <c r="U164">
        <v>172</v>
      </c>
      <c r="V164">
        <v>136</v>
      </c>
      <c r="W164">
        <v>182</v>
      </c>
      <c r="X164">
        <v>180</v>
      </c>
      <c r="Y164" t="s">
        <v>10</v>
      </c>
      <c r="Z164">
        <v>592.57500000000005</v>
      </c>
      <c r="AA164">
        <v>98.762500000000003</v>
      </c>
      <c r="AB164">
        <v>95.924958190764926</v>
      </c>
      <c r="AC164">
        <v>0.97126903623100791</v>
      </c>
      <c r="AD164">
        <v>3082243.3080000002</v>
      </c>
      <c r="AE164">
        <v>942</v>
      </c>
      <c r="AF164">
        <v>157</v>
      </c>
      <c r="AG164">
        <v>29.223278392404914</v>
      </c>
      <c r="AH164">
        <v>0.18613553116181475</v>
      </c>
      <c r="AI164">
        <v>4223928</v>
      </c>
      <c r="AJ164">
        <v>1.7880171491418053E-4</v>
      </c>
      <c r="AK164">
        <v>0.99343272877858024</v>
      </c>
      <c r="AL164">
        <v>30000</v>
      </c>
      <c r="AM164">
        <v>0.35</v>
      </c>
      <c r="AN164">
        <v>150.51523591700027</v>
      </c>
      <c r="AO164">
        <v>3.2738950276243095</v>
      </c>
      <c r="AP164">
        <v>118.8422233841351</v>
      </c>
      <c r="AQ164">
        <v>140.6345756880817</v>
      </c>
      <c r="AR164">
        <v>141.75948857750527</v>
      </c>
      <c r="AS164">
        <v>1843.9235821384916</v>
      </c>
      <c r="AT164">
        <v>296.28750000000002</v>
      </c>
      <c r="AU164">
        <v>3.9369768541356707</v>
      </c>
      <c r="AV164">
        <v>563.22012971702657</v>
      </c>
      <c r="AW164" t="s">
        <v>10</v>
      </c>
      <c r="AX164" t="s">
        <v>501</v>
      </c>
      <c r="AY164">
        <v>1</v>
      </c>
      <c r="AZ164">
        <v>4</v>
      </c>
    </row>
    <row r="165" spans="1:52" x14ac:dyDescent="0.3">
      <c r="A165">
        <v>47570</v>
      </c>
      <c r="B165" t="s">
        <v>118</v>
      </c>
      <c r="C165" t="s">
        <v>755</v>
      </c>
      <c r="D165" t="s">
        <v>553</v>
      </c>
      <c r="E165">
        <v>7</v>
      </c>
      <c r="F165">
        <v>93.333333333333329</v>
      </c>
      <c r="G165">
        <v>1.9</v>
      </c>
      <c r="H165">
        <v>363</v>
      </c>
      <c r="I165">
        <v>4431.2</v>
      </c>
      <c r="J165">
        <v>3820</v>
      </c>
      <c r="K165" t="s">
        <v>10</v>
      </c>
      <c r="L165">
        <v>65</v>
      </c>
      <c r="M165">
        <v>36</v>
      </c>
      <c r="N165">
        <v>66</v>
      </c>
      <c r="O165">
        <v>121</v>
      </c>
      <c r="P165">
        <v>93</v>
      </c>
      <c r="Q165">
        <v>86</v>
      </c>
      <c r="R165" t="s">
        <v>10</v>
      </c>
      <c r="S165">
        <v>71</v>
      </c>
      <c r="T165">
        <v>80</v>
      </c>
      <c r="U165">
        <v>145</v>
      </c>
      <c r="V165">
        <v>139</v>
      </c>
      <c r="W165">
        <v>80</v>
      </c>
      <c r="X165">
        <v>100</v>
      </c>
      <c r="Y165" t="s">
        <v>10</v>
      </c>
      <c r="Z165">
        <v>467</v>
      </c>
      <c r="AA165">
        <v>77.833333333333329</v>
      </c>
      <c r="AB165">
        <v>29.033888245749434</v>
      </c>
      <c r="AC165">
        <v>0.37302640144431826</v>
      </c>
      <c r="AD165">
        <v>2069370.4</v>
      </c>
      <c r="AE165">
        <v>615</v>
      </c>
      <c r="AF165">
        <v>102.5</v>
      </c>
      <c r="AG165">
        <v>32.092055091564333</v>
      </c>
      <c r="AH165">
        <v>0.31309322040550569</v>
      </c>
      <c r="AI165">
        <v>2349300</v>
      </c>
      <c r="AJ165">
        <v>1.4091110975812733E-4</v>
      </c>
      <c r="AK165">
        <v>0.99500927428279928</v>
      </c>
      <c r="AL165">
        <v>30000</v>
      </c>
      <c r="AM165">
        <v>0.35</v>
      </c>
      <c r="AN165">
        <v>144.76659573288913</v>
      </c>
      <c r="AO165">
        <v>2.5801104972375692</v>
      </c>
      <c r="AP165">
        <v>47.094661726412419</v>
      </c>
      <c r="AQ165">
        <v>46.770883634334886</v>
      </c>
      <c r="AR165">
        <v>65.155435207075399</v>
      </c>
      <c r="AS165">
        <v>1263.6980495768823</v>
      </c>
      <c r="AT165">
        <v>233.5</v>
      </c>
      <c r="AU165">
        <v>3.2258823082478796</v>
      </c>
      <c r="AV165">
        <v>489.78446889382377</v>
      </c>
      <c r="AW165" t="s">
        <v>10</v>
      </c>
      <c r="AX165" t="s">
        <v>501</v>
      </c>
      <c r="AY165">
        <v>1</v>
      </c>
      <c r="AZ165">
        <v>4</v>
      </c>
    </row>
    <row r="166" spans="1:52" x14ac:dyDescent="0.3">
      <c r="A166">
        <v>47320</v>
      </c>
      <c r="B166" t="s">
        <v>760</v>
      </c>
      <c r="C166" t="s">
        <v>755</v>
      </c>
      <c r="D166" t="s">
        <v>553</v>
      </c>
      <c r="E166">
        <v>7</v>
      </c>
      <c r="F166">
        <v>93.333333333333329</v>
      </c>
      <c r="G166">
        <v>1.9</v>
      </c>
      <c r="H166">
        <v>635.36400000000003</v>
      </c>
      <c r="I166">
        <v>5217.6799999999994</v>
      </c>
      <c r="J166">
        <v>4498</v>
      </c>
      <c r="K166" t="s">
        <v>10</v>
      </c>
      <c r="L166">
        <v>14</v>
      </c>
      <c r="M166">
        <v>35</v>
      </c>
      <c r="N166">
        <v>211.78800000000001</v>
      </c>
      <c r="O166">
        <v>4</v>
      </c>
      <c r="P166">
        <v>72</v>
      </c>
      <c r="Q166">
        <v>22</v>
      </c>
      <c r="R166" t="s">
        <v>10</v>
      </c>
      <c r="S166">
        <v>65</v>
      </c>
      <c r="T166">
        <v>69</v>
      </c>
      <c r="U166">
        <v>113</v>
      </c>
      <c r="V166">
        <v>107</v>
      </c>
      <c r="W166">
        <v>75</v>
      </c>
      <c r="X166">
        <v>98</v>
      </c>
      <c r="Y166" t="s">
        <v>10</v>
      </c>
      <c r="Z166">
        <v>358.78800000000001</v>
      </c>
      <c r="AA166">
        <v>59.798000000000002</v>
      </c>
      <c r="AB166">
        <v>78.108068878957695</v>
      </c>
      <c r="AC166">
        <v>1.3061986835505819</v>
      </c>
      <c r="AD166">
        <v>1872040.9718399998</v>
      </c>
      <c r="AE166">
        <v>527</v>
      </c>
      <c r="AF166">
        <v>87.833333333333329</v>
      </c>
      <c r="AG166">
        <v>20.711510487327264</v>
      </c>
      <c r="AH166">
        <v>0.2358046734800068</v>
      </c>
      <c r="AI166">
        <v>2370446</v>
      </c>
      <c r="AJ166">
        <v>1.0825956155867022E-4</v>
      </c>
      <c r="AK166">
        <v>0.99647774365732689</v>
      </c>
      <c r="AL166">
        <v>30000</v>
      </c>
      <c r="AM166">
        <v>0.35</v>
      </c>
      <c r="AN166">
        <v>116.93669956112798</v>
      </c>
      <c r="AO166">
        <v>1.982254143646409</v>
      </c>
      <c r="AP166">
        <v>91.983847884482557</v>
      </c>
      <c r="AQ166">
        <v>112.70490483285307</v>
      </c>
      <c r="AR166">
        <v>105.85962689000742</v>
      </c>
      <c r="AS166">
        <v>1457.2972269650825</v>
      </c>
      <c r="AT166">
        <v>179.39400000000001</v>
      </c>
      <c r="AU166">
        <v>3.0682241019847294</v>
      </c>
      <c r="AV166">
        <v>735.17173952495614</v>
      </c>
      <c r="AW166" t="s">
        <v>10</v>
      </c>
      <c r="AX166" t="s">
        <v>501</v>
      </c>
      <c r="AY166">
        <v>1</v>
      </c>
      <c r="AZ166">
        <v>4</v>
      </c>
    </row>
    <row r="167" spans="1:52" x14ac:dyDescent="0.3">
      <c r="A167">
        <v>47360</v>
      </c>
      <c r="B167" t="s">
        <v>761</v>
      </c>
      <c r="C167" t="s">
        <v>755</v>
      </c>
      <c r="D167" t="s">
        <v>553</v>
      </c>
      <c r="E167">
        <v>7</v>
      </c>
      <c r="F167">
        <v>93.333333333333329</v>
      </c>
      <c r="G167">
        <v>1.9</v>
      </c>
      <c r="H167">
        <v>270</v>
      </c>
      <c r="I167">
        <v>5055.28</v>
      </c>
      <c r="J167">
        <v>4358</v>
      </c>
      <c r="K167" t="s">
        <v>10</v>
      </c>
      <c r="L167">
        <v>0</v>
      </c>
      <c r="M167">
        <v>0</v>
      </c>
      <c r="N167">
        <v>90</v>
      </c>
      <c r="O167">
        <v>5</v>
      </c>
      <c r="P167">
        <v>89</v>
      </c>
      <c r="Q167">
        <v>6</v>
      </c>
      <c r="R167" t="s">
        <v>10</v>
      </c>
      <c r="S167">
        <v>52</v>
      </c>
      <c r="T167">
        <v>34</v>
      </c>
      <c r="U167">
        <v>52</v>
      </c>
      <c r="V167">
        <v>45</v>
      </c>
      <c r="W167">
        <v>52</v>
      </c>
      <c r="X167">
        <v>49</v>
      </c>
      <c r="Y167" t="s">
        <v>10</v>
      </c>
      <c r="Z167">
        <v>190</v>
      </c>
      <c r="AA167">
        <v>31.666666666666668</v>
      </c>
      <c r="AB167">
        <v>44.867211487529133</v>
      </c>
      <c r="AC167">
        <v>1.4168593101324989</v>
      </c>
      <c r="AD167">
        <v>960503.2</v>
      </c>
      <c r="AE167">
        <v>284</v>
      </c>
      <c r="AF167">
        <v>47.333333333333336</v>
      </c>
      <c r="AG167">
        <v>7.0898989179442315</v>
      </c>
      <c r="AH167">
        <v>0.14978659685797671</v>
      </c>
      <c r="AI167">
        <v>1237672</v>
      </c>
      <c r="AJ167">
        <v>5.7330001828788418E-5</v>
      </c>
      <c r="AK167">
        <v>0.99849240802875139</v>
      </c>
      <c r="AL167">
        <v>30000</v>
      </c>
      <c r="AM167">
        <v>0.35</v>
      </c>
      <c r="AN167">
        <v>86.451949387361097</v>
      </c>
      <c r="AO167">
        <v>1.0497237569060773</v>
      </c>
      <c r="AP167">
        <v>52.215277785871677</v>
      </c>
      <c r="AQ167">
        <v>64.505199486899983</v>
      </c>
      <c r="AR167">
        <v>59.563344084214222</v>
      </c>
      <c r="AS167">
        <v>971.44940391010323</v>
      </c>
      <c r="AT167">
        <v>95</v>
      </c>
      <c r="AU167">
        <v>2.197752640009031</v>
      </c>
      <c r="AV167">
        <v>925.43337951436149</v>
      </c>
      <c r="AW167" t="s">
        <v>10</v>
      </c>
      <c r="AX167" t="s">
        <v>501</v>
      </c>
      <c r="AY167">
        <v>1</v>
      </c>
      <c r="AZ167">
        <v>4</v>
      </c>
    </row>
    <row r="168" spans="1:52" x14ac:dyDescent="0.3">
      <c r="A168">
        <v>47780</v>
      </c>
      <c r="B168" t="s">
        <v>762</v>
      </c>
      <c r="C168" t="s">
        <v>755</v>
      </c>
      <c r="D168" t="s">
        <v>553</v>
      </c>
      <c r="E168">
        <v>7</v>
      </c>
      <c r="F168">
        <v>93.333333333333329</v>
      </c>
      <c r="G168">
        <v>1.9</v>
      </c>
      <c r="H168">
        <v>216</v>
      </c>
      <c r="I168">
        <v>4520.5199999999995</v>
      </c>
      <c r="J168">
        <v>3897</v>
      </c>
      <c r="K168" t="s">
        <v>10</v>
      </c>
      <c r="L168">
        <v>48</v>
      </c>
      <c r="M168">
        <v>24</v>
      </c>
      <c r="N168">
        <v>24</v>
      </c>
      <c r="O168">
        <v>4</v>
      </c>
      <c r="P168">
        <v>0</v>
      </c>
      <c r="Q168">
        <v>72</v>
      </c>
      <c r="R168" t="s">
        <v>10</v>
      </c>
      <c r="S168">
        <v>29</v>
      </c>
      <c r="T168">
        <v>43</v>
      </c>
      <c r="U168">
        <v>24</v>
      </c>
      <c r="V168">
        <v>51</v>
      </c>
      <c r="W168">
        <v>53</v>
      </c>
      <c r="X168">
        <v>49</v>
      </c>
      <c r="Y168" t="s">
        <v>10</v>
      </c>
      <c r="Z168">
        <v>172</v>
      </c>
      <c r="AA168">
        <v>28.666666666666668</v>
      </c>
      <c r="AB168">
        <v>27.295909339435216</v>
      </c>
      <c r="AC168">
        <v>0.95218288393378658</v>
      </c>
      <c r="AD168">
        <v>777529.44</v>
      </c>
      <c r="AE168">
        <v>249</v>
      </c>
      <c r="AF168">
        <v>41.5</v>
      </c>
      <c r="AG168">
        <v>12.19426094521517</v>
      </c>
      <c r="AH168">
        <v>0.29383761313771495</v>
      </c>
      <c r="AI168">
        <v>970353</v>
      </c>
      <c r="AJ168">
        <v>5.1898738497640045E-5</v>
      </c>
      <c r="AK168">
        <v>0.99854430676724903</v>
      </c>
      <c r="AL168">
        <v>30000</v>
      </c>
      <c r="AM168">
        <v>0.35</v>
      </c>
      <c r="AN168">
        <v>86.984250070085338</v>
      </c>
      <c r="AO168">
        <v>0.95027624309392267</v>
      </c>
      <c r="AP168">
        <v>33.947843041092675</v>
      </c>
      <c r="AQ168">
        <v>40.067652335224956</v>
      </c>
      <c r="AR168">
        <v>40.599776742750137</v>
      </c>
      <c r="AS168">
        <v>833.90895890773652</v>
      </c>
      <c r="AT168">
        <v>86</v>
      </c>
      <c r="AU168">
        <v>1.977369464718215</v>
      </c>
      <c r="AV168">
        <v>877.54373001337399</v>
      </c>
      <c r="AW168" t="s">
        <v>10</v>
      </c>
      <c r="AX168" t="s">
        <v>501</v>
      </c>
      <c r="AY168">
        <v>1</v>
      </c>
      <c r="AZ168">
        <v>4</v>
      </c>
    </row>
    <row r="169" spans="1:52" x14ac:dyDescent="0.3">
      <c r="A169">
        <v>47700</v>
      </c>
      <c r="B169" t="s">
        <v>138</v>
      </c>
      <c r="C169" t="s">
        <v>755</v>
      </c>
      <c r="D169" t="s">
        <v>553</v>
      </c>
      <c r="E169">
        <v>7</v>
      </c>
      <c r="F169">
        <v>93.333333333333329</v>
      </c>
      <c r="G169">
        <v>1.9</v>
      </c>
      <c r="H169">
        <v>156</v>
      </c>
      <c r="I169">
        <v>4309.3999999999996</v>
      </c>
      <c r="J169">
        <v>3715</v>
      </c>
      <c r="K169" t="s">
        <v>10</v>
      </c>
      <c r="L169">
        <v>0</v>
      </c>
      <c r="M169">
        <v>30</v>
      </c>
      <c r="N169">
        <v>0</v>
      </c>
      <c r="O169">
        <v>0</v>
      </c>
      <c r="P169">
        <v>52</v>
      </c>
      <c r="Q169">
        <v>0</v>
      </c>
      <c r="R169" t="s">
        <v>10</v>
      </c>
      <c r="S169">
        <v>13</v>
      </c>
      <c r="T169">
        <v>21</v>
      </c>
      <c r="U169">
        <v>18</v>
      </c>
      <c r="V169">
        <v>12</v>
      </c>
      <c r="W169">
        <v>25</v>
      </c>
      <c r="X169">
        <v>13</v>
      </c>
      <c r="Y169" t="s">
        <v>10</v>
      </c>
      <c r="Z169">
        <v>82</v>
      </c>
      <c r="AA169">
        <v>13.666666666666666</v>
      </c>
      <c r="AB169">
        <v>22.286019533929036</v>
      </c>
      <c r="AC169">
        <v>1.630684356141149</v>
      </c>
      <c r="AD169">
        <v>353370.8</v>
      </c>
      <c r="AE169">
        <v>102</v>
      </c>
      <c r="AF169">
        <v>17</v>
      </c>
      <c r="AG169">
        <v>5.253570214625479</v>
      </c>
      <c r="AH169">
        <v>0.3090335420367929</v>
      </c>
      <c r="AI169">
        <v>378930</v>
      </c>
      <c r="AJ169">
        <v>2.4742421841898162E-5</v>
      </c>
      <c r="AK169">
        <v>0.99937891391650413</v>
      </c>
      <c r="AL169">
        <v>30000</v>
      </c>
      <c r="AM169">
        <v>0.35</v>
      </c>
      <c r="AN169">
        <v>61.513313306154899</v>
      </c>
      <c r="AO169">
        <v>0.45303867403314918</v>
      </c>
      <c r="AP169">
        <v>25.45729025216108</v>
      </c>
      <c r="AQ169">
        <v>31.859525673944159</v>
      </c>
      <c r="AR169">
        <v>28.628560970393124</v>
      </c>
      <c r="AS169">
        <v>612.05262013274864</v>
      </c>
      <c r="AT169">
        <v>41</v>
      </c>
      <c r="AU169">
        <v>1.3330447604387983</v>
      </c>
      <c r="AV169">
        <v>1350.9941980978965</v>
      </c>
      <c r="AW169" t="s">
        <v>10</v>
      </c>
      <c r="AX169" t="s">
        <v>501</v>
      </c>
      <c r="AY169">
        <v>1</v>
      </c>
      <c r="AZ169">
        <v>4</v>
      </c>
    </row>
    <row r="170" spans="1:52" x14ac:dyDescent="0.3">
      <c r="A170">
        <v>47730</v>
      </c>
      <c r="B170" t="s">
        <v>134</v>
      </c>
      <c r="C170" t="s">
        <v>755</v>
      </c>
      <c r="D170" t="s">
        <v>553</v>
      </c>
      <c r="E170">
        <v>7</v>
      </c>
      <c r="F170">
        <v>93.333333333333329</v>
      </c>
      <c r="G170">
        <v>1.9</v>
      </c>
      <c r="H170">
        <v>132</v>
      </c>
      <c r="I170">
        <v>4838.3599999999997</v>
      </c>
      <c r="J170">
        <v>4171</v>
      </c>
      <c r="K170" t="s">
        <v>10</v>
      </c>
      <c r="L170">
        <v>0</v>
      </c>
      <c r="M170">
        <v>7</v>
      </c>
      <c r="N170">
        <v>0</v>
      </c>
      <c r="O170">
        <v>44</v>
      </c>
      <c r="P170">
        <v>8</v>
      </c>
      <c r="Q170">
        <v>0</v>
      </c>
      <c r="R170" t="s">
        <v>10</v>
      </c>
      <c r="S170">
        <v>15</v>
      </c>
      <c r="T170">
        <v>8</v>
      </c>
      <c r="U170">
        <v>18</v>
      </c>
      <c r="V170">
        <v>18</v>
      </c>
      <c r="W170">
        <v>16</v>
      </c>
      <c r="X170">
        <v>15</v>
      </c>
      <c r="Y170" t="s">
        <v>10</v>
      </c>
      <c r="Z170">
        <v>59</v>
      </c>
      <c r="AA170">
        <v>9.8333333333333339</v>
      </c>
      <c r="AB170">
        <v>17.139622710744444</v>
      </c>
      <c r="AC170">
        <v>1.7430124790587569</v>
      </c>
      <c r="AD170">
        <v>285463.24</v>
      </c>
      <c r="AE170">
        <v>90</v>
      </c>
      <c r="AF170">
        <v>15</v>
      </c>
      <c r="AG170">
        <v>3.687817782917155</v>
      </c>
      <c r="AH170">
        <v>0.24585451886114368</v>
      </c>
      <c r="AI170">
        <v>375390</v>
      </c>
      <c r="AJ170">
        <v>1.7802474252097456E-5</v>
      </c>
      <c r="AK170">
        <v>0.99969394227655295</v>
      </c>
      <c r="AL170">
        <v>30000</v>
      </c>
      <c r="AM170">
        <v>0.35</v>
      </c>
      <c r="AN170">
        <v>49.243341361988612</v>
      </c>
      <c r="AO170">
        <v>0.32596685082872928</v>
      </c>
      <c r="AP170">
        <v>19.421390666545548</v>
      </c>
      <c r="AQ170">
        <v>24.442960437158071</v>
      </c>
      <c r="AR170">
        <v>21.703158622346653</v>
      </c>
      <c r="AS170">
        <v>484.102139175677</v>
      </c>
      <c r="AT170">
        <v>29.5</v>
      </c>
      <c r="AU170">
        <v>1.1981315314549845</v>
      </c>
      <c r="AV170">
        <v>1485.1269015389412</v>
      </c>
      <c r="AW170" t="s">
        <v>10</v>
      </c>
      <c r="AX170" t="s">
        <v>501</v>
      </c>
      <c r="AY170">
        <v>1</v>
      </c>
      <c r="AZ170">
        <v>4</v>
      </c>
    </row>
    <row r="171" spans="1:52" x14ac:dyDescent="0.3">
      <c r="A171">
        <v>31180</v>
      </c>
      <c r="B171" t="s">
        <v>182</v>
      </c>
      <c r="C171" t="s">
        <v>763</v>
      </c>
      <c r="D171" t="s">
        <v>554</v>
      </c>
      <c r="E171">
        <v>25</v>
      </c>
      <c r="F171">
        <v>95.140151515151516</v>
      </c>
      <c r="G171">
        <v>0.4</v>
      </c>
      <c r="H171">
        <v>16210.773000000001</v>
      </c>
      <c r="I171">
        <v>8654.76</v>
      </c>
      <c r="J171">
        <v>7461</v>
      </c>
      <c r="K171" t="s">
        <v>10</v>
      </c>
      <c r="L171">
        <v>3867.1289999999999</v>
      </c>
      <c r="M171">
        <v>4111.884</v>
      </c>
      <c r="N171">
        <v>3972.0239999999999</v>
      </c>
      <c r="O171">
        <v>5403.5910000000003</v>
      </c>
      <c r="P171">
        <v>3750.2460000000001</v>
      </c>
      <c r="Q171">
        <v>3862.7533800000001</v>
      </c>
      <c r="R171" t="s">
        <v>10</v>
      </c>
      <c r="S171">
        <v>7384</v>
      </c>
      <c r="T171">
        <v>4641</v>
      </c>
      <c r="U171">
        <v>6027</v>
      </c>
      <c r="V171">
        <v>5696</v>
      </c>
      <c r="W171">
        <v>5182</v>
      </c>
      <c r="X171">
        <v>5552</v>
      </c>
      <c r="Y171" t="s">
        <v>10</v>
      </c>
      <c r="Z171">
        <v>24967.627379999998</v>
      </c>
      <c r="AA171">
        <v>4161.2712299999994</v>
      </c>
      <c r="AB171">
        <v>620.67484586007959</v>
      </c>
      <c r="AC171">
        <v>0.14915510466739743</v>
      </c>
      <c r="AD171">
        <v>216088822.74332878</v>
      </c>
      <c r="AE171">
        <v>34482</v>
      </c>
      <c r="AF171">
        <v>5747</v>
      </c>
      <c r="AG171">
        <v>931.79997853616624</v>
      </c>
      <c r="AH171">
        <v>0.16213676327408497</v>
      </c>
      <c r="AI171">
        <v>257270202</v>
      </c>
      <c r="AJ171">
        <v>7.5336532808205669E-3</v>
      </c>
      <c r="AK171">
        <v>0.52973552289948656</v>
      </c>
      <c r="AL171">
        <v>30000</v>
      </c>
      <c r="AM171">
        <v>0.35</v>
      </c>
      <c r="AN171">
        <v>757.41119530025128</v>
      </c>
      <c r="AO171">
        <v>137.94269270718232</v>
      </c>
      <c r="AP171">
        <v>4069.2421635396377</v>
      </c>
      <c r="AQ171">
        <v>3917.2226620083256</v>
      </c>
      <c r="AR171">
        <v>7365.7899796878837</v>
      </c>
      <c r="AS171">
        <v>38369.37369101659</v>
      </c>
      <c r="AT171">
        <v>12483.813689999999</v>
      </c>
      <c r="AU171">
        <v>32.964428747455187</v>
      </c>
      <c r="AV171">
        <v>278.15444905418173</v>
      </c>
      <c r="AW171" t="s">
        <v>10</v>
      </c>
      <c r="AX171" t="s">
        <v>500</v>
      </c>
      <c r="AY171">
        <v>2</v>
      </c>
      <c r="AZ171">
        <v>4</v>
      </c>
    </row>
    <row r="172" spans="1:52" x14ac:dyDescent="0.3">
      <c r="A172">
        <v>31190</v>
      </c>
      <c r="B172" t="s">
        <v>205</v>
      </c>
      <c r="C172" t="s">
        <v>763</v>
      </c>
      <c r="D172" t="s">
        <v>554</v>
      </c>
      <c r="E172">
        <v>25</v>
      </c>
      <c r="F172">
        <v>95.140151515151516</v>
      </c>
      <c r="G172">
        <v>0.4</v>
      </c>
      <c r="H172">
        <v>6950.0429999999997</v>
      </c>
      <c r="I172">
        <v>11697.439999999999</v>
      </c>
      <c r="J172">
        <v>10084</v>
      </c>
      <c r="K172" t="s">
        <v>10</v>
      </c>
      <c r="L172">
        <v>1491.5070000000001</v>
      </c>
      <c r="M172">
        <v>1592.4059999999999</v>
      </c>
      <c r="N172">
        <v>1654.3440000000001</v>
      </c>
      <c r="O172">
        <v>2316.681</v>
      </c>
      <c r="P172">
        <v>1479.519</v>
      </c>
      <c r="Q172">
        <v>1523.9045700000001</v>
      </c>
      <c r="R172" t="s">
        <v>10</v>
      </c>
      <c r="S172">
        <v>1689</v>
      </c>
      <c r="T172">
        <v>2476</v>
      </c>
      <c r="U172">
        <v>2162</v>
      </c>
      <c r="V172">
        <v>2461</v>
      </c>
      <c r="W172">
        <v>1935</v>
      </c>
      <c r="X172">
        <v>2239</v>
      </c>
      <c r="Y172" t="s">
        <v>10</v>
      </c>
      <c r="Z172">
        <v>10058.361570000001</v>
      </c>
      <c r="AA172">
        <v>1676.3935950000002</v>
      </c>
      <c r="AB172">
        <v>320.53194027046334</v>
      </c>
      <c r="AC172">
        <v>0.19120327184885438</v>
      </c>
      <c r="AD172">
        <v>117657080.9633808</v>
      </c>
      <c r="AE172">
        <v>12962</v>
      </c>
      <c r="AF172">
        <v>2160.3333333333335</v>
      </c>
      <c r="AG172">
        <v>306.3224880198423</v>
      </c>
      <c r="AH172">
        <v>0.14179408487263181</v>
      </c>
      <c r="AI172">
        <v>130708808</v>
      </c>
      <c r="AJ172">
        <v>3.0349783536985013E-3</v>
      </c>
      <c r="AK172">
        <v>0.83661396441593783</v>
      </c>
      <c r="AL172">
        <v>30000</v>
      </c>
      <c r="AM172">
        <v>0.35</v>
      </c>
      <c r="AN172">
        <v>413.51265599219846</v>
      </c>
      <c r="AO172">
        <v>55.571058397790061</v>
      </c>
      <c r="AP172">
        <v>1709.8084002152148</v>
      </c>
      <c r="AQ172">
        <v>1944.6213813953595</v>
      </c>
      <c r="AR172">
        <v>3333.897841340111</v>
      </c>
      <c r="AS172">
        <v>20295.736287961903</v>
      </c>
      <c r="AT172">
        <v>5029.1807850000005</v>
      </c>
      <c r="AU172">
        <v>24.324192800981084</v>
      </c>
      <c r="AV172">
        <v>365.2213377452789</v>
      </c>
      <c r="AW172" t="s">
        <v>10</v>
      </c>
      <c r="AX172" t="s">
        <v>500</v>
      </c>
      <c r="AY172">
        <v>2</v>
      </c>
      <c r="AZ172">
        <v>4</v>
      </c>
    </row>
    <row r="173" spans="1:52" x14ac:dyDescent="0.3">
      <c r="A173">
        <v>31010</v>
      </c>
      <c r="B173" t="s">
        <v>764</v>
      </c>
      <c r="C173" t="s">
        <v>763</v>
      </c>
      <c r="D173" t="s">
        <v>554</v>
      </c>
      <c r="E173">
        <v>25</v>
      </c>
      <c r="F173">
        <v>95.140151515151516</v>
      </c>
      <c r="G173">
        <v>0.4</v>
      </c>
      <c r="H173">
        <v>4927.0680000000002</v>
      </c>
      <c r="I173">
        <v>9612.92</v>
      </c>
      <c r="J173">
        <v>8287</v>
      </c>
      <c r="K173" t="s">
        <v>10</v>
      </c>
      <c r="L173">
        <v>1481.5170000000001</v>
      </c>
      <c r="M173">
        <v>1642.356</v>
      </c>
      <c r="N173">
        <v>1409.5889999999999</v>
      </c>
      <c r="O173">
        <v>1612.386</v>
      </c>
      <c r="P173">
        <v>1266.732</v>
      </c>
      <c r="Q173">
        <v>1304.73396</v>
      </c>
      <c r="R173" t="s">
        <v>10</v>
      </c>
      <c r="S173">
        <v>2186</v>
      </c>
      <c r="T173">
        <v>1491</v>
      </c>
      <c r="U173">
        <v>2609</v>
      </c>
      <c r="V173">
        <v>1419</v>
      </c>
      <c r="W173">
        <v>2216</v>
      </c>
      <c r="X173">
        <v>2300</v>
      </c>
      <c r="Y173" t="s">
        <v>10</v>
      </c>
      <c r="Z173">
        <v>8717.3139599999995</v>
      </c>
      <c r="AA173">
        <v>1452.8856599999999</v>
      </c>
      <c r="AB173">
        <v>155.32922065179363</v>
      </c>
      <c r="AC173">
        <v>0.10691083608863869</v>
      </c>
      <c r="AD173">
        <v>83798841.712363198</v>
      </c>
      <c r="AE173">
        <v>12221</v>
      </c>
      <c r="AF173">
        <v>2036.8333333333333</v>
      </c>
      <c r="AG173">
        <v>475.52809240534509</v>
      </c>
      <c r="AH173">
        <v>0.23346440998544069</v>
      </c>
      <c r="AI173">
        <v>101275427</v>
      </c>
      <c r="AJ173">
        <v>2.6303348698364357E-3</v>
      </c>
      <c r="AK173">
        <v>0.8613186759283793</v>
      </c>
      <c r="AL173">
        <v>30000</v>
      </c>
      <c r="AM173">
        <v>0.35</v>
      </c>
      <c r="AN173">
        <v>424.65307909377418</v>
      </c>
      <c r="AO173">
        <v>48.161955580110494</v>
      </c>
      <c r="AP173">
        <v>1359.378110154556</v>
      </c>
      <c r="AQ173">
        <v>1048.5217252898794</v>
      </c>
      <c r="AR173">
        <v>2252.5706147926421</v>
      </c>
      <c r="AS173">
        <v>15548.079218929077</v>
      </c>
      <c r="AT173">
        <v>4358.6569799999997</v>
      </c>
      <c r="AU173">
        <v>20.52808372095895</v>
      </c>
      <c r="AV173">
        <v>322.82906770816396</v>
      </c>
      <c r="AW173" t="s">
        <v>10</v>
      </c>
      <c r="AX173" t="s">
        <v>500</v>
      </c>
      <c r="AY173">
        <v>2</v>
      </c>
      <c r="AZ173">
        <v>4</v>
      </c>
    </row>
    <row r="174" spans="1:52" x14ac:dyDescent="0.3">
      <c r="A174">
        <v>31460</v>
      </c>
      <c r="B174" t="s">
        <v>227</v>
      </c>
      <c r="C174" t="s">
        <v>763</v>
      </c>
      <c r="D174" t="s">
        <v>554</v>
      </c>
      <c r="E174">
        <v>25</v>
      </c>
      <c r="F174">
        <v>95.140151515151516</v>
      </c>
      <c r="G174">
        <v>0.4</v>
      </c>
      <c r="H174">
        <v>3365.6309999999999</v>
      </c>
      <c r="I174">
        <v>12580.199999999999</v>
      </c>
      <c r="J174">
        <v>10845</v>
      </c>
      <c r="K174" t="s">
        <v>10</v>
      </c>
      <c r="L174">
        <v>697.30200000000002</v>
      </c>
      <c r="M174">
        <v>940.05899999999997</v>
      </c>
      <c r="N174">
        <v>1012.986</v>
      </c>
      <c r="O174">
        <v>1121.877</v>
      </c>
      <c r="P174">
        <v>859.14</v>
      </c>
      <c r="Q174">
        <v>884.91420000000005</v>
      </c>
      <c r="R174" t="s">
        <v>10</v>
      </c>
      <c r="S174">
        <v>844</v>
      </c>
      <c r="T174">
        <v>1724</v>
      </c>
      <c r="U174">
        <v>1500</v>
      </c>
      <c r="V174">
        <v>1291</v>
      </c>
      <c r="W174">
        <v>1082</v>
      </c>
      <c r="X174">
        <v>1155</v>
      </c>
      <c r="Y174" t="s">
        <v>10</v>
      </c>
      <c r="Z174">
        <v>5516.2781999999997</v>
      </c>
      <c r="AA174">
        <v>919.37969999999996</v>
      </c>
      <c r="AB174">
        <v>144.45077108766176</v>
      </c>
      <c r="AC174">
        <v>0.15711764256668032</v>
      </c>
      <c r="AD174">
        <v>69395883.011639997</v>
      </c>
      <c r="AE174">
        <v>7596</v>
      </c>
      <c r="AF174">
        <v>1266</v>
      </c>
      <c r="AG174">
        <v>312.85971297052612</v>
      </c>
      <c r="AH174">
        <v>0.24712457580610278</v>
      </c>
      <c r="AI174">
        <v>82378620</v>
      </c>
      <c r="AJ174">
        <v>1.6644644173373984E-3</v>
      </c>
      <c r="AK174">
        <v>0.90879423344969168</v>
      </c>
      <c r="AL174">
        <v>30000</v>
      </c>
      <c r="AM174">
        <v>0.35</v>
      </c>
      <c r="AN174">
        <v>295.29079234722235</v>
      </c>
      <c r="AO174">
        <v>30.476675138121546</v>
      </c>
      <c r="AP174">
        <v>906.36764954070043</v>
      </c>
      <c r="AQ174">
        <v>903.52738534644902</v>
      </c>
      <c r="AR174">
        <v>1665.4442637994875</v>
      </c>
      <c r="AS174">
        <v>11897.066471218553</v>
      </c>
      <c r="AT174">
        <v>2758.1390999999999</v>
      </c>
      <c r="AU174">
        <v>18.680833750866153</v>
      </c>
      <c r="AV174">
        <v>390.36628560368081</v>
      </c>
      <c r="AW174" t="s">
        <v>10</v>
      </c>
      <c r="AX174" t="s">
        <v>500</v>
      </c>
      <c r="AY174">
        <v>2</v>
      </c>
      <c r="AZ174">
        <v>4</v>
      </c>
    </row>
    <row r="175" spans="1:52" x14ac:dyDescent="0.3">
      <c r="A175">
        <v>31630</v>
      </c>
      <c r="B175" t="s">
        <v>243</v>
      </c>
      <c r="C175" t="s">
        <v>763</v>
      </c>
      <c r="D175" t="s">
        <v>554</v>
      </c>
      <c r="E175">
        <v>25</v>
      </c>
      <c r="F175">
        <v>95.140151515151516</v>
      </c>
      <c r="G175">
        <v>0.4</v>
      </c>
      <c r="H175">
        <v>2979.018</v>
      </c>
      <c r="I175">
        <v>3781.6</v>
      </c>
      <c r="J175">
        <v>3260</v>
      </c>
      <c r="K175" t="s">
        <v>10</v>
      </c>
      <c r="L175">
        <v>655.34400000000005</v>
      </c>
      <c r="M175">
        <v>658.34100000000001</v>
      </c>
      <c r="N175">
        <v>728.27099999999996</v>
      </c>
      <c r="O175">
        <v>993.00599999999997</v>
      </c>
      <c r="P175">
        <v>755.24400000000003</v>
      </c>
      <c r="Q175">
        <v>777.90132000000006</v>
      </c>
      <c r="R175" t="s">
        <v>10</v>
      </c>
      <c r="S175">
        <v>1166</v>
      </c>
      <c r="T175">
        <v>1399</v>
      </c>
      <c r="U175">
        <v>1056</v>
      </c>
      <c r="V175">
        <v>826</v>
      </c>
      <c r="W175">
        <v>1020</v>
      </c>
      <c r="X175">
        <v>1116</v>
      </c>
      <c r="Y175" t="s">
        <v>10</v>
      </c>
      <c r="Z175">
        <v>4568.1073200000001</v>
      </c>
      <c r="AA175">
        <v>761.35122000000001</v>
      </c>
      <c r="AB175">
        <v>124.03070435566531</v>
      </c>
      <c r="AC175">
        <v>0.16290865647482025</v>
      </c>
      <c r="AD175">
        <v>17274754.641311999</v>
      </c>
      <c r="AE175">
        <v>6583</v>
      </c>
      <c r="AF175">
        <v>1097.1666666666667</v>
      </c>
      <c r="AG175">
        <v>188.34905539095917</v>
      </c>
      <c r="AH175">
        <v>0.1716685906647053</v>
      </c>
      <c r="AI175">
        <v>21460580</v>
      </c>
      <c r="AJ175">
        <v>1.3783663211036936E-3</v>
      </c>
      <c r="AK175">
        <v>0.92242203431797709</v>
      </c>
      <c r="AL175">
        <v>30000</v>
      </c>
      <c r="AM175">
        <v>0.35</v>
      </c>
      <c r="AN175">
        <v>490.11833803284037</v>
      </c>
      <c r="AO175">
        <v>25.238161988950278</v>
      </c>
      <c r="AP175">
        <v>754.98475407942226</v>
      </c>
      <c r="AQ175">
        <v>771.15047259421112</v>
      </c>
      <c r="AR175">
        <v>1402.1045223179681</v>
      </c>
      <c r="AS175">
        <v>16124.876532306853</v>
      </c>
      <c r="AT175">
        <v>2284.05366</v>
      </c>
      <c r="AU175">
        <v>9.3204170615911828</v>
      </c>
      <c r="AV175">
        <v>638.90851240936695</v>
      </c>
      <c r="AW175" t="s">
        <v>10</v>
      </c>
      <c r="AX175" t="s">
        <v>500</v>
      </c>
      <c r="AY175">
        <v>2</v>
      </c>
      <c r="AZ175">
        <v>4</v>
      </c>
    </row>
    <row r="176" spans="1:52" x14ac:dyDescent="0.3">
      <c r="A176">
        <v>31090</v>
      </c>
      <c r="B176" t="s">
        <v>765</v>
      </c>
      <c r="C176" t="s">
        <v>763</v>
      </c>
      <c r="D176" t="s">
        <v>554</v>
      </c>
      <c r="E176">
        <v>25</v>
      </c>
      <c r="F176">
        <v>95.140151515151516</v>
      </c>
      <c r="G176">
        <v>0.4</v>
      </c>
      <c r="H176">
        <v>2220.777</v>
      </c>
      <c r="I176">
        <v>3562.3599999999997</v>
      </c>
      <c r="J176">
        <v>3071</v>
      </c>
      <c r="K176" t="s">
        <v>10</v>
      </c>
      <c r="L176">
        <v>663.33600000000001</v>
      </c>
      <c r="M176">
        <v>740.25900000000001</v>
      </c>
      <c r="N176">
        <v>718.28099999999995</v>
      </c>
      <c r="O176">
        <v>649.35</v>
      </c>
      <c r="P176">
        <v>513.48599999999999</v>
      </c>
      <c r="Q176">
        <v>528.89058</v>
      </c>
      <c r="R176" t="s">
        <v>10</v>
      </c>
      <c r="S176">
        <v>1049</v>
      </c>
      <c r="T176">
        <v>853</v>
      </c>
      <c r="U176">
        <v>649</v>
      </c>
      <c r="V176">
        <v>929</v>
      </c>
      <c r="W176">
        <v>1045</v>
      </c>
      <c r="X176">
        <v>1145</v>
      </c>
      <c r="Y176" t="s">
        <v>10</v>
      </c>
      <c r="Z176">
        <v>3813.6025799999998</v>
      </c>
      <c r="AA176">
        <v>635.60042999999996</v>
      </c>
      <c r="AB176">
        <v>94.91757640145174</v>
      </c>
      <c r="AC176">
        <v>0.14933529293152265</v>
      </c>
      <c r="AD176">
        <v>13585425.286888799</v>
      </c>
      <c r="AE176">
        <v>5670</v>
      </c>
      <c r="AF176">
        <v>945</v>
      </c>
      <c r="AG176">
        <v>177.28620927754082</v>
      </c>
      <c r="AH176">
        <v>0.18760445426194797</v>
      </c>
      <c r="AI176">
        <v>17412570</v>
      </c>
      <c r="AJ176">
        <v>1.1507044362403802E-3</v>
      </c>
      <c r="AK176">
        <v>0.93618685109051558</v>
      </c>
      <c r="AL176">
        <v>30000</v>
      </c>
      <c r="AM176">
        <v>0.35</v>
      </c>
      <c r="AN176">
        <v>461.39131058160007</v>
      </c>
      <c r="AO176">
        <v>21.069627513812154</v>
      </c>
      <c r="AP176">
        <v>621.65826424675561</v>
      </c>
      <c r="AQ176">
        <v>598.91953485660986</v>
      </c>
      <c r="AR176">
        <v>1125.6602227019139</v>
      </c>
      <c r="AS176">
        <v>14506.641709432906</v>
      </c>
      <c r="AT176">
        <v>1906.8012899999999</v>
      </c>
      <c r="AU176">
        <v>8.2654408363105478</v>
      </c>
      <c r="AV176">
        <v>688.50964260868432</v>
      </c>
      <c r="AW176" t="s">
        <v>10</v>
      </c>
      <c r="AX176" t="s">
        <v>500</v>
      </c>
      <c r="AY176">
        <v>2</v>
      </c>
      <c r="AZ176">
        <v>4</v>
      </c>
    </row>
    <row r="177" spans="1:52" x14ac:dyDescent="0.3">
      <c r="A177">
        <v>31210</v>
      </c>
      <c r="B177" t="s">
        <v>766</v>
      </c>
      <c r="C177" t="s">
        <v>763</v>
      </c>
      <c r="D177" t="s">
        <v>554</v>
      </c>
      <c r="E177">
        <v>25</v>
      </c>
      <c r="F177">
        <v>95.140151515151516</v>
      </c>
      <c r="G177">
        <v>0.4</v>
      </c>
      <c r="H177">
        <v>3002.9940000000001</v>
      </c>
      <c r="I177">
        <v>6355.6399999999994</v>
      </c>
      <c r="J177">
        <v>5479</v>
      </c>
      <c r="K177" t="s">
        <v>10</v>
      </c>
      <c r="L177">
        <v>1000.998</v>
      </c>
      <c r="M177">
        <v>512.48699999999997</v>
      </c>
      <c r="N177">
        <v>450.54899999999998</v>
      </c>
      <c r="O177">
        <v>550.44899999999996</v>
      </c>
      <c r="P177">
        <v>429.57</v>
      </c>
      <c r="Q177">
        <v>442.45710000000003</v>
      </c>
      <c r="R177" t="s">
        <v>10</v>
      </c>
      <c r="S177">
        <v>900</v>
      </c>
      <c r="T177">
        <v>761</v>
      </c>
      <c r="U177">
        <v>506</v>
      </c>
      <c r="V177">
        <v>841</v>
      </c>
      <c r="W177">
        <v>501</v>
      </c>
      <c r="X177">
        <v>614</v>
      </c>
      <c r="Y177" t="s">
        <v>10</v>
      </c>
      <c r="Z177">
        <v>3386.5101000000004</v>
      </c>
      <c r="AA177">
        <v>564.41835000000003</v>
      </c>
      <c r="AB177">
        <v>218.86920821123948</v>
      </c>
      <c r="AC177">
        <v>0.38777833536283762</v>
      </c>
      <c r="AD177">
        <v>21523439.051964</v>
      </c>
      <c r="AE177">
        <v>4123</v>
      </c>
      <c r="AF177">
        <v>687.16666666666663</v>
      </c>
      <c r="AG177">
        <v>171.60817773831963</v>
      </c>
      <c r="AH177">
        <v>0.24973297754788207</v>
      </c>
      <c r="AI177">
        <v>22589917</v>
      </c>
      <c r="AJ177">
        <v>1.0218348959274235E-3</v>
      </c>
      <c r="AK177">
        <v>0.94279713714507196</v>
      </c>
      <c r="AL177">
        <v>30000</v>
      </c>
      <c r="AM177">
        <v>0.35</v>
      </c>
      <c r="AN177">
        <v>325.51210263202955</v>
      </c>
      <c r="AO177">
        <v>18.710000552486189</v>
      </c>
      <c r="AP177">
        <v>686.61922202339429</v>
      </c>
      <c r="AQ177">
        <v>1231.6698854608762</v>
      </c>
      <c r="AR177">
        <v>1699.419899273031</v>
      </c>
      <c r="AS177">
        <v>14841.202656542602</v>
      </c>
      <c r="AT177">
        <v>1693.2550500000002</v>
      </c>
      <c r="AU177">
        <v>10.403638060205189</v>
      </c>
      <c r="AV177">
        <v>793.22299402981571</v>
      </c>
      <c r="AW177" t="s">
        <v>10</v>
      </c>
      <c r="AX177" t="s">
        <v>500</v>
      </c>
      <c r="AY177">
        <v>2</v>
      </c>
      <c r="AZ177">
        <v>4</v>
      </c>
    </row>
    <row r="178" spans="1:52" x14ac:dyDescent="0.3">
      <c r="A178">
        <v>31690</v>
      </c>
      <c r="B178" t="s">
        <v>270</v>
      </c>
      <c r="C178" t="s">
        <v>763</v>
      </c>
      <c r="D178" t="s">
        <v>554</v>
      </c>
      <c r="E178">
        <v>25</v>
      </c>
      <c r="F178">
        <v>95.140151515151516</v>
      </c>
      <c r="G178">
        <v>0.4</v>
      </c>
      <c r="H178">
        <v>4264.7309999999998</v>
      </c>
      <c r="I178">
        <v>4112.2</v>
      </c>
      <c r="J178">
        <v>3545</v>
      </c>
      <c r="K178" t="s">
        <v>10</v>
      </c>
      <c r="L178">
        <v>0</v>
      </c>
      <c r="M178">
        <v>0</v>
      </c>
      <c r="N178">
        <v>1421.577</v>
      </c>
      <c r="O178">
        <v>623.37599999999998</v>
      </c>
      <c r="P178">
        <v>28</v>
      </c>
      <c r="Q178">
        <v>28.84</v>
      </c>
      <c r="R178" t="s">
        <v>10</v>
      </c>
      <c r="S178">
        <v>365</v>
      </c>
      <c r="T178">
        <v>525</v>
      </c>
      <c r="U178">
        <v>632</v>
      </c>
      <c r="V178">
        <v>648</v>
      </c>
      <c r="W178">
        <v>624</v>
      </c>
      <c r="X178">
        <v>488</v>
      </c>
      <c r="Y178" t="s">
        <v>10</v>
      </c>
      <c r="Z178">
        <v>2101.7930000000001</v>
      </c>
      <c r="AA178">
        <v>350.29883333333333</v>
      </c>
      <c r="AB178">
        <v>578.76401306522746</v>
      </c>
      <c r="AC178">
        <v>1.6522008011214067</v>
      </c>
      <c r="AD178">
        <v>8642993.1745999996</v>
      </c>
      <c r="AE178">
        <v>3282</v>
      </c>
      <c r="AF178">
        <v>547</v>
      </c>
      <c r="AG178">
        <v>109.94907912301949</v>
      </c>
      <c r="AH178">
        <v>0.20100380095615994</v>
      </c>
      <c r="AI178">
        <v>11634690</v>
      </c>
      <c r="AJ178">
        <v>6.3418840280913007E-4</v>
      </c>
      <c r="AK178">
        <v>0.97311805605204149</v>
      </c>
      <c r="AL178">
        <v>30000</v>
      </c>
      <c r="AM178">
        <v>0.35</v>
      </c>
      <c r="AN178">
        <v>318.80744436210574</v>
      </c>
      <c r="AO178">
        <v>11.612116022099448</v>
      </c>
      <c r="AP178">
        <v>869.06691361771368</v>
      </c>
      <c r="AQ178">
        <v>3067.6334480496798</v>
      </c>
      <c r="AR178">
        <v>3357.9363486021662</v>
      </c>
      <c r="AS178">
        <v>25506.919883733008</v>
      </c>
      <c r="AT178">
        <v>1050.8965000000001</v>
      </c>
      <c r="AU178">
        <v>6.5926722765380461</v>
      </c>
      <c r="AV178">
        <v>2196.5781116197809</v>
      </c>
      <c r="AW178" t="s">
        <v>10</v>
      </c>
      <c r="AX178" t="s">
        <v>500</v>
      </c>
      <c r="AY178">
        <v>2</v>
      </c>
      <c r="AZ178">
        <v>4</v>
      </c>
    </row>
    <row r="179" spans="1:52" x14ac:dyDescent="0.3">
      <c r="A179">
        <v>31640</v>
      </c>
      <c r="B179" t="s">
        <v>767</v>
      </c>
      <c r="C179" t="s">
        <v>763</v>
      </c>
      <c r="D179" t="s">
        <v>554</v>
      </c>
      <c r="E179">
        <v>25</v>
      </c>
      <c r="F179">
        <v>95.140151515151516</v>
      </c>
      <c r="G179">
        <v>0.4</v>
      </c>
      <c r="H179">
        <v>1075.923</v>
      </c>
      <c r="I179">
        <v>9570</v>
      </c>
      <c r="J179">
        <v>8250</v>
      </c>
      <c r="K179" t="s">
        <v>10</v>
      </c>
      <c r="L179">
        <v>257.74200000000002</v>
      </c>
      <c r="M179">
        <v>322.67700000000002</v>
      </c>
      <c r="N179">
        <v>358.64100000000002</v>
      </c>
      <c r="O179">
        <v>265.73399999999998</v>
      </c>
      <c r="P179">
        <v>311.68799999999999</v>
      </c>
      <c r="Q179">
        <v>321.03863999999999</v>
      </c>
      <c r="R179" t="s">
        <v>10</v>
      </c>
      <c r="S179">
        <v>545</v>
      </c>
      <c r="T179">
        <v>540</v>
      </c>
      <c r="U179">
        <v>491</v>
      </c>
      <c r="V179">
        <v>443</v>
      </c>
      <c r="W179">
        <v>376</v>
      </c>
      <c r="X179">
        <v>539</v>
      </c>
      <c r="Y179" t="s">
        <v>10</v>
      </c>
      <c r="Z179">
        <v>1837.52064</v>
      </c>
      <c r="AA179">
        <v>306.25344000000001</v>
      </c>
      <c r="AB179">
        <v>38.098585737656883</v>
      </c>
      <c r="AC179">
        <v>0.12440214789965096</v>
      </c>
      <c r="AD179">
        <v>17585072.524799999</v>
      </c>
      <c r="AE179">
        <v>2934</v>
      </c>
      <c r="AF179">
        <v>489</v>
      </c>
      <c r="AG179">
        <v>68.008822957025217</v>
      </c>
      <c r="AH179">
        <v>0.13907734756037876</v>
      </c>
      <c r="AI179">
        <v>24205500</v>
      </c>
      <c r="AJ179">
        <v>5.5444769290334984E-4</v>
      </c>
      <c r="AK179">
        <v>0.97901954816284154</v>
      </c>
      <c r="AL179">
        <v>30000</v>
      </c>
      <c r="AM179">
        <v>0.35</v>
      </c>
      <c r="AN179">
        <v>195.40278162026013</v>
      </c>
      <c r="AO179">
        <v>10.152047734806629</v>
      </c>
      <c r="AP179">
        <v>291.89977910782261</v>
      </c>
      <c r="AQ179">
        <v>248.87288450984892</v>
      </c>
      <c r="AR179">
        <v>502.67407788001464</v>
      </c>
      <c r="AS179">
        <v>6086.4070684577737</v>
      </c>
      <c r="AT179">
        <v>918.76031999999998</v>
      </c>
      <c r="AU179">
        <v>9.4037588654750177</v>
      </c>
      <c r="AV179">
        <v>599.52506405090344</v>
      </c>
      <c r="AW179" t="s">
        <v>10</v>
      </c>
      <c r="AX179" t="s">
        <v>500</v>
      </c>
      <c r="AY179">
        <v>2</v>
      </c>
      <c r="AZ179">
        <v>4</v>
      </c>
    </row>
    <row r="180" spans="1:52" x14ac:dyDescent="0.3">
      <c r="A180">
        <v>31650</v>
      </c>
      <c r="B180" t="s">
        <v>266</v>
      </c>
      <c r="C180" t="s">
        <v>763</v>
      </c>
      <c r="D180" t="s">
        <v>554</v>
      </c>
      <c r="E180">
        <v>25</v>
      </c>
      <c r="F180">
        <v>95.140151515151516</v>
      </c>
      <c r="G180">
        <v>0.4</v>
      </c>
      <c r="H180">
        <v>1072.9259999999999</v>
      </c>
      <c r="I180">
        <v>11298.4</v>
      </c>
      <c r="J180">
        <v>9740</v>
      </c>
      <c r="K180" t="s">
        <v>10</v>
      </c>
      <c r="L180">
        <v>357.642</v>
      </c>
      <c r="M180">
        <v>252.74700000000001</v>
      </c>
      <c r="N180">
        <v>255.744</v>
      </c>
      <c r="O180">
        <v>352.64699999999999</v>
      </c>
      <c r="P180">
        <v>233.76599999999999</v>
      </c>
      <c r="Q180">
        <v>240.77898000000002</v>
      </c>
      <c r="R180" t="s">
        <v>10</v>
      </c>
      <c r="S180">
        <v>261</v>
      </c>
      <c r="T180">
        <v>346</v>
      </c>
      <c r="U180">
        <v>417</v>
      </c>
      <c r="V180">
        <v>491</v>
      </c>
      <c r="W180">
        <v>251</v>
      </c>
      <c r="X180">
        <v>365</v>
      </c>
      <c r="Y180" t="s">
        <v>10</v>
      </c>
      <c r="Z180">
        <v>1693.3249800000001</v>
      </c>
      <c r="AA180">
        <v>282.22083000000003</v>
      </c>
      <c r="AB180">
        <v>57.067021945265296</v>
      </c>
      <c r="AC180">
        <v>0.20220698077199081</v>
      </c>
      <c r="AD180">
        <v>19131862.954032</v>
      </c>
      <c r="AE180">
        <v>2131</v>
      </c>
      <c r="AF180">
        <v>355.16666666666669</v>
      </c>
      <c r="AG180">
        <v>91.839896922125703</v>
      </c>
      <c r="AH180">
        <v>0.25858253474085136</v>
      </c>
      <c r="AI180">
        <v>20755940</v>
      </c>
      <c r="AJ180">
        <v>5.1093854842175327E-4</v>
      </c>
      <c r="AK180">
        <v>0.98111996137706814</v>
      </c>
      <c r="AL180">
        <v>30000</v>
      </c>
      <c r="AM180">
        <v>0.35</v>
      </c>
      <c r="AN180">
        <v>172.63636466008762</v>
      </c>
      <c r="AO180">
        <v>9.3553866298342552</v>
      </c>
      <c r="AP180">
        <v>290.95168769112166</v>
      </c>
      <c r="AQ180">
        <v>343.52544726455079</v>
      </c>
      <c r="AR180">
        <v>577.41011301040714</v>
      </c>
      <c r="AS180">
        <v>6086.1101123983744</v>
      </c>
      <c r="AT180">
        <v>846.66249000000005</v>
      </c>
      <c r="AU180">
        <v>9.8086227854373114</v>
      </c>
      <c r="AV180">
        <v>650.54608144037752</v>
      </c>
      <c r="AW180" t="s">
        <v>10</v>
      </c>
      <c r="AX180" t="s">
        <v>500</v>
      </c>
      <c r="AY180">
        <v>2</v>
      </c>
      <c r="AZ180">
        <v>4</v>
      </c>
    </row>
    <row r="181" spans="1:52" x14ac:dyDescent="0.3">
      <c r="A181">
        <v>31240</v>
      </c>
      <c r="B181" t="s">
        <v>304</v>
      </c>
      <c r="C181" t="s">
        <v>763</v>
      </c>
      <c r="D181" t="s">
        <v>554</v>
      </c>
      <c r="E181">
        <v>25</v>
      </c>
      <c r="F181">
        <v>95.140151515151516</v>
      </c>
      <c r="G181">
        <v>0.4</v>
      </c>
      <c r="H181">
        <v>2194.7930099999999</v>
      </c>
      <c r="I181">
        <v>11550.119999999999</v>
      </c>
      <c r="J181">
        <v>9957</v>
      </c>
      <c r="K181" t="s">
        <v>10</v>
      </c>
      <c r="L181">
        <v>0</v>
      </c>
      <c r="M181">
        <v>8</v>
      </c>
      <c r="N181">
        <v>2</v>
      </c>
      <c r="O181">
        <v>47</v>
      </c>
      <c r="P181">
        <v>710.28899999999999</v>
      </c>
      <c r="Q181">
        <v>731.59766999999999</v>
      </c>
      <c r="R181" t="s">
        <v>10</v>
      </c>
      <c r="S181">
        <v>371</v>
      </c>
      <c r="T181">
        <v>404</v>
      </c>
      <c r="U181">
        <v>455</v>
      </c>
      <c r="V181">
        <v>288</v>
      </c>
      <c r="W181">
        <v>239</v>
      </c>
      <c r="X181">
        <v>446</v>
      </c>
      <c r="Y181" t="s">
        <v>10</v>
      </c>
      <c r="Z181">
        <v>1498.8866699999999</v>
      </c>
      <c r="AA181">
        <v>249.81444499999998</v>
      </c>
      <c r="AB181">
        <v>365.39815891339157</v>
      </c>
      <c r="AC181">
        <v>1.4626782647152032</v>
      </c>
      <c r="AD181">
        <v>17312320.904900398</v>
      </c>
      <c r="AE181">
        <v>2203</v>
      </c>
      <c r="AF181">
        <v>367.16666666666669</v>
      </c>
      <c r="AG181">
        <v>87.172052096223325</v>
      </c>
      <c r="AH181">
        <v>0.23741820816039033</v>
      </c>
      <c r="AI181">
        <v>21935271</v>
      </c>
      <c r="AJ181">
        <v>4.5226934490656093E-4</v>
      </c>
      <c r="AK181">
        <v>0.9825388121177917</v>
      </c>
      <c r="AL181">
        <v>30000</v>
      </c>
      <c r="AM181">
        <v>0.35</v>
      </c>
      <c r="AN181">
        <v>160.64297859977731</v>
      </c>
      <c r="AO181">
        <v>8.2811418232044183</v>
      </c>
      <c r="AP181">
        <v>572.42670449350203</v>
      </c>
      <c r="AQ181">
        <v>1941.4761354656584</v>
      </c>
      <c r="AR181">
        <v>2148.5046810457688</v>
      </c>
      <c r="AS181">
        <v>15092.504573294882</v>
      </c>
      <c r="AT181">
        <v>749.44333499999993</v>
      </c>
      <c r="AU181">
        <v>9.3305458045215666</v>
      </c>
      <c r="AV181">
        <v>1822.5149255389495</v>
      </c>
      <c r="AW181" t="s">
        <v>10</v>
      </c>
      <c r="AX181" t="s">
        <v>500</v>
      </c>
      <c r="AY181">
        <v>2</v>
      </c>
      <c r="AZ181">
        <v>4</v>
      </c>
    </row>
    <row r="182" spans="1:52" x14ac:dyDescent="0.3">
      <c r="A182">
        <v>31410</v>
      </c>
      <c r="B182" t="s">
        <v>321</v>
      </c>
      <c r="C182" t="s">
        <v>763</v>
      </c>
      <c r="D182" t="s">
        <v>318</v>
      </c>
      <c r="E182">
        <v>3</v>
      </c>
      <c r="F182">
        <v>96.934959349593498</v>
      </c>
      <c r="G182">
        <v>1.2</v>
      </c>
      <c r="H182">
        <v>2418.5789999999997</v>
      </c>
      <c r="I182">
        <v>10332.119999999999</v>
      </c>
      <c r="J182">
        <v>8907</v>
      </c>
      <c r="K182" t="s">
        <v>10</v>
      </c>
      <c r="L182">
        <v>0</v>
      </c>
      <c r="M182">
        <v>0</v>
      </c>
      <c r="N182">
        <v>0</v>
      </c>
      <c r="O182">
        <v>806.19299999999998</v>
      </c>
      <c r="P182">
        <v>199.8</v>
      </c>
      <c r="Q182">
        <v>205.79400000000001</v>
      </c>
      <c r="R182" t="s">
        <v>10</v>
      </c>
      <c r="S182">
        <v>216</v>
      </c>
      <c r="T182">
        <v>192</v>
      </c>
      <c r="U182">
        <v>308</v>
      </c>
      <c r="V182">
        <v>280</v>
      </c>
      <c r="W182">
        <v>368</v>
      </c>
      <c r="X182">
        <v>257</v>
      </c>
      <c r="Y182" t="s">
        <v>10</v>
      </c>
      <c r="Z182">
        <v>1211.787</v>
      </c>
      <c r="AA182">
        <v>201.96450000000002</v>
      </c>
      <c r="AB182">
        <v>312.24362543485171</v>
      </c>
      <c r="AC182">
        <v>1.5460322256379297</v>
      </c>
      <c r="AD182">
        <v>12520328.698439999</v>
      </c>
      <c r="AE182">
        <v>1621</v>
      </c>
      <c r="AF182">
        <v>270.16666666666669</v>
      </c>
      <c r="AG182">
        <v>63.744542250036297</v>
      </c>
      <c r="AH182">
        <v>0.23594525200506955</v>
      </c>
      <c r="AI182">
        <v>14438247</v>
      </c>
      <c r="AJ182">
        <v>3.6564079434790546E-4</v>
      </c>
      <c r="AK182">
        <v>0.98612389717889826</v>
      </c>
      <c r="AL182">
        <v>30000</v>
      </c>
      <c r="AM182">
        <v>0.35</v>
      </c>
      <c r="AN182">
        <v>152.71757574551424</v>
      </c>
      <c r="AO182">
        <v>6.6949558011049728</v>
      </c>
      <c r="AP182">
        <v>332.32849283816665</v>
      </c>
      <c r="AQ182">
        <v>292.82335187012961</v>
      </c>
      <c r="AR182">
        <v>352.41336024148154</v>
      </c>
      <c r="AS182">
        <v>1727.2120963792645</v>
      </c>
      <c r="AT182">
        <v>605.89350000000002</v>
      </c>
      <c r="AU182">
        <v>7.9348234417975547</v>
      </c>
      <c r="AV182">
        <v>257.9870797794058</v>
      </c>
      <c r="AW182" t="s">
        <v>10</v>
      </c>
      <c r="AX182" t="s">
        <v>500</v>
      </c>
      <c r="AY182">
        <v>2</v>
      </c>
      <c r="AZ182">
        <v>4</v>
      </c>
    </row>
    <row r="183" spans="1:52" x14ac:dyDescent="0.3">
      <c r="A183">
        <v>31770</v>
      </c>
      <c r="B183" t="s">
        <v>768</v>
      </c>
      <c r="C183" t="s">
        <v>763</v>
      </c>
      <c r="D183" t="s">
        <v>554</v>
      </c>
      <c r="E183">
        <v>25</v>
      </c>
      <c r="F183">
        <v>95.140151515151516</v>
      </c>
      <c r="G183">
        <v>0.4</v>
      </c>
      <c r="H183">
        <v>1043.3755799999999</v>
      </c>
      <c r="I183">
        <v>11778.64</v>
      </c>
      <c r="J183">
        <v>10154</v>
      </c>
      <c r="K183" t="s">
        <v>10</v>
      </c>
      <c r="L183">
        <v>0</v>
      </c>
      <c r="M183">
        <v>0</v>
      </c>
      <c r="N183">
        <v>124</v>
      </c>
      <c r="O183">
        <v>298.70100000000002</v>
      </c>
      <c r="P183">
        <v>337.66199999999998</v>
      </c>
      <c r="Q183">
        <v>347.79185999999999</v>
      </c>
      <c r="R183" t="s">
        <v>10</v>
      </c>
      <c r="S183">
        <v>275</v>
      </c>
      <c r="T183">
        <v>174</v>
      </c>
      <c r="U183">
        <v>240</v>
      </c>
      <c r="V183">
        <v>315</v>
      </c>
      <c r="W183">
        <v>185</v>
      </c>
      <c r="X183">
        <v>302</v>
      </c>
      <c r="Y183" t="s">
        <v>10</v>
      </c>
      <c r="Z183">
        <v>1108.1548600000001</v>
      </c>
      <c r="AA183">
        <v>184.69247666666669</v>
      </c>
      <c r="AB183">
        <v>164.25907944686421</v>
      </c>
      <c r="AC183">
        <v>0.8893652974469517</v>
      </c>
      <c r="AD183">
        <v>13052557.1601904</v>
      </c>
      <c r="AE183">
        <v>1491</v>
      </c>
      <c r="AF183">
        <v>248.5</v>
      </c>
      <c r="AG183">
        <v>59.399494947347826</v>
      </c>
      <c r="AH183">
        <v>0.23903217282634939</v>
      </c>
      <c r="AI183">
        <v>15139614</v>
      </c>
      <c r="AJ183">
        <v>3.3437115868621464E-4</v>
      </c>
      <c r="AK183">
        <v>0.98750989243955367</v>
      </c>
      <c r="AL183">
        <v>30000</v>
      </c>
      <c r="AM183">
        <v>0.35</v>
      </c>
      <c r="AN183">
        <v>136.78020528912529</v>
      </c>
      <c r="AO183">
        <v>6.1224025414364647</v>
      </c>
      <c r="AP183">
        <v>317.31914298277582</v>
      </c>
      <c r="AQ183">
        <v>884.75922583087629</v>
      </c>
      <c r="AR183">
        <v>1037.8192893667879</v>
      </c>
      <c r="AS183">
        <v>8410.7413442306133</v>
      </c>
      <c r="AT183">
        <v>554.07743000000005</v>
      </c>
      <c r="AU183">
        <v>8.1017195262837056</v>
      </c>
      <c r="AV183">
        <v>1373.7648394248265</v>
      </c>
      <c r="AW183" t="s">
        <v>10</v>
      </c>
      <c r="AX183" t="s">
        <v>500</v>
      </c>
      <c r="AY183">
        <v>2</v>
      </c>
      <c r="AZ183">
        <v>4</v>
      </c>
    </row>
    <row r="184" spans="1:52" x14ac:dyDescent="0.3">
      <c r="A184">
        <v>31580</v>
      </c>
      <c r="B184" t="s">
        <v>769</v>
      </c>
      <c r="C184" t="s">
        <v>763</v>
      </c>
      <c r="D184" t="s">
        <v>318</v>
      </c>
      <c r="E184">
        <v>3</v>
      </c>
      <c r="F184">
        <v>96.934959349593498</v>
      </c>
      <c r="G184">
        <v>1.2</v>
      </c>
      <c r="H184">
        <v>1145.24361</v>
      </c>
      <c r="I184">
        <v>12811.039999999999</v>
      </c>
      <c r="J184">
        <v>11044</v>
      </c>
      <c r="K184" t="s">
        <v>10</v>
      </c>
      <c r="L184">
        <v>0</v>
      </c>
      <c r="M184">
        <v>5</v>
      </c>
      <c r="N184">
        <v>0</v>
      </c>
      <c r="O184">
        <v>0</v>
      </c>
      <c r="P184">
        <v>370.62900000000002</v>
      </c>
      <c r="Q184">
        <v>381.74786999999998</v>
      </c>
      <c r="R184" t="s">
        <v>10</v>
      </c>
      <c r="S184">
        <v>110</v>
      </c>
      <c r="T184">
        <v>170</v>
      </c>
      <c r="U184">
        <v>149</v>
      </c>
      <c r="V184">
        <v>214</v>
      </c>
      <c r="W184">
        <v>230</v>
      </c>
      <c r="X184">
        <v>212</v>
      </c>
      <c r="Y184" t="s">
        <v>10</v>
      </c>
      <c r="Z184">
        <v>757.37687000000005</v>
      </c>
      <c r="AA184">
        <v>126.22947833333335</v>
      </c>
      <c r="AB184">
        <v>193.65898104074805</v>
      </c>
      <c r="AC184">
        <v>1.5341819010719038</v>
      </c>
      <c r="AD184">
        <v>9702785.3766447995</v>
      </c>
      <c r="AE184">
        <v>1085</v>
      </c>
      <c r="AF184">
        <v>180.83333333333334</v>
      </c>
      <c r="AG184">
        <v>46.12338524725466</v>
      </c>
      <c r="AH184">
        <v>0.25506019491569398</v>
      </c>
      <c r="AI184">
        <v>11982740</v>
      </c>
      <c r="AJ184">
        <v>2.2852851232727395E-4</v>
      </c>
      <c r="AK184">
        <v>0.99156056069448195</v>
      </c>
      <c r="AL184">
        <v>30000</v>
      </c>
      <c r="AM184">
        <v>0.35</v>
      </c>
      <c r="AN184">
        <v>108.42624632686388</v>
      </c>
      <c r="AO184">
        <v>4.1844025966850831</v>
      </c>
      <c r="AP184">
        <v>206.21218883080329</v>
      </c>
      <c r="AQ184">
        <v>181.66973903917037</v>
      </c>
      <c r="AR184">
        <v>218.76539662085852</v>
      </c>
      <c r="AS184">
        <v>1112.4678709336392</v>
      </c>
      <c r="AT184">
        <v>378.68843500000003</v>
      </c>
      <c r="AU184">
        <v>6.9851802091976607</v>
      </c>
      <c r="AV184">
        <v>265.86062053755177</v>
      </c>
      <c r="AW184" t="s">
        <v>10</v>
      </c>
      <c r="AX184" t="s">
        <v>500</v>
      </c>
      <c r="AY184">
        <v>2</v>
      </c>
      <c r="AZ184">
        <v>4</v>
      </c>
    </row>
    <row r="185" spans="1:52" x14ac:dyDescent="0.3">
      <c r="A185">
        <v>31030</v>
      </c>
      <c r="B185" t="s">
        <v>770</v>
      </c>
      <c r="C185" t="s">
        <v>763</v>
      </c>
      <c r="D185" t="s">
        <v>554</v>
      </c>
      <c r="E185">
        <v>25</v>
      </c>
      <c r="F185">
        <v>95.140151515151516</v>
      </c>
      <c r="G185">
        <v>0.4</v>
      </c>
      <c r="H185">
        <v>390</v>
      </c>
      <c r="I185">
        <v>12319.199999999999</v>
      </c>
      <c r="J185">
        <v>10620</v>
      </c>
      <c r="K185" t="s">
        <v>10</v>
      </c>
      <c r="L185">
        <v>107</v>
      </c>
      <c r="M185">
        <v>117</v>
      </c>
      <c r="N185">
        <v>127</v>
      </c>
      <c r="O185">
        <v>130</v>
      </c>
      <c r="P185">
        <v>108</v>
      </c>
      <c r="Q185">
        <v>111.24000000000001</v>
      </c>
      <c r="R185" t="s">
        <v>10</v>
      </c>
      <c r="S185">
        <v>127</v>
      </c>
      <c r="T185">
        <v>220</v>
      </c>
      <c r="U185">
        <v>136</v>
      </c>
      <c r="V185">
        <v>218</v>
      </c>
      <c r="W185">
        <v>207</v>
      </c>
      <c r="X185">
        <v>100</v>
      </c>
      <c r="Y185" t="s">
        <v>10</v>
      </c>
      <c r="Z185">
        <v>700.24</v>
      </c>
      <c r="AA185">
        <v>116.70666666666666</v>
      </c>
      <c r="AB185">
        <v>9.8250835450222329</v>
      </c>
      <c r="AC185">
        <v>8.4186137995734892E-2</v>
      </c>
      <c r="AD185">
        <v>8626396.6079999991</v>
      </c>
      <c r="AE185">
        <v>1008</v>
      </c>
      <c r="AF185">
        <v>168</v>
      </c>
      <c r="AG185">
        <v>53.016978412580251</v>
      </c>
      <c r="AH185">
        <v>0.31557725245583484</v>
      </c>
      <c r="AI185">
        <v>10704960</v>
      </c>
      <c r="AJ185">
        <v>2.1128821305574109E-4</v>
      </c>
      <c r="AK185">
        <v>0.99243785697004605</v>
      </c>
      <c r="AL185">
        <v>30000</v>
      </c>
      <c r="AM185">
        <v>0.35</v>
      </c>
      <c r="AN185">
        <v>106.31702178041988</v>
      </c>
      <c r="AO185">
        <v>3.8687292817679557</v>
      </c>
      <c r="AP185">
        <v>106.54331558922114</v>
      </c>
      <c r="AQ185">
        <v>70.434080842955396</v>
      </c>
      <c r="AR185">
        <v>167.1523128871543</v>
      </c>
      <c r="AS185">
        <v>2973.9867139790085</v>
      </c>
      <c r="AT185">
        <v>350.12</v>
      </c>
      <c r="AU185">
        <v>6.5863394992970106</v>
      </c>
      <c r="AV185">
        <v>768.72443052410688</v>
      </c>
      <c r="AW185" t="s">
        <v>10</v>
      </c>
      <c r="AX185" t="s">
        <v>500</v>
      </c>
      <c r="AY185">
        <v>2</v>
      </c>
      <c r="AZ185">
        <v>4</v>
      </c>
    </row>
    <row r="186" spans="1:52" x14ac:dyDescent="0.3">
      <c r="A186">
        <v>31250</v>
      </c>
      <c r="B186" t="s">
        <v>771</v>
      </c>
      <c r="C186" t="s">
        <v>763</v>
      </c>
      <c r="D186" t="s">
        <v>318</v>
      </c>
      <c r="E186">
        <v>3</v>
      </c>
      <c r="F186">
        <v>96.934959349593498</v>
      </c>
      <c r="G186">
        <v>1.2</v>
      </c>
      <c r="H186">
        <v>261</v>
      </c>
      <c r="I186">
        <v>7459.9599999999991</v>
      </c>
      <c r="J186">
        <v>6431</v>
      </c>
      <c r="K186" t="s">
        <v>10</v>
      </c>
      <c r="L186">
        <v>87</v>
      </c>
      <c r="M186">
        <v>63</v>
      </c>
      <c r="N186">
        <v>48</v>
      </c>
      <c r="O186">
        <v>16</v>
      </c>
      <c r="P186">
        <v>76</v>
      </c>
      <c r="Q186">
        <v>78.28</v>
      </c>
      <c r="R186" t="s">
        <v>10</v>
      </c>
      <c r="S186">
        <v>60</v>
      </c>
      <c r="T186">
        <v>63</v>
      </c>
      <c r="U186">
        <v>86</v>
      </c>
      <c r="V186">
        <v>54</v>
      </c>
      <c r="W186">
        <v>76</v>
      </c>
      <c r="X186">
        <v>88</v>
      </c>
      <c r="Y186" t="s">
        <v>10</v>
      </c>
      <c r="Z186">
        <v>368.28</v>
      </c>
      <c r="AA186">
        <v>61.379999999999995</v>
      </c>
      <c r="AB186">
        <v>26.064274400028864</v>
      </c>
      <c r="AC186">
        <v>0.42463790159708159</v>
      </c>
      <c r="AD186">
        <v>2747354.0687999995</v>
      </c>
      <c r="AE186">
        <v>427</v>
      </c>
      <c r="AF186">
        <v>71.166666666666671</v>
      </c>
      <c r="AG186">
        <v>14.23259170589343</v>
      </c>
      <c r="AH186">
        <v>0.19998957900552827</v>
      </c>
      <c r="AI186">
        <v>2746037</v>
      </c>
      <c r="AJ186">
        <v>1.1112364775529577E-4</v>
      </c>
      <c r="AK186">
        <v>0.99626122362899894</v>
      </c>
      <c r="AL186">
        <v>30000</v>
      </c>
      <c r="AM186">
        <v>0.35</v>
      </c>
      <c r="AN186">
        <v>99.081235968555063</v>
      </c>
      <c r="AO186">
        <v>2.034696132596685</v>
      </c>
      <c r="AP186">
        <v>32.168362797818922</v>
      </c>
      <c r="AQ186">
        <v>26.999413791720098</v>
      </c>
      <c r="AR186">
        <v>38.27245119560898</v>
      </c>
      <c r="AS186">
        <v>407.60489390357071</v>
      </c>
      <c r="AT186">
        <v>184.14</v>
      </c>
      <c r="AU186">
        <v>3.7169499996637025</v>
      </c>
      <c r="AV186">
        <v>200.32715813116732</v>
      </c>
      <c r="AW186" t="s">
        <v>10</v>
      </c>
      <c r="AX186" t="s">
        <v>500</v>
      </c>
      <c r="AY186">
        <v>2</v>
      </c>
      <c r="AZ186">
        <v>4</v>
      </c>
    </row>
    <row r="187" spans="1:52" x14ac:dyDescent="0.3">
      <c r="A187">
        <v>31550</v>
      </c>
      <c r="B187" t="s">
        <v>772</v>
      </c>
      <c r="C187" t="s">
        <v>763</v>
      </c>
      <c r="D187" t="s">
        <v>318</v>
      </c>
      <c r="E187">
        <v>3</v>
      </c>
      <c r="F187">
        <v>96.934959349593498</v>
      </c>
      <c r="G187">
        <v>1.2</v>
      </c>
      <c r="H187">
        <v>546</v>
      </c>
      <c r="I187">
        <v>3898.7599999999998</v>
      </c>
      <c r="J187">
        <v>3361</v>
      </c>
      <c r="K187" t="s">
        <v>10</v>
      </c>
      <c r="L187">
        <v>182</v>
      </c>
      <c r="M187">
        <v>53</v>
      </c>
      <c r="N187">
        <v>76</v>
      </c>
      <c r="O187">
        <v>6</v>
      </c>
      <c r="P187">
        <v>3</v>
      </c>
      <c r="Q187">
        <v>3.09</v>
      </c>
      <c r="R187" t="s">
        <v>10</v>
      </c>
      <c r="S187">
        <v>68</v>
      </c>
      <c r="T187">
        <v>84</v>
      </c>
      <c r="U187">
        <v>85</v>
      </c>
      <c r="V187">
        <v>44</v>
      </c>
      <c r="W187">
        <v>50</v>
      </c>
      <c r="X187">
        <v>64</v>
      </c>
      <c r="Y187" t="s">
        <v>10</v>
      </c>
      <c r="Z187">
        <v>323.08999999999997</v>
      </c>
      <c r="AA187">
        <v>53.848333333333329</v>
      </c>
      <c r="AB187">
        <v>69.807865005790489</v>
      </c>
      <c r="AC187">
        <v>1.2963793061832398</v>
      </c>
      <c r="AD187">
        <v>1259650.3683999998</v>
      </c>
      <c r="AE187">
        <v>395</v>
      </c>
      <c r="AF187">
        <v>65.833333333333329</v>
      </c>
      <c r="AG187">
        <v>16.928280085899644</v>
      </c>
      <c r="AH187">
        <v>0.25713843168455158</v>
      </c>
      <c r="AI187">
        <v>1327595</v>
      </c>
      <c r="AJ187">
        <v>9.7488159425596055E-5</v>
      </c>
      <c r="AK187">
        <v>0.99678015639960527</v>
      </c>
      <c r="AL187">
        <v>30000</v>
      </c>
      <c r="AM187">
        <v>0.35</v>
      </c>
      <c r="AN187">
        <v>128.37164455638336</v>
      </c>
      <c r="AO187">
        <v>1.7850276243093921</v>
      </c>
      <c r="AP187">
        <v>75.162947878718668</v>
      </c>
      <c r="AQ187">
        <v>65.965358396345891</v>
      </c>
      <c r="AR187">
        <v>80.518030751646847</v>
      </c>
      <c r="AS187">
        <v>669.70147656524023</v>
      </c>
      <c r="AT187">
        <v>161.54499999999999</v>
      </c>
      <c r="AU187">
        <v>2.5168330678983586</v>
      </c>
      <c r="AV187">
        <v>375.17709386953635</v>
      </c>
      <c r="AW187" t="s">
        <v>10</v>
      </c>
      <c r="AX187" t="s">
        <v>500</v>
      </c>
      <c r="AY187">
        <v>2</v>
      </c>
      <c r="AZ187">
        <v>4</v>
      </c>
    </row>
    <row r="188" spans="1:52" x14ac:dyDescent="0.3">
      <c r="A188">
        <v>31680</v>
      </c>
      <c r="B188" t="s">
        <v>773</v>
      </c>
      <c r="C188" t="s">
        <v>763</v>
      </c>
      <c r="D188" t="s">
        <v>318</v>
      </c>
      <c r="E188">
        <v>3</v>
      </c>
      <c r="F188">
        <v>96.934959349593498</v>
      </c>
      <c r="G188">
        <v>1.2</v>
      </c>
      <c r="H188">
        <v>297</v>
      </c>
      <c r="I188">
        <v>7392.6799999999994</v>
      </c>
      <c r="J188">
        <v>6373</v>
      </c>
      <c r="K188" t="s">
        <v>10</v>
      </c>
      <c r="L188">
        <v>49</v>
      </c>
      <c r="M188">
        <v>62</v>
      </c>
      <c r="N188">
        <v>99</v>
      </c>
      <c r="O188">
        <v>6</v>
      </c>
      <c r="P188">
        <v>49</v>
      </c>
      <c r="Q188">
        <v>0</v>
      </c>
      <c r="R188" t="s">
        <v>10</v>
      </c>
      <c r="S188">
        <v>75</v>
      </c>
      <c r="T188">
        <v>63</v>
      </c>
      <c r="U188">
        <v>60</v>
      </c>
      <c r="V188">
        <v>37</v>
      </c>
      <c r="W188">
        <v>56</v>
      </c>
      <c r="X188">
        <v>83</v>
      </c>
      <c r="Y188" t="s">
        <v>10</v>
      </c>
      <c r="Z188">
        <v>265</v>
      </c>
      <c r="AA188">
        <v>44.166666666666664</v>
      </c>
      <c r="AB188">
        <v>36.820736910967263</v>
      </c>
      <c r="AC188">
        <v>0.83367706213510784</v>
      </c>
      <c r="AD188">
        <v>1959060.1999999997</v>
      </c>
      <c r="AE188">
        <v>374</v>
      </c>
      <c r="AF188">
        <v>62.333333333333336</v>
      </c>
      <c r="AG188">
        <v>15.970806700560447</v>
      </c>
      <c r="AH188">
        <v>0.25621615027637079</v>
      </c>
      <c r="AI188">
        <v>2383502</v>
      </c>
      <c r="AJ188">
        <v>7.9960265708573322E-5</v>
      </c>
      <c r="AK188">
        <v>0.99771130184067647</v>
      </c>
      <c r="AL188">
        <v>30000</v>
      </c>
      <c r="AM188">
        <v>0.35</v>
      </c>
      <c r="AN188">
        <v>84.429181835556918</v>
      </c>
      <c r="AO188">
        <v>1.4640883977900552</v>
      </c>
      <c r="AP188">
        <v>41.213002104337427</v>
      </c>
      <c r="AQ188">
        <v>35.699076784743937</v>
      </c>
      <c r="AR188">
        <v>45.605267297707591</v>
      </c>
      <c r="AS188">
        <v>404.96275834390997</v>
      </c>
      <c r="AT188">
        <v>132.5</v>
      </c>
      <c r="AU188">
        <v>3.1387251923883572</v>
      </c>
      <c r="AV188">
        <v>276.59720475565172</v>
      </c>
      <c r="AW188" t="s">
        <v>10</v>
      </c>
      <c r="AX188" t="s">
        <v>500</v>
      </c>
      <c r="AY188">
        <v>2</v>
      </c>
      <c r="AZ188">
        <v>4</v>
      </c>
    </row>
    <row r="189" spans="1:52" x14ac:dyDescent="0.3">
      <c r="A189">
        <v>31930</v>
      </c>
      <c r="B189" t="s">
        <v>774</v>
      </c>
      <c r="C189" t="s">
        <v>763</v>
      </c>
      <c r="D189" t="s">
        <v>318</v>
      </c>
      <c r="E189">
        <v>3</v>
      </c>
      <c r="F189">
        <v>96.934959349593498</v>
      </c>
      <c r="G189">
        <v>1.2</v>
      </c>
      <c r="H189">
        <v>498</v>
      </c>
      <c r="I189">
        <v>2407</v>
      </c>
      <c r="J189">
        <v>2075</v>
      </c>
      <c r="K189" t="s">
        <v>10</v>
      </c>
      <c r="L189">
        <v>0</v>
      </c>
      <c r="M189">
        <v>0</v>
      </c>
      <c r="N189">
        <v>166</v>
      </c>
      <c r="O189">
        <v>6</v>
      </c>
      <c r="P189">
        <v>0</v>
      </c>
      <c r="Q189">
        <v>0</v>
      </c>
      <c r="R189" t="s">
        <v>10</v>
      </c>
      <c r="S189">
        <v>26</v>
      </c>
      <c r="T189">
        <v>37</v>
      </c>
      <c r="U189">
        <v>49</v>
      </c>
      <c r="V189">
        <v>30</v>
      </c>
      <c r="W189">
        <v>38</v>
      </c>
      <c r="X189">
        <v>37</v>
      </c>
      <c r="Y189" t="s">
        <v>10</v>
      </c>
      <c r="Z189">
        <v>172</v>
      </c>
      <c r="AA189">
        <v>28.666666666666668</v>
      </c>
      <c r="AB189">
        <v>67.322111276063424</v>
      </c>
      <c r="AC189">
        <v>2.3484457421882587</v>
      </c>
      <c r="AD189">
        <v>414004</v>
      </c>
      <c r="AE189">
        <v>217</v>
      </c>
      <c r="AF189">
        <v>36.166666666666664</v>
      </c>
      <c r="AG189">
        <v>7.8845841150099103</v>
      </c>
      <c r="AH189">
        <v>0.21800693405557356</v>
      </c>
      <c r="AI189">
        <v>450275</v>
      </c>
      <c r="AJ189">
        <v>5.1898738497640045E-5</v>
      </c>
      <c r="AK189">
        <v>0.99859620550574668</v>
      </c>
      <c r="AL189">
        <v>30000</v>
      </c>
      <c r="AM189">
        <v>0.35</v>
      </c>
      <c r="AN189">
        <v>119.20563236817311</v>
      </c>
      <c r="AO189">
        <v>0.95027624309392267</v>
      </c>
      <c r="AP189">
        <v>70.172940005345197</v>
      </c>
      <c r="AQ189">
        <v>62.280691679797037</v>
      </c>
      <c r="AR189">
        <v>73.023768734626969</v>
      </c>
      <c r="AS189">
        <v>629.75617093805477</v>
      </c>
      <c r="AT189">
        <v>86</v>
      </c>
      <c r="AU189">
        <v>1.442884841789762</v>
      </c>
      <c r="AV189">
        <v>662.70852871969726</v>
      </c>
      <c r="AW189" t="s">
        <v>10</v>
      </c>
      <c r="AX189" t="s">
        <v>500</v>
      </c>
      <c r="AY189">
        <v>2</v>
      </c>
      <c r="AZ189">
        <v>4</v>
      </c>
    </row>
    <row r="190" spans="1:52" x14ac:dyDescent="0.3">
      <c r="A190">
        <v>31470</v>
      </c>
      <c r="B190" t="s">
        <v>775</v>
      </c>
      <c r="C190" t="s">
        <v>763</v>
      </c>
      <c r="D190" t="s">
        <v>318</v>
      </c>
      <c r="E190">
        <v>3</v>
      </c>
      <c r="F190">
        <v>96.934959349593498</v>
      </c>
      <c r="G190">
        <v>1.2</v>
      </c>
      <c r="H190">
        <v>231</v>
      </c>
      <c r="I190">
        <v>8671</v>
      </c>
      <c r="J190">
        <v>7475</v>
      </c>
      <c r="K190" t="s">
        <v>10</v>
      </c>
      <c r="L190">
        <v>75</v>
      </c>
      <c r="M190">
        <v>10</v>
      </c>
      <c r="N190">
        <v>0</v>
      </c>
      <c r="O190">
        <v>77</v>
      </c>
      <c r="P190">
        <v>3</v>
      </c>
      <c r="Q190">
        <v>4</v>
      </c>
      <c r="R190" t="s">
        <v>10</v>
      </c>
      <c r="S190">
        <v>32</v>
      </c>
      <c r="T190">
        <v>26</v>
      </c>
      <c r="U190">
        <v>48</v>
      </c>
      <c r="V190">
        <v>44</v>
      </c>
      <c r="W190">
        <v>41</v>
      </c>
      <c r="X190">
        <v>31</v>
      </c>
      <c r="Y190" t="s">
        <v>10</v>
      </c>
      <c r="Z190">
        <v>169</v>
      </c>
      <c r="AA190">
        <v>28.166666666666668</v>
      </c>
      <c r="AB190">
        <v>37.199014323858997</v>
      </c>
      <c r="AC190">
        <v>1.3206750647523904</v>
      </c>
      <c r="AD190">
        <v>1465399</v>
      </c>
      <c r="AE190">
        <v>222</v>
      </c>
      <c r="AF190">
        <v>37</v>
      </c>
      <c r="AG190">
        <v>8.5790442358108869</v>
      </c>
      <c r="AH190">
        <v>0.23186606042732127</v>
      </c>
      <c r="AI190">
        <v>1659450</v>
      </c>
      <c r="AJ190">
        <v>5.0993527942448647E-5</v>
      </c>
      <c r="AK190">
        <v>0.99874978956327753</v>
      </c>
      <c r="AL190">
        <v>30000</v>
      </c>
      <c r="AM190">
        <v>0.35</v>
      </c>
      <c r="AN190">
        <v>62.255733852517778</v>
      </c>
      <c r="AO190">
        <v>0.93370165745856348</v>
      </c>
      <c r="AP190">
        <v>40.000119296234686</v>
      </c>
      <c r="AQ190">
        <v>35.12112176604073</v>
      </c>
      <c r="AR190">
        <v>42.801224268610376</v>
      </c>
      <c r="AS190">
        <v>338.36436382536499</v>
      </c>
      <c r="AT190">
        <v>84.5</v>
      </c>
      <c r="AU190">
        <v>2.714609394860827</v>
      </c>
      <c r="AV190">
        <v>362.39023581296482</v>
      </c>
      <c r="AW190" t="s">
        <v>10</v>
      </c>
      <c r="AX190" t="s">
        <v>500</v>
      </c>
      <c r="AY190">
        <v>2</v>
      </c>
      <c r="AZ190">
        <v>4</v>
      </c>
    </row>
    <row r="191" spans="1:52" x14ac:dyDescent="0.3">
      <c r="A191">
        <v>31480</v>
      </c>
      <c r="B191" t="s">
        <v>776</v>
      </c>
      <c r="C191" t="s">
        <v>763</v>
      </c>
      <c r="D191" t="s">
        <v>318</v>
      </c>
      <c r="E191">
        <v>3</v>
      </c>
      <c r="F191">
        <v>96.934959349593498</v>
      </c>
      <c r="G191">
        <v>1.2</v>
      </c>
      <c r="H191">
        <v>173.04</v>
      </c>
      <c r="I191">
        <v>9752.119999999999</v>
      </c>
      <c r="J191">
        <v>8407</v>
      </c>
      <c r="K191" t="s">
        <v>10</v>
      </c>
      <c r="L191">
        <v>0</v>
      </c>
      <c r="M191">
        <v>0</v>
      </c>
      <c r="N191">
        <v>0</v>
      </c>
      <c r="O191">
        <v>0</v>
      </c>
      <c r="P191">
        <v>56</v>
      </c>
      <c r="Q191">
        <v>57.68</v>
      </c>
      <c r="R191" t="s">
        <v>10</v>
      </c>
      <c r="S191">
        <v>22</v>
      </c>
      <c r="T191">
        <v>34</v>
      </c>
      <c r="U191">
        <v>25</v>
      </c>
      <c r="V191">
        <v>32</v>
      </c>
      <c r="W191">
        <v>30</v>
      </c>
      <c r="X191">
        <v>35</v>
      </c>
      <c r="Y191" t="s">
        <v>10</v>
      </c>
      <c r="Z191">
        <v>113.68</v>
      </c>
      <c r="AA191">
        <v>18.946666666666669</v>
      </c>
      <c r="AB191">
        <v>29.356857234156838</v>
      </c>
      <c r="AC191">
        <v>1.5494470742869546</v>
      </c>
      <c r="AD191">
        <v>1108621.0015999998</v>
      </c>
      <c r="AE191">
        <v>178</v>
      </c>
      <c r="AF191">
        <v>29.666666666666668</v>
      </c>
      <c r="AG191">
        <v>5.1639777949432171</v>
      </c>
      <c r="AH191">
        <v>0.17406666724527697</v>
      </c>
      <c r="AI191">
        <v>1496446</v>
      </c>
      <c r="AJ191">
        <v>3.4301445304719303E-5</v>
      </c>
      <c r="AK191">
        <v>0.99908804562617304</v>
      </c>
      <c r="AL191">
        <v>30000</v>
      </c>
      <c r="AM191">
        <v>0.35</v>
      </c>
      <c r="AN191">
        <v>48.146321525494585</v>
      </c>
      <c r="AO191">
        <v>0.62806629834254146</v>
      </c>
      <c r="AP191">
        <v>31.241056129184461</v>
      </c>
      <c r="AQ191">
        <v>27.528578244905898</v>
      </c>
      <c r="AR191">
        <v>33.125255024212088</v>
      </c>
      <c r="AS191">
        <v>263.75059240813874</v>
      </c>
      <c r="AT191">
        <v>56.84</v>
      </c>
      <c r="AU191">
        <v>2.3611357295448592</v>
      </c>
      <c r="AV191">
        <v>419.94068636411953</v>
      </c>
      <c r="AW191" t="s">
        <v>10</v>
      </c>
      <c r="AX191" t="s">
        <v>500</v>
      </c>
      <c r="AY191">
        <v>2</v>
      </c>
      <c r="AZ191">
        <v>4</v>
      </c>
    </row>
    <row r="192" spans="1:52" x14ac:dyDescent="0.3">
      <c r="A192">
        <v>31610</v>
      </c>
      <c r="B192" t="s">
        <v>777</v>
      </c>
      <c r="C192" t="s">
        <v>763</v>
      </c>
      <c r="D192" t="s">
        <v>318</v>
      </c>
      <c r="E192">
        <v>3</v>
      </c>
      <c r="F192">
        <v>96.934959349593498</v>
      </c>
      <c r="G192">
        <v>1.2</v>
      </c>
      <c r="H192">
        <v>86.52</v>
      </c>
      <c r="I192">
        <v>5967.04</v>
      </c>
      <c r="J192">
        <v>5144</v>
      </c>
      <c r="K192" t="s">
        <v>10</v>
      </c>
      <c r="L192">
        <v>12</v>
      </c>
      <c r="M192">
        <v>3</v>
      </c>
      <c r="N192">
        <v>25</v>
      </c>
      <c r="O192">
        <v>16</v>
      </c>
      <c r="P192">
        <v>28</v>
      </c>
      <c r="Q192">
        <v>28.84</v>
      </c>
      <c r="R192" t="s">
        <v>10</v>
      </c>
      <c r="S192">
        <v>22</v>
      </c>
      <c r="T192">
        <v>26</v>
      </c>
      <c r="U192">
        <v>20</v>
      </c>
      <c r="V192">
        <v>28</v>
      </c>
      <c r="W192">
        <v>32</v>
      </c>
      <c r="X192">
        <v>35</v>
      </c>
      <c r="Y192" t="s">
        <v>10</v>
      </c>
      <c r="Z192">
        <v>112.84</v>
      </c>
      <c r="AA192">
        <v>18.806666666666668</v>
      </c>
      <c r="AB192">
        <v>10.272305810608771</v>
      </c>
      <c r="AC192">
        <v>0.54620555533190907</v>
      </c>
      <c r="AD192">
        <v>673320.79359999998</v>
      </c>
      <c r="AE192">
        <v>163</v>
      </c>
      <c r="AF192">
        <v>27.166666666666668</v>
      </c>
      <c r="AG192">
        <v>5.7416606192517685</v>
      </c>
      <c r="AH192">
        <v>0.21134947064730436</v>
      </c>
      <c r="AI192">
        <v>838472</v>
      </c>
      <c r="AJ192">
        <v>3.4047986349265713E-5</v>
      </c>
      <c r="AK192">
        <v>0.99912209361252236</v>
      </c>
      <c r="AL192">
        <v>30000</v>
      </c>
      <c r="AM192">
        <v>0.35</v>
      </c>
      <c r="AN192">
        <v>61.322896761202259</v>
      </c>
      <c r="AO192">
        <v>0.62342541436464094</v>
      </c>
      <c r="AP192">
        <v>12.142582053702693</v>
      </c>
      <c r="AQ192">
        <v>10.331725391336121</v>
      </c>
      <c r="AR192">
        <v>14.012858296796615</v>
      </c>
      <c r="AS192">
        <v>226.92818976913577</v>
      </c>
      <c r="AT192">
        <v>56.42</v>
      </c>
      <c r="AU192">
        <v>1.8400957221478089</v>
      </c>
      <c r="AV192">
        <v>364.00214771546945</v>
      </c>
      <c r="AW192" t="s">
        <v>10</v>
      </c>
      <c r="AX192" t="s">
        <v>500</v>
      </c>
      <c r="AY192">
        <v>2</v>
      </c>
      <c r="AZ192">
        <v>4</v>
      </c>
    </row>
    <row r="193" spans="1:52" x14ac:dyDescent="0.3">
      <c r="A193">
        <v>31290</v>
      </c>
      <c r="B193" t="s">
        <v>778</v>
      </c>
      <c r="C193" t="s">
        <v>763</v>
      </c>
      <c r="D193" t="s">
        <v>318</v>
      </c>
      <c r="E193">
        <v>3</v>
      </c>
      <c r="F193">
        <v>96.934959349593498</v>
      </c>
      <c r="G193">
        <v>1.2</v>
      </c>
      <c r="H193">
        <v>168</v>
      </c>
      <c r="I193">
        <v>11061.759999999998</v>
      </c>
      <c r="J193">
        <v>9536</v>
      </c>
      <c r="K193" t="s">
        <v>10</v>
      </c>
      <c r="L193">
        <v>2</v>
      </c>
      <c r="M193">
        <v>1</v>
      </c>
      <c r="N193">
        <v>1</v>
      </c>
      <c r="O193">
        <v>2</v>
      </c>
      <c r="P193">
        <v>56</v>
      </c>
      <c r="Q193">
        <v>18</v>
      </c>
      <c r="R193" t="s">
        <v>10</v>
      </c>
      <c r="S193">
        <v>17</v>
      </c>
      <c r="T193">
        <v>11</v>
      </c>
      <c r="U193">
        <v>11</v>
      </c>
      <c r="V193">
        <v>21</v>
      </c>
      <c r="W193">
        <v>20</v>
      </c>
      <c r="X193">
        <v>25</v>
      </c>
      <c r="Y193" t="s">
        <v>10</v>
      </c>
      <c r="Z193">
        <v>80</v>
      </c>
      <c r="AA193">
        <v>13.333333333333334</v>
      </c>
      <c r="AB193">
        <v>21.924111536540462</v>
      </c>
      <c r="AC193">
        <v>1.6443083652405346</v>
      </c>
      <c r="AD193">
        <v>884940.79999999981</v>
      </c>
      <c r="AE193">
        <v>105</v>
      </c>
      <c r="AF193">
        <v>17.5</v>
      </c>
      <c r="AG193">
        <v>5.648008498577175</v>
      </c>
      <c r="AH193">
        <v>0.32274334277583855</v>
      </c>
      <c r="AI193">
        <v>1001280</v>
      </c>
      <c r="AJ193">
        <v>2.413894813843723E-5</v>
      </c>
      <c r="AK193">
        <v>0.99942779528648451</v>
      </c>
      <c r="AL193">
        <v>30000</v>
      </c>
      <c r="AM193">
        <v>0.35</v>
      </c>
      <c r="AN193">
        <v>37.923068919589852</v>
      </c>
      <c r="AO193">
        <v>0.44198895027624308</v>
      </c>
      <c r="AP193">
        <v>23.250078387369189</v>
      </c>
      <c r="AQ193">
        <v>20.511858366151912</v>
      </c>
      <c r="AR193">
        <v>24.576045238197917</v>
      </c>
      <c r="AS193">
        <v>202.79161975576014</v>
      </c>
      <c r="AT193">
        <v>40</v>
      </c>
      <c r="AU193">
        <v>2.1095339137670512</v>
      </c>
      <c r="AV193">
        <v>458.81603969740735</v>
      </c>
      <c r="AW193" t="s">
        <v>10</v>
      </c>
      <c r="AX193" t="s">
        <v>500</v>
      </c>
      <c r="AY193">
        <v>2</v>
      </c>
      <c r="AZ193">
        <v>4</v>
      </c>
    </row>
    <row r="194" spans="1:52" x14ac:dyDescent="0.3">
      <c r="A194">
        <v>31620</v>
      </c>
      <c r="B194" t="s">
        <v>779</v>
      </c>
      <c r="C194" t="s">
        <v>763</v>
      </c>
      <c r="D194" t="s">
        <v>318</v>
      </c>
      <c r="E194">
        <v>3</v>
      </c>
      <c r="F194">
        <v>96.934959349593498</v>
      </c>
      <c r="G194">
        <v>1.2</v>
      </c>
      <c r="H194">
        <v>66</v>
      </c>
      <c r="I194">
        <v>10694.039999999999</v>
      </c>
      <c r="J194">
        <v>9219</v>
      </c>
      <c r="K194" t="s">
        <v>10</v>
      </c>
      <c r="L194">
        <v>22</v>
      </c>
      <c r="M194">
        <v>4</v>
      </c>
      <c r="N194">
        <v>14</v>
      </c>
      <c r="O194">
        <v>2</v>
      </c>
      <c r="P194">
        <v>0</v>
      </c>
      <c r="Q194">
        <v>0</v>
      </c>
      <c r="R194" t="s">
        <v>10</v>
      </c>
      <c r="S194">
        <v>11</v>
      </c>
      <c r="T194">
        <v>11</v>
      </c>
      <c r="U194">
        <v>11</v>
      </c>
      <c r="V194">
        <v>9</v>
      </c>
      <c r="W194">
        <v>12</v>
      </c>
      <c r="X194">
        <v>11</v>
      </c>
      <c r="Y194" t="s">
        <v>10</v>
      </c>
      <c r="Z194">
        <v>42</v>
      </c>
      <c r="AA194">
        <v>7</v>
      </c>
      <c r="AB194">
        <v>9.0111042608550473</v>
      </c>
      <c r="AC194">
        <v>1.2873006086935781</v>
      </c>
      <c r="AD194">
        <v>449149.67999999993</v>
      </c>
      <c r="AE194">
        <v>65</v>
      </c>
      <c r="AF194">
        <v>10.833333333333334</v>
      </c>
      <c r="AG194">
        <v>0.98319208025017502</v>
      </c>
      <c r="AH194">
        <v>9.0756192023093069E-2</v>
      </c>
      <c r="AI194">
        <v>599235</v>
      </c>
      <c r="AJ194">
        <v>1.2672947772679545E-5</v>
      </c>
      <c r="AK194">
        <v>0.99979985191151044</v>
      </c>
      <c r="AL194">
        <v>30000</v>
      </c>
      <c r="AM194">
        <v>0.35</v>
      </c>
      <c r="AN194">
        <v>27.94630153716674</v>
      </c>
      <c r="AO194">
        <v>0.23204419889502761</v>
      </c>
      <c r="AP194">
        <v>9.7072368575401295</v>
      </c>
      <c r="AQ194">
        <v>8.5179113563805018</v>
      </c>
      <c r="AR194">
        <v>10.403369454225212</v>
      </c>
      <c r="AS194">
        <v>120.57945425160548</v>
      </c>
      <c r="AT194">
        <v>21</v>
      </c>
      <c r="AU194">
        <v>1.5028822309149841</v>
      </c>
      <c r="AV194">
        <v>519.64002903668074</v>
      </c>
      <c r="AW194" t="s">
        <v>10</v>
      </c>
      <c r="AX194" t="s">
        <v>500</v>
      </c>
      <c r="AY194">
        <v>2</v>
      </c>
      <c r="AZ194">
        <v>4</v>
      </c>
    </row>
    <row r="195" spans="1:52" x14ac:dyDescent="0.3">
      <c r="A195">
        <v>31430</v>
      </c>
      <c r="B195" t="s">
        <v>780</v>
      </c>
      <c r="C195" t="s">
        <v>763</v>
      </c>
      <c r="D195" t="s">
        <v>318</v>
      </c>
      <c r="E195">
        <v>3</v>
      </c>
      <c r="F195">
        <v>96.934959349593498</v>
      </c>
      <c r="G195">
        <v>1.2</v>
      </c>
      <c r="H195">
        <v>39</v>
      </c>
      <c r="I195">
        <v>11982.8</v>
      </c>
      <c r="J195">
        <v>10330</v>
      </c>
      <c r="K195" t="s">
        <v>10</v>
      </c>
      <c r="L195">
        <v>0</v>
      </c>
      <c r="M195">
        <v>13</v>
      </c>
      <c r="N195">
        <v>0</v>
      </c>
      <c r="O195">
        <v>5</v>
      </c>
      <c r="P195">
        <v>4</v>
      </c>
      <c r="Q195">
        <v>4.12</v>
      </c>
      <c r="R195" t="s">
        <v>10</v>
      </c>
      <c r="S195">
        <v>5</v>
      </c>
      <c r="T195">
        <v>6</v>
      </c>
      <c r="U195">
        <v>5</v>
      </c>
      <c r="V195">
        <v>5</v>
      </c>
      <c r="W195">
        <v>7</v>
      </c>
      <c r="X195">
        <v>6</v>
      </c>
      <c r="Y195" t="s">
        <v>10</v>
      </c>
      <c r="Z195">
        <v>26.12</v>
      </c>
      <c r="AA195">
        <v>4.3533333333333335</v>
      </c>
      <c r="AB195">
        <v>4.7595237857023749</v>
      </c>
      <c r="AC195">
        <v>1.0933056169301014</v>
      </c>
      <c r="AD195">
        <v>312990.73599999998</v>
      </c>
      <c r="AE195">
        <v>34</v>
      </c>
      <c r="AF195">
        <v>5.666666666666667</v>
      </c>
      <c r="AG195">
        <v>0.81649658092772714</v>
      </c>
      <c r="AH195">
        <v>0.14408763192842242</v>
      </c>
      <c r="AI195">
        <v>351220</v>
      </c>
      <c r="AJ195">
        <v>7.8813665671997558E-6</v>
      </c>
      <c r="AK195">
        <v>0.99983820870010232</v>
      </c>
      <c r="AL195">
        <v>30000</v>
      </c>
      <c r="AM195">
        <v>0.35</v>
      </c>
      <c r="AN195">
        <v>20.819870725105272</v>
      </c>
      <c r="AO195">
        <v>0.14430939226519338</v>
      </c>
      <c r="AP195">
        <v>5.1924519624979553</v>
      </c>
      <c r="AQ195">
        <v>4.5366944480806222</v>
      </c>
      <c r="AR195">
        <v>5.6253801392935356</v>
      </c>
      <c r="AS195">
        <v>81.930635494920892</v>
      </c>
      <c r="AT195">
        <v>13.06</v>
      </c>
      <c r="AU195">
        <v>1.2545707101103016</v>
      </c>
      <c r="AV195">
        <v>567.74291824581474</v>
      </c>
      <c r="AW195" t="s">
        <v>10</v>
      </c>
      <c r="AX195" t="s">
        <v>500</v>
      </c>
      <c r="AY195">
        <v>2</v>
      </c>
      <c r="AZ195">
        <v>4</v>
      </c>
    </row>
    <row r="196" spans="1:52" x14ac:dyDescent="0.3">
      <c r="A196">
        <v>31230</v>
      </c>
      <c r="B196" t="s">
        <v>401</v>
      </c>
      <c r="C196" t="s">
        <v>763</v>
      </c>
      <c r="D196" t="s">
        <v>318</v>
      </c>
      <c r="E196">
        <v>3</v>
      </c>
      <c r="F196">
        <v>96.934959349593498</v>
      </c>
      <c r="G196">
        <v>1.2</v>
      </c>
      <c r="H196">
        <v>30.900000000000002</v>
      </c>
      <c r="I196">
        <v>10423.759999999998</v>
      </c>
      <c r="J196">
        <v>8986</v>
      </c>
      <c r="K196" t="s">
        <v>10</v>
      </c>
      <c r="L196">
        <v>0</v>
      </c>
      <c r="M196">
        <v>1</v>
      </c>
      <c r="N196">
        <v>0</v>
      </c>
      <c r="O196">
        <v>0</v>
      </c>
      <c r="P196">
        <v>10</v>
      </c>
      <c r="Q196">
        <v>10.3</v>
      </c>
      <c r="R196" t="s">
        <v>10</v>
      </c>
      <c r="S196">
        <v>6</v>
      </c>
      <c r="T196">
        <v>6</v>
      </c>
      <c r="U196">
        <v>5</v>
      </c>
      <c r="V196">
        <v>5</v>
      </c>
      <c r="W196">
        <v>6</v>
      </c>
      <c r="X196">
        <v>3</v>
      </c>
      <c r="Y196" t="s">
        <v>10</v>
      </c>
      <c r="Z196">
        <v>21.3</v>
      </c>
      <c r="AA196">
        <v>3.5500000000000003</v>
      </c>
      <c r="AB196">
        <v>5.1278650528265661</v>
      </c>
      <c r="AC196">
        <v>1.4444690289652298</v>
      </c>
      <c r="AD196">
        <v>222026.08799999996</v>
      </c>
      <c r="AE196">
        <v>31</v>
      </c>
      <c r="AF196">
        <v>5.166666666666667</v>
      </c>
      <c r="AG196">
        <v>1.1690451944500129</v>
      </c>
      <c r="AH196">
        <v>0.22626681182903474</v>
      </c>
      <c r="AI196">
        <v>278566</v>
      </c>
      <c r="AJ196">
        <v>6.4269949418589124E-6</v>
      </c>
      <c r="AK196">
        <v>0.99987182822012222</v>
      </c>
      <c r="AL196">
        <v>30000</v>
      </c>
      <c r="AM196">
        <v>0.35</v>
      </c>
      <c r="AN196">
        <v>20.158035124567679</v>
      </c>
      <c r="AO196">
        <v>0.11767955801104973</v>
      </c>
      <c r="AP196">
        <v>5.4809037268597152</v>
      </c>
      <c r="AQ196">
        <v>4.8223228325306753</v>
      </c>
      <c r="AR196">
        <v>5.8339424008928642</v>
      </c>
      <c r="AS196">
        <v>81.338604259042455</v>
      </c>
      <c r="AT196">
        <v>10.65</v>
      </c>
      <c r="AU196">
        <v>1.05665060450463</v>
      </c>
      <c r="AV196">
        <v>691.18720051111188</v>
      </c>
      <c r="AW196" t="s">
        <v>10</v>
      </c>
      <c r="AX196" t="s">
        <v>500</v>
      </c>
      <c r="AY196">
        <v>2</v>
      </c>
      <c r="AZ196">
        <v>4</v>
      </c>
    </row>
    <row r="197" spans="1:52" x14ac:dyDescent="0.3">
      <c r="A197">
        <v>31280</v>
      </c>
      <c r="B197" t="s">
        <v>781</v>
      </c>
      <c r="C197" t="s">
        <v>763</v>
      </c>
      <c r="D197" t="s">
        <v>318</v>
      </c>
      <c r="E197">
        <v>3</v>
      </c>
      <c r="F197">
        <v>96.934959349593498</v>
      </c>
      <c r="G197">
        <v>1.2</v>
      </c>
      <c r="H197">
        <v>15</v>
      </c>
      <c r="I197">
        <v>10917.92</v>
      </c>
      <c r="J197">
        <v>9412</v>
      </c>
      <c r="K197" t="s">
        <v>10</v>
      </c>
      <c r="L197">
        <v>4</v>
      </c>
      <c r="M197">
        <v>3</v>
      </c>
      <c r="N197">
        <v>1</v>
      </c>
      <c r="O197">
        <v>5</v>
      </c>
      <c r="P197">
        <v>2</v>
      </c>
      <c r="Q197">
        <v>2</v>
      </c>
      <c r="R197" t="s">
        <v>10</v>
      </c>
      <c r="S197">
        <v>3</v>
      </c>
      <c r="T197">
        <v>4</v>
      </c>
      <c r="U197">
        <v>5</v>
      </c>
      <c r="V197">
        <v>3</v>
      </c>
      <c r="W197">
        <v>3</v>
      </c>
      <c r="X197">
        <v>3</v>
      </c>
      <c r="Y197" t="s">
        <v>10</v>
      </c>
      <c r="Z197">
        <v>17</v>
      </c>
      <c r="AA197">
        <v>2.8333333333333335</v>
      </c>
      <c r="AB197">
        <v>1.4719601443879746</v>
      </c>
      <c r="AC197">
        <v>0.5195153450781087</v>
      </c>
      <c r="AD197">
        <v>185604.64</v>
      </c>
      <c r="AE197">
        <v>21</v>
      </c>
      <c r="AF197">
        <v>3.5</v>
      </c>
      <c r="AG197">
        <v>0.83666002653407556</v>
      </c>
      <c r="AH197">
        <v>0.23904572186687872</v>
      </c>
      <c r="AI197">
        <v>197652</v>
      </c>
      <c r="AJ197">
        <v>5.1295264794179114E-6</v>
      </c>
      <c r="AK197">
        <v>0.99992315969333889</v>
      </c>
      <c r="AL197">
        <v>30000</v>
      </c>
      <c r="AM197">
        <v>0.35</v>
      </c>
      <c r="AN197">
        <v>17.596451808957127</v>
      </c>
      <c r="AO197">
        <v>9.3922651933701654E-2</v>
      </c>
      <c r="AP197">
        <v>1.7537281001890797</v>
      </c>
      <c r="AQ197">
        <v>1.4884238786649027</v>
      </c>
      <c r="AR197">
        <v>2.0354960559901847</v>
      </c>
      <c r="AS197">
        <v>58.958963960224381</v>
      </c>
      <c r="AT197">
        <v>8.5</v>
      </c>
      <c r="AU197">
        <v>0.96610385915110941</v>
      </c>
      <c r="AV197">
        <v>627.73955745885951</v>
      </c>
      <c r="AW197" t="s">
        <v>10</v>
      </c>
      <c r="AX197" t="s">
        <v>500</v>
      </c>
      <c r="AY197">
        <v>2</v>
      </c>
      <c r="AZ197">
        <v>4</v>
      </c>
    </row>
    <row r="198" spans="1:52" x14ac:dyDescent="0.3">
      <c r="A198">
        <v>31635</v>
      </c>
      <c r="B198" t="s">
        <v>243</v>
      </c>
      <c r="C198" t="s">
        <v>763</v>
      </c>
      <c r="D198" t="s">
        <v>318</v>
      </c>
      <c r="E198">
        <v>3</v>
      </c>
      <c r="F198">
        <v>96.934959349593498</v>
      </c>
      <c r="G198">
        <v>1.2</v>
      </c>
      <c r="H198">
        <v>15.450000000000001</v>
      </c>
      <c r="I198">
        <v>5835.96</v>
      </c>
      <c r="J198">
        <v>5031</v>
      </c>
      <c r="K198" t="s">
        <v>10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5.15</v>
      </c>
      <c r="R198" t="s">
        <v>10</v>
      </c>
      <c r="S198">
        <v>2</v>
      </c>
      <c r="T198">
        <v>3</v>
      </c>
      <c r="U198">
        <v>2</v>
      </c>
      <c r="V198">
        <v>2</v>
      </c>
      <c r="W198">
        <v>2</v>
      </c>
      <c r="X198">
        <v>3</v>
      </c>
      <c r="Y198" t="s">
        <v>10</v>
      </c>
      <c r="Z198">
        <v>10.15</v>
      </c>
      <c r="AA198">
        <v>1.6916666666666667</v>
      </c>
      <c r="AB198">
        <v>2.6211479673354323</v>
      </c>
      <c r="AC198">
        <v>1.5494470742869551</v>
      </c>
      <c r="AD198">
        <v>59234.994000000006</v>
      </c>
      <c r="AE198">
        <v>14</v>
      </c>
      <c r="AF198">
        <v>2.3333333333333335</v>
      </c>
      <c r="AG198">
        <v>0.51639777949432275</v>
      </c>
      <c r="AH198">
        <v>0.22131333406899545</v>
      </c>
      <c r="AI198">
        <v>70434</v>
      </c>
      <c r="AJ198">
        <v>3.0626290450642237E-6</v>
      </c>
      <c r="AK198">
        <v>0.99996907800743484</v>
      </c>
      <c r="AL198">
        <v>30000</v>
      </c>
      <c r="AM198">
        <v>0.35</v>
      </c>
      <c r="AN198">
        <v>18.597195882522289</v>
      </c>
      <c r="AO198">
        <v>5.6077348066298348E-2</v>
      </c>
      <c r="AP198">
        <v>2.7893800115343272</v>
      </c>
      <c r="AQ198">
        <v>2.4579087718665984</v>
      </c>
      <c r="AR198">
        <v>2.9576120557332222</v>
      </c>
      <c r="AS198">
        <v>66.444411561107501</v>
      </c>
      <c r="AT198">
        <v>5.0750000000000002</v>
      </c>
      <c r="AU198">
        <v>0.54578120616232295</v>
      </c>
      <c r="AV198">
        <v>1184.8707874443801</v>
      </c>
      <c r="AW198" t="s">
        <v>10</v>
      </c>
      <c r="AX198" t="s">
        <v>500</v>
      </c>
      <c r="AY198">
        <v>2</v>
      </c>
      <c r="AZ198">
        <v>4</v>
      </c>
    </row>
    <row r="199" spans="1:52" x14ac:dyDescent="0.3">
      <c r="A199">
        <v>31570</v>
      </c>
      <c r="B199" t="s">
        <v>782</v>
      </c>
      <c r="C199" t="s">
        <v>763</v>
      </c>
      <c r="D199" t="s">
        <v>318</v>
      </c>
      <c r="E199">
        <v>3</v>
      </c>
      <c r="F199">
        <v>96.934959349593498</v>
      </c>
      <c r="G199">
        <v>1.2</v>
      </c>
      <c r="H199">
        <v>24</v>
      </c>
      <c r="I199">
        <v>7871.7599999999993</v>
      </c>
      <c r="J199">
        <v>6786</v>
      </c>
      <c r="K199" t="s">
        <v>10</v>
      </c>
      <c r="L199">
        <v>1</v>
      </c>
      <c r="M199">
        <v>8</v>
      </c>
      <c r="N199">
        <v>0</v>
      </c>
      <c r="O199">
        <v>0</v>
      </c>
      <c r="P199">
        <v>0</v>
      </c>
      <c r="Q199">
        <v>0</v>
      </c>
      <c r="R199" t="s">
        <v>10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 t="s">
        <v>10</v>
      </c>
      <c r="Z199">
        <v>9</v>
      </c>
      <c r="AA199">
        <v>1.5</v>
      </c>
      <c r="AB199">
        <v>3.2093613071762426</v>
      </c>
      <c r="AC199">
        <v>2.1395742047841617</v>
      </c>
      <c r="AD199">
        <v>70845.84</v>
      </c>
      <c r="AE199">
        <v>12</v>
      </c>
      <c r="AF199">
        <v>2</v>
      </c>
      <c r="AG199">
        <v>0</v>
      </c>
      <c r="AH199">
        <v>0</v>
      </c>
      <c r="AI199">
        <v>81432</v>
      </c>
      <c r="AJ199">
        <v>2.7156316655741883E-6</v>
      </c>
      <c r="AK199">
        <v>0.99997452737497705</v>
      </c>
      <c r="AL199">
        <v>30000</v>
      </c>
      <c r="AM199">
        <v>0.35</v>
      </c>
      <c r="AN199">
        <v>15.078423261352734</v>
      </c>
      <c r="AO199">
        <v>4.9723756906077346E-2</v>
      </c>
      <c r="AP199">
        <v>3.3585325778944748</v>
      </c>
      <c r="AQ199">
        <v>2.9766880321194877</v>
      </c>
      <c r="AR199">
        <v>3.507703848612707</v>
      </c>
      <c r="AS199">
        <v>58.221886283481403</v>
      </c>
      <c r="AT199">
        <v>4.5</v>
      </c>
      <c r="AU199">
        <v>0.59687938480064795</v>
      </c>
      <c r="AV199">
        <v>1170.9068241455705</v>
      </c>
      <c r="AW199" t="s">
        <v>10</v>
      </c>
      <c r="AX199" t="s">
        <v>500</v>
      </c>
      <c r="AY199">
        <v>2</v>
      </c>
      <c r="AZ199">
        <v>4</v>
      </c>
    </row>
    <row r="200" spans="1:52" x14ac:dyDescent="0.3">
      <c r="A200">
        <v>31185</v>
      </c>
      <c r="B200" t="s">
        <v>783</v>
      </c>
      <c r="C200" t="s">
        <v>763</v>
      </c>
      <c r="D200" t="s">
        <v>318</v>
      </c>
      <c r="E200">
        <v>3</v>
      </c>
      <c r="F200">
        <v>96.934959349593498</v>
      </c>
      <c r="G200">
        <v>1.2</v>
      </c>
      <c r="H200">
        <v>9</v>
      </c>
      <c r="I200">
        <v>2339.7199999999998</v>
      </c>
      <c r="J200">
        <v>2017</v>
      </c>
      <c r="K200" t="s">
        <v>10</v>
      </c>
      <c r="L200">
        <v>2</v>
      </c>
      <c r="M200">
        <v>0</v>
      </c>
      <c r="N200">
        <v>0</v>
      </c>
      <c r="O200">
        <v>3</v>
      </c>
      <c r="P200">
        <v>1</v>
      </c>
      <c r="Q200">
        <v>1.03</v>
      </c>
      <c r="R200" t="s">
        <v>10</v>
      </c>
      <c r="S200">
        <v>2</v>
      </c>
      <c r="T200">
        <v>1</v>
      </c>
      <c r="U200">
        <v>1</v>
      </c>
      <c r="V200">
        <v>2</v>
      </c>
      <c r="W200">
        <v>1</v>
      </c>
      <c r="X200">
        <v>1</v>
      </c>
      <c r="Y200" t="s">
        <v>10</v>
      </c>
      <c r="Z200">
        <v>7.03</v>
      </c>
      <c r="AA200">
        <v>1.1716666666666666</v>
      </c>
      <c r="AB200">
        <v>1.1682536824965144</v>
      </c>
      <c r="AC200">
        <v>0.99708706898706778</v>
      </c>
      <c r="AD200">
        <v>16448.231599999999</v>
      </c>
      <c r="AE200">
        <v>8</v>
      </c>
      <c r="AF200">
        <v>1.3333333333333333</v>
      </c>
      <c r="AG200">
        <v>0.51639777949432231</v>
      </c>
      <c r="AH200">
        <v>0.38729833462074176</v>
      </c>
      <c r="AI200">
        <v>16136</v>
      </c>
      <c r="AJ200">
        <v>2.1212100676651715E-6</v>
      </c>
      <c r="AK200">
        <v>0.99999117721445563</v>
      </c>
      <c r="AL200">
        <v>30000</v>
      </c>
      <c r="AM200">
        <v>0.35</v>
      </c>
      <c r="AN200">
        <v>24.443664624582311</v>
      </c>
      <c r="AO200">
        <v>3.8839779005524863E-2</v>
      </c>
      <c r="AP200">
        <v>1.2847730195130891</v>
      </c>
      <c r="AQ200">
        <v>1.1194793323832855</v>
      </c>
      <c r="AR200">
        <v>1.4012923565296638</v>
      </c>
      <c r="AS200">
        <v>78.120527940749554</v>
      </c>
      <c r="AT200">
        <v>3.5150000000000001</v>
      </c>
      <c r="AU200">
        <v>0.28760008402873133</v>
      </c>
      <c r="AV200">
        <v>2011.3535643350881</v>
      </c>
      <c r="AW200" t="s">
        <v>10</v>
      </c>
      <c r="AX200" t="s">
        <v>500</v>
      </c>
      <c r="AY200">
        <v>2</v>
      </c>
      <c r="AZ200">
        <v>4</v>
      </c>
    </row>
    <row r="201" spans="1:52" x14ac:dyDescent="0.3">
      <c r="A201">
        <v>31625</v>
      </c>
      <c r="B201" t="s">
        <v>773</v>
      </c>
      <c r="C201" t="s">
        <v>763</v>
      </c>
      <c r="D201" t="s">
        <v>318</v>
      </c>
      <c r="E201">
        <v>3</v>
      </c>
      <c r="F201">
        <v>96.934959349593498</v>
      </c>
      <c r="G201">
        <v>1.2</v>
      </c>
      <c r="H201">
        <v>6.18</v>
      </c>
      <c r="I201">
        <v>8764.9599999999991</v>
      </c>
      <c r="J201">
        <v>7556</v>
      </c>
      <c r="K201" t="s">
        <v>10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2.06</v>
      </c>
      <c r="R201" t="s">
        <v>10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 t="s">
        <v>10</v>
      </c>
      <c r="Z201">
        <v>4.0600000000000005</v>
      </c>
      <c r="AA201">
        <v>0.67666666666666675</v>
      </c>
      <c r="AB201">
        <v>1.0484591869341728</v>
      </c>
      <c r="AC201">
        <v>1.5494470742869548</v>
      </c>
      <c r="AD201">
        <v>35585.7376</v>
      </c>
      <c r="AE201">
        <v>6</v>
      </c>
      <c r="AF201">
        <v>1</v>
      </c>
      <c r="AG201">
        <v>0</v>
      </c>
      <c r="AH201">
        <v>0</v>
      </c>
      <c r="AI201">
        <v>45336</v>
      </c>
      <c r="AJ201">
        <v>1.2250516180256896E-6</v>
      </c>
      <c r="AK201">
        <v>0.9999957485277593</v>
      </c>
      <c r="AL201">
        <v>30000</v>
      </c>
      <c r="AM201">
        <v>0.35</v>
      </c>
      <c r="AN201">
        <v>9.5975115885540809</v>
      </c>
      <c r="AO201">
        <v>2.2430939226519338E-2</v>
      </c>
      <c r="AP201">
        <v>1.1157520046137308</v>
      </c>
      <c r="AQ201">
        <v>0.98316350874663938</v>
      </c>
      <c r="AR201">
        <v>1.1830448222932888</v>
      </c>
      <c r="AS201">
        <v>33.053664331078494</v>
      </c>
      <c r="AT201">
        <v>2.0300000000000002</v>
      </c>
      <c r="AU201">
        <v>0.42302631911816868</v>
      </c>
      <c r="AV201">
        <v>1473.574690621972</v>
      </c>
      <c r="AW201" t="s">
        <v>10</v>
      </c>
      <c r="AX201" t="s">
        <v>500</v>
      </c>
      <c r="AY201">
        <v>2</v>
      </c>
      <c r="AZ201">
        <v>4</v>
      </c>
    </row>
    <row r="202" spans="1:52" x14ac:dyDescent="0.3">
      <c r="A202">
        <v>31740</v>
      </c>
      <c r="B202" t="s">
        <v>784</v>
      </c>
      <c r="C202" t="s">
        <v>763</v>
      </c>
      <c r="D202" t="s">
        <v>318</v>
      </c>
      <c r="E202">
        <v>3</v>
      </c>
      <c r="F202">
        <v>96.934959349593498</v>
      </c>
      <c r="G202">
        <v>1.2</v>
      </c>
      <c r="H202">
        <v>6</v>
      </c>
      <c r="I202">
        <v>3819.8799999999997</v>
      </c>
      <c r="J202">
        <v>3293</v>
      </c>
      <c r="K202" t="s">
        <v>10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10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 t="s">
        <v>10</v>
      </c>
      <c r="Z202">
        <v>2</v>
      </c>
      <c r="AA202">
        <v>0.33333333333333331</v>
      </c>
      <c r="AB202">
        <v>0.81649658092772603</v>
      </c>
      <c r="AC202">
        <v>2.4494897427831783</v>
      </c>
      <c r="AD202">
        <v>7639.7599999999993</v>
      </c>
      <c r="AE202">
        <v>6</v>
      </c>
      <c r="AF202">
        <v>1</v>
      </c>
      <c r="AG202">
        <v>0</v>
      </c>
      <c r="AH202">
        <v>0</v>
      </c>
      <c r="AI202">
        <v>19758</v>
      </c>
      <c r="AJ202">
        <v>6.0347370346093069E-7</v>
      </c>
      <c r="AK202">
        <v>0.99999909478944493</v>
      </c>
      <c r="AL202">
        <v>30000</v>
      </c>
      <c r="AM202">
        <v>0.35</v>
      </c>
      <c r="AN202">
        <v>10.203771756048953</v>
      </c>
      <c r="AO202">
        <v>1.1049723756906077E-2</v>
      </c>
      <c r="AP202">
        <v>0.84964575219844429</v>
      </c>
      <c r="AQ202">
        <v>0.75452973539057167</v>
      </c>
      <c r="AR202">
        <v>0.88279492346916255</v>
      </c>
      <c r="AS202">
        <v>33.91045076312848</v>
      </c>
      <c r="AT202">
        <v>1</v>
      </c>
      <c r="AU202">
        <v>0.19600595229057033</v>
      </c>
      <c r="AV202">
        <v>3068.8957940631276</v>
      </c>
      <c r="AW202" t="s">
        <v>10</v>
      </c>
      <c r="AX202" t="s">
        <v>500</v>
      </c>
      <c r="AY202">
        <v>2</v>
      </c>
      <c r="AZ202">
        <v>4</v>
      </c>
    </row>
    <row r="203" spans="1:52" x14ac:dyDescent="0.3">
      <c r="A203">
        <v>32600</v>
      </c>
      <c r="B203" t="s">
        <v>785</v>
      </c>
      <c r="C203" t="s">
        <v>786</v>
      </c>
      <c r="D203" t="s">
        <v>554</v>
      </c>
      <c r="E203">
        <v>25</v>
      </c>
      <c r="F203">
        <v>95.140151515151516</v>
      </c>
      <c r="G203">
        <v>0.4</v>
      </c>
      <c r="H203">
        <v>5163.8310000000001</v>
      </c>
      <c r="I203">
        <v>9956.2799999999988</v>
      </c>
      <c r="J203">
        <v>8583</v>
      </c>
      <c r="K203" t="s">
        <v>10</v>
      </c>
      <c r="L203">
        <v>1004.994</v>
      </c>
      <c r="M203">
        <v>1521.4770000000001</v>
      </c>
      <c r="N203">
        <v>1381.617</v>
      </c>
      <c r="O203">
        <v>1721.277</v>
      </c>
      <c r="P203">
        <v>1566.432</v>
      </c>
      <c r="Q203">
        <v>1613.4249600000001</v>
      </c>
      <c r="R203" t="s">
        <v>10</v>
      </c>
      <c r="S203">
        <v>2065</v>
      </c>
      <c r="T203">
        <v>1619</v>
      </c>
      <c r="U203">
        <v>1448</v>
      </c>
      <c r="V203">
        <v>1619</v>
      </c>
      <c r="W203">
        <v>2373</v>
      </c>
      <c r="X203">
        <v>2184</v>
      </c>
      <c r="Y203" t="s">
        <v>10</v>
      </c>
      <c r="Z203">
        <v>8809.2219599999989</v>
      </c>
      <c r="AA203">
        <v>1468.2036599999999</v>
      </c>
      <c r="AB203">
        <v>252.85673245283874</v>
      </c>
      <c r="AC203">
        <v>0.17222183770665628</v>
      </c>
      <c r="AD203">
        <v>87707080.415908784</v>
      </c>
      <c r="AE203">
        <v>11308</v>
      </c>
      <c r="AF203">
        <v>1884.6666666666667</v>
      </c>
      <c r="AG203">
        <v>372.13581750036695</v>
      </c>
      <c r="AH203">
        <v>0.1974544486206404</v>
      </c>
      <c r="AI203">
        <v>97056564</v>
      </c>
      <c r="AJ203">
        <v>2.6580669004052791E-3</v>
      </c>
      <c r="AK203">
        <v>0.85603502176119695</v>
      </c>
      <c r="AL203">
        <v>30000</v>
      </c>
      <c r="AM203">
        <v>0.35</v>
      </c>
      <c r="AN203">
        <v>419.46026137206974</v>
      </c>
      <c r="AO203">
        <v>48.669734585635354</v>
      </c>
      <c r="AP203">
        <v>1469.6000970937225</v>
      </c>
      <c r="AQ203">
        <v>1558.2036816829384</v>
      </c>
      <c r="AR203">
        <v>2774.9470463238222</v>
      </c>
      <c r="AS203">
        <v>18366.128527305649</v>
      </c>
      <c r="AT203">
        <v>4404.6109799999995</v>
      </c>
      <c r="AU203">
        <v>21.001326636246098</v>
      </c>
      <c r="AV203">
        <v>377.36241390406775</v>
      </c>
      <c r="AW203" t="s">
        <v>10</v>
      </c>
      <c r="AX203" t="s">
        <v>500</v>
      </c>
      <c r="AY203">
        <v>2</v>
      </c>
      <c r="AZ203">
        <v>4</v>
      </c>
    </row>
    <row r="204" spans="1:52" x14ac:dyDescent="0.3">
      <c r="A204">
        <v>32030</v>
      </c>
      <c r="B204" t="s">
        <v>787</v>
      </c>
      <c r="C204" t="s">
        <v>786</v>
      </c>
      <c r="D204" t="s">
        <v>554</v>
      </c>
      <c r="E204">
        <v>25</v>
      </c>
      <c r="F204">
        <v>95.140151515151516</v>
      </c>
      <c r="G204">
        <v>0.4</v>
      </c>
      <c r="H204">
        <v>4786.2089999999998</v>
      </c>
      <c r="I204">
        <v>13211.24</v>
      </c>
      <c r="J204">
        <v>11389</v>
      </c>
      <c r="K204" t="s">
        <v>10</v>
      </c>
      <c r="L204">
        <v>1467.5309999999999</v>
      </c>
      <c r="M204">
        <v>1595.403</v>
      </c>
      <c r="N204">
        <v>771.22799999999995</v>
      </c>
      <c r="O204">
        <v>1227.771</v>
      </c>
      <c r="P204">
        <v>1137.8610000000001</v>
      </c>
      <c r="Q204">
        <v>1171.99683</v>
      </c>
      <c r="R204" t="s">
        <v>10</v>
      </c>
      <c r="S204">
        <v>1884</v>
      </c>
      <c r="T204">
        <v>1671</v>
      </c>
      <c r="U204">
        <v>2074</v>
      </c>
      <c r="V204">
        <v>1982</v>
      </c>
      <c r="W204">
        <v>1788</v>
      </c>
      <c r="X204">
        <v>1445</v>
      </c>
      <c r="Y204" t="s">
        <v>10</v>
      </c>
      <c r="Z204">
        <v>7371.7908299999999</v>
      </c>
      <c r="AA204">
        <v>1228.631805</v>
      </c>
      <c r="AB204">
        <v>287.14448492029322</v>
      </c>
      <c r="AC204">
        <v>0.23371076977800784</v>
      </c>
      <c r="AD204">
        <v>97390497.884929195</v>
      </c>
      <c r="AE204">
        <v>10844</v>
      </c>
      <c r="AF204">
        <v>1807.3333333333333</v>
      </c>
      <c r="AG204">
        <v>227.04331451656182</v>
      </c>
      <c r="AH204">
        <v>0.12562337579300728</v>
      </c>
      <c r="AI204">
        <v>123502316</v>
      </c>
      <c r="AJ204">
        <v>2.2243409566597141E-3</v>
      </c>
      <c r="AK204">
        <v>0.87798787145476842</v>
      </c>
      <c r="AL204">
        <v>30000</v>
      </c>
      <c r="AM204">
        <v>0.35</v>
      </c>
      <c r="AN204">
        <v>333.10818833832423</v>
      </c>
      <c r="AO204">
        <v>40.728126132596685</v>
      </c>
      <c r="AP204">
        <v>1305.3476382352103</v>
      </c>
      <c r="AQ204">
        <v>1696.7919522485081</v>
      </c>
      <c r="AR204">
        <v>2714.9951055634251</v>
      </c>
      <c r="AS204">
        <v>17203.108783713946</v>
      </c>
      <c r="AT204">
        <v>3685.895415</v>
      </c>
      <c r="AU204">
        <v>22.130320082413515</v>
      </c>
      <c r="AV204">
        <v>422.3889095144367</v>
      </c>
      <c r="AW204" t="s">
        <v>10</v>
      </c>
      <c r="AX204" t="s">
        <v>500</v>
      </c>
      <c r="AY204">
        <v>2</v>
      </c>
      <c r="AZ204">
        <v>4</v>
      </c>
    </row>
    <row r="205" spans="1:52" x14ac:dyDescent="0.3">
      <c r="A205">
        <v>32270</v>
      </c>
      <c r="B205" t="s">
        <v>788</v>
      </c>
      <c r="C205" t="s">
        <v>786</v>
      </c>
      <c r="D205" t="s">
        <v>554</v>
      </c>
      <c r="E205">
        <v>25</v>
      </c>
      <c r="F205">
        <v>95.140151515151516</v>
      </c>
      <c r="G205">
        <v>0.4</v>
      </c>
      <c r="H205">
        <v>4534.4610000000002</v>
      </c>
      <c r="I205">
        <v>7104.9999999999991</v>
      </c>
      <c r="J205">
        <v>6125</v>
      </c>
      <c r="K205" t="s">
        <v>10</v>
      </c>
      <c r="L205">
        <v>1250.748</v>
      </c>
      <c r="M205">
        <v>1310.6880000000001</v>
      </c>
      <c r="N205">
        <v>1306.692</v>
      </c>
      <c r="O205">
        <v>1511.4870000000001</v>
      </c>
      <c r="P205">
        <v>843.15599999999995</v>
      </c>
      <c r="Q205">
        <v>868.45068000000003</v>
      </c>
      <c r="R205" t="s">
        <v>10</v>
      </c>
      <c r="S205">
        <v>961</v>
      </c>
      <c r="T205">
        <v>2245</v>
      </c>
      <c r="U205">
        <v>1122</v>
      </c>
      <c r="V205">
        <v>1421</v>
      </c>
      <c r="W205">
        <v>2123</v>
      </c>
      <c r="X205">
        <v>1208</v>
      </c>
      <c r="Y205" t="s">
        <v>10</v>
      </c>
      <c r="Z205">
        <v>7091.2216799999997</v>
      </c>
      <c r="AA205">
        <v>1181.8702799999999</v>
      </c>
      <c r="AB205">
        <v>267.7778924130198</v>
      </c>
      <c r="AC205">
        <v>0.22657130561995334</v>
      </c>
      <c r="AD205">
        <v>50383130.03639999</v>
      </c>
      <c r="AE205">
        <v>9080</v>
      </c>
      <c r="AF205">
        <v>1513.3333333333333</v>
      </c>
      <c r="AG205">
        <v>541.66361024778723</v>
      </c>
      <c r="AH205">
        <v>0.35792749575844973</v>
      </c>
      <c r="AI205">
        <v>55615000</v>
      </c>
      <c r="AJ205">
        <v>2.1396829046460212E-3</v>
      </c>
      <c r="AK205">
        <v>0.88669088203406798</v>
      </c>
      <c r="AL205">
        <v>30000</v>
      </c>
      <c r="AM205">
        <v>0.35</v>
      </c>
      <c r="AN205">
        <v>445.5014147870458</v>
      </c>
      <c r="AO205">
        <v>39.178020331491709</v>
      </c>
      <c r="AP205">
        <v>1247.2284007003125</v>
      </c>
      <c r="AQ205">
        <v>1588.3351422051614</v>
      </c>
      <c r="AR205">
        <v>2567.7856504924539</v>
      </c>
      <c r="AS205">
        <v>19420.317822206802</v>
      </c>
      <c r="AT205">
        <v>3545.6108399999998</v>
      </c>
      <c r="AU205">
        <v>15.91739429916216</v>
      </c>
      <c r="AV205">
        <v>495.69420960753712</v>
      </c>
      <c r="AW205" t="s">
        <v>10</v>
      </c>
      <c r="AX205" t="s">
        <v>500</v>
      </c>
      <c r="AY205">
        <v>2</v>
      </c>
      <c r="AZ205">
        <v>4</v>
      </c>
    </row>
    <row r="206" spans="1:52" x14ac:dyDescent="0.3">
      <c r="A206">
        <v>32340</v>
      </c>
      <c r="B206" t="s">
        <v>789</v>
      </c>
      <c r="C206" t="s">
        <v>786</v>
      </c>
      <c r="D206" t="s">
        <v>554</v>
      </c>
      <c r="E206">
        <v>25</v>
      </c>
      <c r="F206">
        <v>95.140151515151516</v>
      </c>
      <c r="G206">
        <v>0.4</v>
      </c>
      <c r="H206">
        <v>3746.25</v>
      </c>
      <c r="I206">
        <v>4006.64</v>
      </c>
      <c r="J206">
        <v>3454</v>
      </c>
      <c r="K206" t="s">
        <v>10</v>
      </c>
      <c r="L206">
        <v>978.02099999999996</v>
      </c>
      <c r="M206">
        <v>1167.8309999999999</v>
      </c>
      <c r="N206">
        <v>1248.75</v>
      </c>
      <c r="O206">
        <v>1243.7550000000001</v>
      </c>
      <c r="P206">
        <v>988.01099999999997</v>
      </c>
      <c r="Q206">
        <v>1017.65133</v>
      </c>
      <c r="R206" t="s">
        <v>10</v>
      </c>
      <c r="S206">
        <v>1365</v>
      </c>
      <c r="T206">
        <v>897</v>
      </c>
      <c r="U206">
        <v>1381</v>
      </c>
      <c r="V206">
        <v>1018</v>
      </c>
      <c r="W206">
        <v>1372</v>
      </c>
      <c r="X206">
        <v>1904</v>
      </c>
      <c r="Y206" t="s">
        <v>10</v>
      </c>
      <c r="Z206">
        <v>6644.0193300000001</v>
      </c>
      <c r="AA206">
        <v>1107.3365550000001</v>
      </c>
      <c r="AB206">
        <v>127.49264517073878</v>
      </c>
      <c r="AC206">
        <v>0.11513450413522994</v>
      </c>
      <c r="AD206">
        <v>26620193.608351201</v>
      </c>
      <c r="AE206">
        <v>7937</v>
      </c>
      <c r="AF206">
        <v>1322.8333333333333</v>
      </c>
      <c r="AG206">
        <v>352.02012253089566</v>
      </c>
      <c r="AH206">
        <v>0.26611071376910345</v>
      </c>
      <c r="AI206">
        <v>27414398</v>
      </c>
      <c r="AJ206">
        <v>2.0047454754705558E-3</v>
      </c>
      <c r="AK206">
        <v>0.89483561694796432</v>
      </c>
      <c r="AL206">
        <v>30000</v>
      </c>
      <c r="AM206">
        <v>0.35</v>
      </c>
      <c r="AN206">
        <v>574.24322503236772</v>
      </c>
      <c r="AO206">
        <v>36.707289116022103</v>
      </c>
      <c r="AP206">
        <v>1045.1748730712914</v>
      </c>
      <c r="AQ206">
        <v>846.49820046795219</v>
      </c>
      <c r="AR206">
        <v>1764.1804283685046</v>
      </c>
      <c r="AS206">
        <v>18389.894955545613</v>
      </c>
      <c r="AT206">
        <v>3322.009665</v>
      </c>
      <c r="AU206">
        <v>11.570043912360488</v>
      </c>
      <c r="AV206">
        <v>500.98755311022791</v>
      </c>
      <c r="AW206" t="s">
        <v>10</v>
      </c>
      <c r="AX206" t="s">
        <v>500</v>
      </c>
      <c r="AY206">
        <v>2</v>
      </c>
      <c r="AZ206">
        <v>4</v>
      </c>
    </row>
    <row r="207" spans="1:52" x14ac:dyDescent="0.3">
      <c r="A207">
        <v>32310</v>
      </c>
      <c r="B207" t="s">
        <v>790</v>
      </c>
      <c r="C207" t="s">
        <v>786</v>
      </c>
      <c r="D207" t="s">
        <v>554</v>
      </c>
      <c r="E207">
        <v>25</v>
      </c>
      <c r="F207">
        <v>95.140151515151516</v>
      </c>
      <c r="G207">
        <v>0.4</v>
      </c>
      <c r="H207">
        <v>2349.6480000000001</v>
      </c>
      <c r="I207">
        <v>3816.3999999999996</v>
      </c>
      <c r="J207">
        <v>3290</v>
      </c>
      <c r="K207" t="s">
        <v>10</v>
      </c>
      <c r="L207">
        <v>783.21600000000001</v>
      </c>
      <c r="M207">
        <v>695.30399999999997</v>
      </c>
      <c r="N207">
        <v>696.303</v>
      </c>
      <c r="O207">
        <v>613.38599999999997</v>
      </c>
      <c r="P207">
        <v>627.37199999999996</v>
      </c>
      <c r="Q207">
        <v>646.19316000000003</v>
      </c>
      <c r="R207" t="s">
        <v>10</v>
      </c>
      <c r="S207">
        <v>936</v>
      </c>
      <c r="T207">
        <v>583</v>
      </c>
      <c r="U207">
        <v>569</v>
      </c>
      <c r="V207">
        <v>699</v>
      </c>
      <c r="W207">
        <v>1007</v>
      </c>
      <c r="X207">
        <v>796</v>
      </c>
      <c r="Y207" t="s">
        <v>10</v>
      </c>
      <c r="Z207">
        <v>4061.7741599999999</v>
      </c>
      <c r="AA207">
        <v>676.96235999999999</v>
      </c>
      <c r="AB207">
        <v>62.366999528866238</v>
      </c>
      <c r="AC207">
        <v>9.2127721146662039E-2</v>
      </c>
      <c r="AD207">
        <v>15501354.904223999</v>
      </c>
      <c r="AE207">
        <v>4590</v>
      </c>
      <c r="AF207">
        <v>765</v>
      </c>
      <c r="AG207">
        <v>181.47286298507555</v>
      </c>
      <c r="AH207">
        <v>0.23721942873866086</v>
      </c>
      <c r="AI207">
        <v>15101100</v>
      </c>
      <c r="AJ207">
        <v>1.2255869474785555E-3</v>
      </c>
      <c r="AK207">
        <v>0.93032573236017402</v>
      </c>
      <c r="AL207">
        <v>30000</v>
      </c>
      <c r="AM207">
        <v>0.35</v>
      </c>
      <c r="AN207">
        <v>460.04629795895579</v>
      </c>
      <c r="AO207">
        <v>22.440741215469615</v>
      </c>
      <c r="AP207">
        <v>623.38552991560664</v>
      </c>
      <c r="AQ207">
        <v>436.51210362745257</v>
      </c>
      <c r="AR207">
        <v>997.53063401419297</v>
      </c>
      <c r="AS207">
        <v>13496.844540823002</v>
      </c>
      <c r="AT207">
        <v>2030.88708</v>
      </c>
      <c r="AU207">
        <v>8.8290552016622943</v>
      </c>
      <c r="AV207">
        <v>601.44379417908442</v>
      </c>
      <c r="AW207" t="s">
        <v>10</v>
      </c>
      <c r="AX207" t="s">
        <v>500</v>
      </c>
      <c r="AY207">
        <v>2</v>
      </c>
      <c r="AZ207">
        <v>4</v>
      </c>
    </row>
    <row r="208" spans="1:52" x14ac:dyDescent="0.3">
      <c r="A208">
        <v>32470</v>
      </c>
      <c r="B208" t="s">
        <v>791</v>
      </c>
      <c r="C208" t="s">
        <v>786</v>
      </c>
      <c r="D208" t="s">
        <v>554</v>
      </c>
      <c r="E208">
        <v>25</v>
      </c>
      <c r="F208">
        <v>95.140151515151516</v>
      </c>
      <c r="G208">
        <v>0.4</v>
      </c>
      <c r="H208">
        <v>4318.6769999999997</v>
      </c>
      <c r="I208">
        <v>8450.5999999999985</v>
      </c>
      <c r="J208">
        <v>7285</v>
      </c>
      <c r="K208" t="s">
        <v>10</v>
      </c>
      <c r="L208">
        <v>0</v>
      </c>
      <c r="M208">
        <v>0</v>
      </c>
      <c r="N208">
        <v>120</v>
      </c>
      <c r="O208">
        <v>1439.559</v>
      </c>
      <c r="P208">
        <v>888.11099999999999</v>
      </c>
      <c r="Q208">
        <v>914.7543300000001</v>
      </c>
      <c r="R208" t="s">
        <v>10</v>
      </c>
      <c r="S208">
        <v>676</v>
      </c>
      <c r="T208">
        <v>789</v>
      </c>
      <c r="U208">
        <v>1034</v>
      </c>
      <c r="V208">
        <v>809</v>
      </c>
      <c r="W208">
        <v>975</v>
      </c>
      <c r="X208">
        <v>597</v>
      </c>
      <c r="Y208" t="s">
        <v>10</v>
      </c>
      <c r="Z208">
        <v>3362.4243300000003</v>
      </c>
      <c r="AA208">
        <v>560.40405500000008</v>
      </c>
      <c r="AB208">
        <v>604.63716688491627</v>
      </c>
      <c r="AC208">
        <v>1.0789307491447688</v>
      </c>
      <c r="AD208">
        <v>28414503.043097999</v>
      </c>
      <c r="AE208">
        <v>4880</v>
      </c>
      <c r="AF208">
        <v>813.33333333333337</v>
      </c>
      <c r="AG208">
        <v>167.98888852143375</v>
      </c>
      <c r="AH208">
        <v>0.20654371539520541</v>
      </c>
      <c r="AI208">
        <v>35550800</v>
      </c>
      <c r="AJ208">
        <v>1.0145673315161195E-3</v>
      </c>
      <c r="AK208">
        <v>0.94381170447658813</v>
      </c>
      <c r="AL208">
        <v>30000</v>
      </c>
      <c r="AM208">
        <v>0.35</v>
      </c>
      <c r="AN208">
        <v>281.28921736578445</v>
      </c>
      <c r="AO208">
        <v>18.576930000000001</v>
      </c>
      <c r="AP208">
        <v>1069.0604168849163</v>
      </c>
      <c r="AQ208">
        <v>3236.9979178015647</v>
      </c>
      <c r="AR208">
        <v>3701.4211678015645</v>
      </c>
      <c r="AS208">
        <v>25385.15752406908</v>
      </c>
      <c r="AT208">
        <v>1681.2121650000001</v>
      </c>
      <c r="AU208">
        <v>11.953619699640146</v>
      </c>
      <c r="AV208">
        <v>1366.4883015691548</v>
      </c>
      <c r="AW208" t="s">
        <v>10</v>
      </c>
      <c r="AX208" t="s">
        <v>500</v>
      </c>
      <c r="AY208">
        <v>2</v>
      </c>
      <c r="AZ208">
        <v>4</v>
      </c>
    </row>
    <row r="209" spans="1:52" x14ac:dyDescent="0.3">
      <c r="A209">
        <v>32390</v>
      </c>
      <c r="B209" t="s">
        <v>792</v>
      </c>
      <c r="C209" t="s">
        <v>786</v>
      </c>
      <c r="D209" t="s">
        <v>318</v>
      </c>
      <c r="E209">
        <v>3</v>
      </c>
      <c r="F209">
        <v>96.934959349593498</v>
      </c>
      <c r="G209">
        <v>1.2</v>
      </c>
      <c r="H209">
        <v>2518.9185600000001</v>
      </c>
      <c r="I209">
        <v>2612.3199999999997</v>
      </c>
      <c r="J209">
        <v>2252</v>
      </c>
      <c r="K209" t="s">
        <v>10</v>
      </c>
      <c r="L209">
        <v>0</v>
      </c>
      <c r="M209">
        <v>2</v>
      </c>
      <c r="N209">
        <v>57</v>
      </c>
      <c r="O209">
        <v>451.548</v>
      </c>
      <c r="P209">
        <v>815.18399999999997</v>
      </c>
      <c r="Q209">
        <v>839.63952000000006</v>
      </c>
      <c r="R209" t="s">
        <v>10</v>
      </c>
      <c r="S209">
        <v>590</v>
      </c>
      <c r="T209">
        <v>523</v>
      </c>
      <c r="U209">
        <v>362</v>
      </c>
      <c r="V209">
        <v>518</v>
      </c>
      <c r="W209">
        <v>681</v>
      </c>
      <c r="X209">
        <v>318</v>
      </c>
      <c r="Y209" t="s">
        <v>10</v>
      </c>
      <c r="Z209">
        <v>2165.3715200000001</v>
      </c>
      <c r="AA209">
        <v>360.89525333333336</v>
      </c>
      <c r="AB209">
        <v>398.79713400039515</v>
      </c>
      <c r="AC209">
        <v>1.1050218320052398</v>
      </c>
      <c r="AD209">
        <v>5656643.3291263999</v>
      </c>
      <c r="AE209">
        <v>2992</v>
      </c>
      <c r="AF209">
        <v>498.66666666666669</v>
      </c>
      <c r="AG209">
        <v>137.0192200629775</v>
      </c>
      <c r="AH209">
        <v>0.27477116322789602</v>
      </c>
      <c r="AI209">
        <v>6737984</v>
      </c>
      <c r="AJ209">
        <v>6.5337238527161251E-4</v>
      </c>
      <c r="AK209">
        <v>0.97248386764923234</v>
      </c>
      <c r="AL209">
        <v>30000</v>
      </c>
      <c r="AM209">
        <v>0.35</v>
      </c>
      <c r="AN209">
        <v>405.9977438085964</v>
      </c>
      <c r="AO209">
        <v>11.963378563535912</v>
      </c>
      <c r="AP209">
        <v>434.68726969100288</v>
      </c>
      <c r="AQ209">
        <v>379.90436646302442</v>
      </c>
      <c r="AR209">
        <v>470.57740538161062</v>
      </c>
      <c r="AS209">
        <v>2849.0719031179774</v>
      </c>
      <c r="AT209">
        <v>1082.6857600000001</v>
      </c>
      <c r="AU209">
        <v>5.3334570278322611</v>
      </c>
      <c r="AV209">
        <v>238.14943980807223</v>
      </c>
      <c r="AW209" t="s">
        <v>10</v>
      </c>
      <c r="AX209" t="s">
        <v>500</v>
      </c>
      <c r="AY209">
        <v>2</v>
      </c>
      <c r="AZ209">
        <v>4</v>
      </c>
    </row>
    <row r="210" spans="1:52" x14ac:dyDescent="0.3">
      <c r="A210">
        <v>32630</v>
      </c>
      <c r="B210" t="s">
        <v>793</v>
      </c>
      <c r="C210" t="s">
        <v>786</v>
      </c>
      <c r="D210" t="s">
        <v>554</v>
      </c>
      <c r="E210">
        <v>25</v>
      </c>
      <c r="F210">
        <v>95.140151515151516</v>
      </c>
      <c r="G210">
        <v>0.4</v>
      </c>
      <c r="H210">
        <v>1474.5239999999999</v>
      </c>
      <c r="I210">
        <v>10559.48</v>
      </c>
      <c r="J210">
        <v>9103</v>
      </c>
      <c r="K210" t="s">
        <v>10</v>
      </c>
      <c r="L210">
        <v>0</v>
      </c>
      <c r="M210">
        <v>368.63099999999997</v>
      </c>
      <c r="N210">
        <v>491.50799999999998</v>
      </c>
      <c r="O210">
        <v>467.53199999999998</v>
      </c>
      <c r="P210">
        <v>357.642</v>
      </c>
      <c r="Q210">
        <v>368.37126000000001</v>
      </c>
      <c r="R210" t="s">
        <v>10</v>
      </c>
      <c r="S210">
        <v>368</v>
      </c>
      <c r="T210">
        <v>576</v>
      </c>
      <c r="U210">
        <v>428</v>
      </c>
      <c r="V210">
        <v>591</v>
      </c>
      <c r="W210">
        <v>603</v>
      </c>
      <c r="X210">
        <v>614</v>
      </c>
      <c r="Y210" t="s">
        <v>10</v>
      </c>
      <c r="Z210">
        <v>2053.68426</v>
      </c>
      <c r="AA210">
        <v>342.28071</v>
      </c>
      <c r="AB210">
        <v>177.04450173804494</v>
      </c>
      <c r="AC210">
        <v>0.51724942880375857</v>
      </c>
      <c r="AD210">
        <v>21685837.869784798</v>
      </c>
      <c r="AE210">
        <v>3180</v>
      </c>
      <c r="AF210">
        <v>530</v>
      </c>
      <c r="AG210">
        <v>104.75686135046239</v>
      </c>
      <c r="AH210">
        <v>0.19765445537823093</v>
      </c>
      <c r="AI210">
        <v>28947540</v>
      </c>
      <c r="AJ210">
        <v>6.1967222306081053E-4</v>
      </c>
      <c r="AK210">
        <v>0.97436388738183533</v>
      </c>
      <c r="AL210">
        <v>30000</v>
      </c>
      <c r="AM210">
        <v>0.35</v>
      </c>
      <c r="AN210">
        <v>196.66006072807437</v>
      </c>
      <c r="AO210">
        <v>11.346321878453038</v>
      </c>
      <c r="AP210">
        <v>460.70254869937094</v>
      </c>
      <c r="AQ210">
        <v>977.36301843009903</v>
      </c>
      <c r="AR210">
        <v>1261.0210653914251</v>
      </c>
      <c r="AS210">
        <v>10319.977080083081</v>
      </c>
      <c r="AT210">
        <v>1026.84213</v>
      </c>
      <c r="AU210">
        <v>10.442813108044691</v>
      </c>
      <c r="AV210">
        <v>909.5438319691059</v>
      </c>
      <c r="AW210" t="s">
        <v>10</v>
      </c>
      <c r="AX210" t="s">
        <v>500</v>
      </c>
      <c r="AY210">
        <v>2</v>
      </c>
      <c r="AZ210">
        <v>4</v>
      </c>
    </row>
    <row r="211" spans="1:52" x14ac:dyDescent="0.3">
      <c r="A211">
        <v>32430</v>
      </c>
      <c r="B211" t="s">
        <v>307</v>
      </c>
      <c r="C211" t="s">
        <v>786</v>
      </c>
      <c r="D211" t="s">
        <v>554</v>
      </c>
      <c r="E211">
        <v>25</v>
      </c>
      <c r="F211">
        <v>95.140151515151516</v>
      </c>
      <c r="G211">
        <v>0.4</v>
      </c>
      <c r="H211">
        <v>1741.2570000000001</v>
      </c>
      <c r="I211">
        <v>5098.2</v>
      </c>
      <c r="J211">
        <v>4395</v>
      </c>
      <c r="K211" t="s">
        <v>10</v>
      </c>
      <c r="L211">
        <v>580.41899999999998</v>
      </c>
      <c r="M211">
        <v>116</v>
      </c>
      <c r="N211">
        <v>133</v>
      </c>
      <c r="O211">
        <v>230.76900000000001</v>
      </c>
      <c r="P211">
        <v>466.53300000000002</v>
      </c>
      <c r="Q211">
        <v>480.52898999999996</v>
      </c>
      <c r="R211" t="s">
        <v>10</v>
      </c>
      <c r="S211">
        <v>498</v>
      </c>
      <c r="T211">
        <v>538</v>
      </c>
      <c r="U211">
        <v>353</v>
      </c>
      <c r="V211">
        <v>375</v>
      </c>
      <c r="W211">
        <v>486</v>
      </c>
      <c r="X211">
        <v>566</v>
      </c>
      <c r="Y211" t="s">
        <v>10</v>
      </c>
      <c r="Z211">
        <v>2007.24999</v>
      </c>
      <c r="AA211">
        <v>334.54166500000002</v>
      </c>
      <c r="AB211">
        <v>199.16723802653226</v>
      </c>
      <c r="AC211">
        <v>0.59534359651893354</v>
      </c>
      <c r="AD211">
        <v>10233361.899017999</v>
      </c>
      <c r="AE211">
        <v>2816</v>
      </c>
      <c r="AF211">
        <v>469.33333333333331</v>
      </c>
      <c r="AG211">
        <v>86.707938890661282</v>
      </c>
      <c r="AH211">
        <v>0.18474702888635217</v>
      </c>
      <c r="AI211">
        <v>12376320</v>
      </c>
      <c r="AJ211">
        <v>6.0566129261860812E-4</v>
      </c>
      <c r="AK211">
        <v>0.97618740532595494</v>
      </c>
      <c r="AL211">
        <v>30000</v>
      </c>
      <c r="AM211">
        <v>0.35</v>
      </c>
      <c r="AN211">
        <v>279.80978354644452</v>
      </c>
      <c r="AO211">
        <v>11.089778950276242</v>
      </c>
      <c r="AP211">
        <v>476.41171178343836</v>
      </c>
      <c r="AQ211">
        <v>1091.1185324893488</v>
      </c>
      <c r="AR211">
        <v>1368.3630062462548</v>
      </c>
      <c r="AS211">
        <v>13065.544071813769</v>
      </c>
      <c r="AT211">
        <v>1003.624995</v>
      </c>
      <c r="AU211">
        <v>7.1736233256719721</v>
      </c>
      <c r="AV211">
        <v>1178.1609110872594</v>
      </c>
      <c r="AW211" t="s">
        <v>10</v>
      </c>
      <c r="AX211" t="s">
        <v>500</v>
      </c>
      <c r="AY211">
        <v>2</v>
      </c>
      <c r="AZ211">
        <v>4</v>
      </c>
    </row>
    <row r="212" spans="1:52" x14ac:dyDescent="0.3">
      <c r="A212">
        <v>32460</v>
      </c>
      <c r="B212" t="s">
        <v>794</v>
      </c>
      <c r="C212" t="s">
        <v>786</v>
      </c>
      <c r="D212" t="s">
        <v>318</v>
      </c>
      <c r="E212">
        <v>3</v>
      </c>
      <c r="F212">
        <v>96.934959349593498</v>
      </c>
      <c r="G212">
        <v>1.2</v>
      </c>
      <c r="H212">
        <v>3446.5499999999997</v>
      </c>
      <c r="I212">
        <v>9382.08</v>
      </c>
      <c r="J212">
        <v>8088</v>
      </c>
      <c r="K212" t="s">
        <v>10</v>
      </c>
      <c r="L212">
        <v>0</v>
      </c>
      <c r="M212">
        <v>0</v>
      </c>
      <c r="N212">
        <v>1148.8499999999999</v>
      </c>
      <c r="O212">
        <v>66</v>
      </c>
      <c r="P212">
        <v>4</v>
      </c>
      <c r="Q212">
        <v>4.12</v>
      </c>
      <c r="R212" t="s">
        <v>10</v>
      </c>
      <c r="S212">
        <v>386</v>
      </c>
      <c r="T212">
        <v>308</v>
      </c>
      <c r="U212">
        <v>288</v>
      </c>
      <c r="V212">
        <v>378</v>
      </c>
      <c r="W212">
        <v>344</v>
      </c>
      <c r="X212">
        <v>315</v>
      </c>
      <c r="Y212" t="s">
        <v>10</v>
      </c>
      <c r="Z212">
        <v>1222.9699999999998</v>
      </c>
      <c r="AA212">
        <v>203.82833333333329</v>
      </c>
      <c r="AB212">
        <v>463.67431675332915</v>
      </c>
      <c r="AC212">
        <v>2.274827592271254</v>
      </c>
      <c r="AD212">
        <v>11474002.377599997</v>
      </c>
      <c r="AE212">
        <v>2019</v>
      </c>
      <c r="AF212">
        <v>336.5</v>
      </c>
      <c r="AG212">
        <v>39.637103829619036</v>
      </c>
      <c r="AH212">
        <v>0.11779228478341466</v>
      </c>
      <c r="AI212">
        <v>16329672</v>
      </c>
      <c r="AJ212">
        <v>3.6901511756080716E-4</v>
      </c>
      <c r="AK212">
        <v>0.98575825638455039</v>
      </c>
      <c r="AL212">
        <v>30000</v>
      </c>
      <c r="AM212">
        <v>0.35</v>
      </c>
      <c r="AN212">
        <v>161.00113349030559</v>
      </c>
      <c r="AO212">
        <v>6.7567403314917112</v>
      </c>
      <c r="AP212">
        <v>483.9445377478043</v>
      </c>
      <c r="AQ212">
        <v>429.31890443410003</v>
      </c>
      <c r="AR212">
        <v>504.21475874227946</v>
      </c>
      <c r="AS212">
        <v>2357.9708884787083</v>
      </c>
      <c r="AT212">
        <v>611.4849999999999</v>
      </c>
      <c r="AU212">
        <v>7.5960334780726182</v>
      </c>
      <c r="AV212">
        <v>348.98053984533249</v>
      </c>
      <c r="AW212" t="s">
        <v>10</v>
      </c>
      <c r="AX212" t="s">
        <v>500</v>
      </c>
      <c r="AY212">
        <v>2</v>
      </c>
      <c r="AZ212">
        <v>4</v>
      </c>
    </row>
    <row r="213" spans="1:52" x14ac:dyDescent="0.3">
      <c r="A213">
        <v>32610</v>
      </c>
      <c r="B213" t="s">
        <v>795</v>
      </c>
      <c r="C213" t="s">
        <v>786</v>
      </c>
      <c r="D213" t="s">
        <v>318</v>
      </c>
      <c r="E213">
        <v>3</v>
      </c>
      <c r="F213">
        <v>96.934959349593498</v>
      </c>
      <c r="G213">
        <v>1.2</v>
      </c>
      <c r="H213">
        <v>594</v>
      </c>
      <c r="I213">
        <v>9110.64</v>
      </c>
      <c r="J213">
        <v>7854</v>
      </c>
      <c r="K213" t="s">
        <v>10</v>
      </c>
      <c r="L213">
        <v>131</v>
      </c>
      <c r="M213">
        <v>147</v>
      </c>
      <c r="N213">
        <v>198</v>
      </c>
      <c r="O213">
        <v>158</v>
      </c>
      <c r="P213">
        <v>160</v>
      </c>
      <c r="Q213">
        <v>164.8</v>
      </c>
      <c r="R213" t="s">
        <v>10</v>
      </c>
      <c r="S213">
        <v>211</v>
      </c>
      <c r="T213">
        <v>131</v>
      </c>
      <c r="U213">
        <v>140</v>
      </c>
      <c r="V213">
        <v>249</v>
      </c>
      <c r="W213">
        <v>299</v>
      </c>
      <c r="X213">
        <v>155</v>
      </c>
      <c r="Y213" t="s">
        <v>10</v>
      </c>
      <c r="Z213">
        <v>958.8</v>
      </c>
      <c r="AA213">
        <v>159.79999999999998</v>
      </c>
      <c r="AB213">
        <v>22.274649267721443</v>
      </c>
      <c r="AC213">
        <v>0.13939079641878252</v>
      </c>
      <c r="AD213">
        <v>8735281.6319999993</v>
      </c>
      <c r="AE213">
        <v>1185</v>
      </c>
      <c r="AF213">
        <v>197.5</v>
      </c>
      <c r="AG213">
        <v>67.337211109460128</v>
      </c>
      <c r="AH213">
        <v>0.34094790435169686</v>
      </c>
      <c r="AI213">
        <v>9306990</v>
      </c>
      <c r="AJ213">
        <v>2.8930529343917016E-4</v>
      </c>
      <c r="AK213">
        <v>0.98874726610349772</v>
      </c>
      <c r="AL213">
        <v>30000</v>
      </c>
      <c r="AM213">
        <v>0.35</v>
      </c>
      <c r="AN213">
        <v>144.66389938331761</v>
      </c>
      <c r="AO213">
        <v>5.2972375690607736</v>
      </c>
      <c r="AP213">
        <v>38.166361974903765</v>
      </c>
      <c r="AQ213">
        <v>29.237113220660529</v>
      </c>
      <c r="AR213">
        <v>54.058074682086087</v>
      </c>
      <c r="AS213">
        <v>538.98200792802095</v>
      </c>
      <c r="AT213">
        <v>479.4</v>
      </c>
      <c r="AU213">
        <v>6.6277765502466961</v>
      </c>
      <c r="AV213">
        <v>101.74775076655382</v>
      </c>
      <c r="AW213" t="s">
        <v>10</v>
      </c>
      <c r="AX213" t="s">
        <v>500</v>
      </c>
      <c r="AY213">
        <v>2</v>
      </c>
      <c r="AZ213">
        <v>4</v>
      </c>
    </row>
    <row r="214" spans="1:52" x14ac:dyDescent="0.3">
      <c r="A214">
        <v>32640</v>
      </c>
      <c r="B214" t="s">
        <v>796</v>
      </c>
      <c r="C214" t="s">
        <v>786</v>
      </c>
      <c r="D214" t="s">
        <v>318</v>
      </c>
      <c r="E214">
        <v>3</v>
      </c>
      <c r="F214">
        <v>96.934959349593498</v>
      </c>
      <c r="G214">
        <v>1.2</v>
      </c>
      <c r="H214">
        <v>668.3309999999999</v>
      </c>
      <c r="I214">
        <v>5092.3999999999996</v>
      </c>
      <c r="J214">
        <v>4390</v>
      </c>
      <c r="K214" t="s">
        <v>10</v>
      </c>
      <c r="L214">
        <v>0</v>
      </c>
      <c r="M214">
        <v>10</v>
      </c>
      <c r="N214">
        <v>154</v>
      </c>
      <c r="O214">
        <v>222.77699999999999</v>
      </c>
      <c r="P214">
        <v>200.79900000000001</v>
      </c>
      <c r="Q214">
        <v>206.82297</v>
      </c>
      <c r="R214" t="s">
        <v>10</v>
      </c>
      <c r="S214">
        <v>118</v>
      </c>
      <c r="T214">
        <v>155</v>
      </c>
      <c r="U214">
        <v>224</v>
      </c>
      <c r="V214">
        <v>138</v>
      </c>
      <c r="W214">
        <v>129</v>
      </c>
      <c r="X214">
        <v>174</v>
      </c>
      <c r="Y214" t="s">
        <v>10</v>
      </c>
      <c r="Z214">
        <v>794.39896999999996</v>
      </c>
      <c r="AA214">
        <v>132.39982833333332</v>
      </c>
      <c r="AB214">
        <v>101.35411564750993</v>
      </c>
      <c r="AC214">
        <v>0.76551546118578129</v>
      </c>
      <c r="AD214">
        <v>4045397.3148279996</v>
      </c>
      <c r="AE214">
        <v>938</v>
      </c>
      <c r="AF214">
        <v>156.33333333333334</v>
      </c>
      <c r="AG214">
        <v>38.588426589674121</v>
      </c>
      <c r="AH214">
        <v>0.24683428522179607</v>
      </c>
      <c r="AI214">
        <v>4117820</v>
      </c>
      <c r="AJ214">
        <v>2.3969944422572438E-4</v>
      </c>
      <c r="AK214">
        <v>0.99086179925663886</v>
      </c>
      <c r="AL214">
        <v>30000</v>
      </c>
      <c r="AM214">
        <v>0.35</v>
      </c>
      <c r="AN214">
        <v>176.12811174675676</v>
      </c>
      <c r="AO214">
        <v>4.3889445856353593</v>
      </c>
      <c r="AP214">
        <v>114.520949404416</v>
      </c>
      <c r="AQ214">
        <v>98.888123499928227</v>
      </c>
      <c r="AR214">
        <v>127.68778316132207</v>
      </c>
      <c r="AS214">
        <v>946.96763158721615</v>
      </c>
      <c r="AT214">
        <v>397.19948499999998</v>
      </c>
      <c r="AU214">
        <v>4.5103473949815287</v>
      </c>
      <c r="AV214">
        <v>215.76203871121098</v>
      </c>
      <c r="AW214" t="s">
        <v>10</v>
      </c>
      <c r="AX214" t="s">
        <v>500</v>
      </c>
      <c r="AY214">
        <v>2</v>
      </c>
      <c r="AZ214">
        <v>4</v>
      </c>
    </row>
    <row r="215" spans="1:52" x14ac:dyDescent="0.3">
      <c r="A215">
        <v>32450</v>
      </c>
      <c r="B215" t="s">
        <v>370</v>
      </c>
      <c r="C215" t="s">
        <v>786</v>
      </c>
      <c r="D215" t="s">
        <v>318</v>
      </c>
      <c r="E215">
        <v>3</v>
      </c>
      <c r="F215">
        <v>96.934959349593498</v>
      </c>
      <c r="G215">
        <v>1.2</v>
      </c>
      <c r="H215">
        <v>669.8594700000001</v>
      </c>
      <c r="I215">
        <v>13193.839999999998</v>
      </c>
      <c r="J215">
        <v>11374</v>
      </c>
      <c r="K215" t="s">
        <v>10</v>
      </c>
      <c r="L215">
        <v>169</v>
      </c>
      <c r="M215">
        <v>23</v>
      </c>
      <c r="N215">
        <v>52</v>
      </c>
      <c r="O215">
        <v>10</v>
      </c>
      <c r="P215">
        <v>216.78299999999999</v>
      </c>
      <c r="Q215">
        <v>223.28649000000001</v>
      </c>
      <c r="R215" t="s">
        <v>10</v>
      </c>
      <c r="S215">
        <v>134</v>
      </c>
      <c r="T215">
        <v>176</v>
      </c>
      <c r="U215">
        <v>195</v>
      </c>
      <c r="V215">
        <v>156</v>
      </c>
      <c r="W215">
        <v>217</v>
      </c>
      <c r="X215">
        <v>180</v>
      </c>
      <c r="Y215" t="s">
        <v>10</v>
      </c>
      <c r="Z215">
        <v>694.06949000000009</v>
      </c>
      <c r="AA215">
        <v>115.67824833333334</v>
      </c>
      <c r="AB215">
        <v>98.444891061659519</v>
      </c>
      <c r="AC215">
        <v>0.85102335555760711</v>
      </c>
      <c r="AD215">
        <v>9157441.7999415994</v>
      </c>
      <c r="AE215">
        <v>1058</v>
      </c>
      <c r="AF215">
        <v>176.33333333333334</v>
      </c>
      <c r="AG215">
        <v>29.056267252809135</v>
      </c>
      <c r="AH215">
        <v>0.16478034358870963</v>
      </c>
      <c r="AI215">
        <v>12033692</v>
      </c>
      <c r="AJ215">
        <v>2.0942634279476975E-4</v>
      </c>
      <c r="AK215">
        <v>0.9926472833128408</v>
      </c>
      <c r="AL215">
        <v>30000</v>
      </c>
      <c r="AM215">
        <v>0.35</v>
      </c>
      <c r="AN215">
        <v>102.27899879453908</v>
      </c>
      <c r="AO215">
        <v>3.8346380662983428</v>
      </c>
      <c r="AP215">
        <v>109.94880526055455</v>
      </c>
      <c r="AQ215">
        <v>95.307795552942707</v>
      </c>
      <c r="AR215">
        <v>121.45271945944958</v>
      </c>
      <c r="AS215">
        <v>712.12047482915023</v>
      </c>
      <c r="AT215">
        <v>347.03474500000004</v>
      </c>
      <c r="AU215">
        <v>6.7860411050196765</v>
      </c>
      <c r="AV215">
        <v>185.70735034625449</v>
      </c>
      <c r="AW215" t="s">
        <v>10</v>
      </c>
      <c r="AX215" t="s">
        <v>500</v>
      </c>
      <c r="AY215">
        <v>2</v>
      </c>
      <c r="AZ215">
        <v>4</v>
      </c>
    </row>
    <row r="216" spans="1:52" x14ac:dyDescent="0.3">
      <c r="A216">
        <v>32560</v>
      </c>
      <c r="B216" t="s">
        <v>797</v>
      </c>
      <c r="C216" t="s">
        <v>786</v>
      </c>
      <c r="D216" t="s">
        <v>318</v>
      </c>
      <c r="E216">
        <v>3</v>
      </c>
      <c r="F216">
        <v>96.934959349593498</v>
      </c>
      <c r="G216">
        <v>1.2</v>
      </c>
      <c r="H216">
        <v>731.26800000000003</v>
      </c>
      <c r="I216">
        <v>2784</v>
      </c>
      <c r="J216">
        <v>2400</v>
      </c>
      <c r="K216" t="s">
        <v>10</v>
      </c>
      <c r="L216">
        <v>58</v>
      </c>
      <c r="M216">
        <v>243.756</v>
      </c>
      <c r="N216">
        <v>132</v>
      </c>
      <c r="O216">
        <v>119</v>
      </c>
      <c r="P216">
        <v>55</v>
      </c>
      <c r="Q216">
        <v>56.65</v>
      </c>
      <c r="R216" t="s">
        <v>10</v>
      </c>
      <c r="S216">
        <v>208</v>
      </c>
      <c r="T216">
        <v>97</v>
      </c>
      <c r="U216">
        <v>126</v>
      </c>
      <c r="V216">
        <v>168</v>
      </c>
      <c r="W216">
        <v>171</v>
      </c>
      <c r="X216">
        <v>128</v>
      </c>
      <c r="Y216" t="s">
        <v>10</v>
      </c>
      <c r="Z216">
        <v>664.40599999999995</v>
      </c>
      <c r="AA216">
        <v>110.73433333333332</v>
      </c>
      <c r="AB216">
        <v>73.522315746082626</v>
      </c>
      <c r="AC216">
        <v>0.66395230397753147</v>
      </c>
      <c r="AD216">
        <v>1849706.3039999998</v>
      </c>
      <c r="AE216">
        <v>898</v>
      </c>
      <c r="AF216">
        <v>149.66666666666666</v>
      </c>
      <c r="AG216">
        <v>39.99333277768519</v>
      </c>
      <c r="AH216">
        <v>0.2672160319221728</v>
      </c>
      <c r="AI216">
        <v>2155200</v>
      </c>
      <c r="AJ216">
        <v>2.0047577471083157E-4</v>
      </c>
      <c r="AK216">
        <v>0.99305354362043186</v>
      </c>
      <c r="AL216">
        <v>30000</v>
      </c>
      <c r="AM216">
        <v>0.35</v>
      </c>
      <c r="AN216">
        <v>217.84758761246687</v>
      </c>
      <c r="AO216">
        <v>3.6707513812154695</v>
      </c>
      <c r="AP216">
        <v>84.534569889729028</v>
      </c>
      <c r="AQ216">
        <v>72.577008802633742</v>
      </c>
      <c r="AR216">
        <v>95.54682403337543</v>
      </c>
      <c r="AS216">
        <v>958.64427996537756</v>
      </c>
      <c r="AT216">
        <v>332.20299999999997</v>
      </c>
      <c r="AU216">
        <v>3.0498662265745358</v>
      </c>
      <c r="AV216">
        <v>261.15750711723456</v>
      </c>
      <c r="AW216" t="s">
        <v>10</v>
      </c>
      <c r="AX216" t="s">
        <v>500</v>
      </c>
      <c r="AY216">
        <v>2</v>
      </c>
      <c r="AZ216">
        <v>4</v>
      </c>
    </row>
    <row r="217" spans="1:52" x14ac:dyDescent="0.3">
      <c r="A217">
        <v>32120</v>
      </c>
      <c r="B217" t="s">
        <v>798</v>
      </c>
      <c r="C217" t="s">
        <v>786</v>
      </c>
      <c r="D217" t="s">
        <v>554</v>
      </c>
      <c r="E217">
        <v>25</v>
      </c>
      <c r="F217">
        <v>95.140151515151516</v>
      </c>
      <c r="G217">
        <v>0.4</v>
      </c>
      <c r="H217">
        <v>501</v>
      </c>
      <c r="I217">
        <v>12284.4</v>
      </c>
      <c r="J217">
        <v>10590</v>
      </c>
      <c r="K217" t="s">
        <v>10</v>
      </c>
      <c r="L217">
        <v>112</v>
      </c>
      <c r="M217">
        <v>103</v>
      </c>
      <c r="N217">
        <v>167</v>
      </c>
      <c r="O217">
        <v>140</v>
      </c>
      <c r="P217">
        <v>70</v>
      </c>
      <c r="Q217">
        <v>72.100000000000009</v>
      </c>
      <c r="R217" t="s">
        <v>10</v>
      </c>
      <c r="S217">
        <v>178</v>
      </c>
      <c r="T217">
        <v>89</v>
      </c>
      <c r="U217">
        <v>165</v>
      </c>
      <c r="V217">
        <v>163</v>
      </c>
      <c r="W217">
        <v>180</v>
      </c>
      <c r="X217">
        <v>110</v>
      </c>
      <c r="Y217" t="s">
        <v>10</v>
      </c>
      <c r="Z217">
        <v>664.1</v>
      </c>
      <c r="AA217">
        <v>110.68333333333334</v>
      </c>
      <c r="AB217">
        <v>38.041052386424127</v>
      </c>
      <c r="AC217">
        <v>0.34369268832787947</v>
      </c>
      <c r="AD217">
        <v>8158070.04</v>
      </c>
      <c r="AE217">
        <v>885</v>
      </c>
      <c r="AF217">
        <v>147.5</v>
      </c>
      <c r="AG217">
        <v>38.370561632584945</v>
      </c>
      <c r="AH217">
        <v>0.26013940089888099</v>
      </c>
      <c r="AI217">
        <v>9372150</v>
      </c>
      <c r="AJ217">
        <v>2.0038344323420205E-4</v>
      </c>
      <c r="AK217">
        <v>0.99325392706366611</v>
      </c>
      <c r="AL217">
        <v>30000</v>
      </c>
      <c r="AM217">
        <v>0.35</v>
      </c>
      <c r="AN217">
        <v>103.6836704637802</v>
      </c>
      <c r="AO217">
        <v>3.6690607734806631</v>
      </c>
      <c r="AP217">
        <v>129.76757172344071</v>
      </c>
      <c r="AQ217">
        <v>216.15877627680879</v>
      </c>
      <c r="AR217">
        <v>307.88529561382541</v>
      </c>
      <c r="AS217">
        <v>3759.2768475319172</v>
      </c>
      <c r="AT217">
        <v>332.05</v>
      </c>
      <c r="AU217">
        <v>6.405058742900021</v>
      </c>
      <c r="AV217">
        <v>1024.5883291722287</v>
      </c>
      <c r="AW217" t="s">
        <v>10</v>
      </c>
      <c r="AX217" t="s">
        <v>500</v>
      </c>
      <c r="AY217">
        <v>2</v>
      </c>
      <c r="AZ217">
        <v>4</v>
      </c>
    </row>
    <row r="218" spans="1:52" x14ac:dyDescent="0.3">
      <c r="A218">
        <v>32170</v>
      </c>
      <c r="B218" t="s">
        <v>799</v>
      </c>
      <c r="C218" t="s">
        <v>786</v>
      </c>
      <c r="D218" t="s">
        <v>318</v>
      </c>
      <c r="E218">
        <v>3</v>
      </c>
      <c r="F218">
        <v>96.934959349593498</v>
      </c>
      <c r="G218">
        <v>1.2</v>
      </c>
      <c r="H218">
        <v>426</v>
      </c>
      <c r="I218">
        <v>12550.039999999999</v>
      </c>
      <c r="J218">
        <v>10819</v>
      </c>
      <c r="K218" t="s">
        <v>10</v>
      </c>
      <c r="L218">
        <v>142</v>
      </c>
      <c r="M218">
        <v>136</v>
      </c>
      <c r="N218">
        <v>129</v>
      </c>
      <c r="O218">
        <v>124</v>
      </c>
      <c r="P218">
        <v>9</v>
      </c>
      <c r="Q218">
        <v>9.27</v>
      </c>
      <c r="R218" t="s">
        <v>10</v>
      </c>
      <c r="S218">
        <v>148</v>
      </c>
      <c r="T218">
        <v>119</v>
      </c>
      <c r="U218">
        <v>91</v>
      </c>
      <c r="V218">
        <v>143</v>
      </c>
      <c r="W218">
        <v>132</v>
      </c>
      <c r="X218">
        <v>156</v>
      </c>
      <c r="Y218" t="s">
        <v>10</v>
      </c>
      <c r="Z218">
        <v>549.27</v>
      </c>
      <c r="AA218">
        <v>91.545000000000002</v>
      </c>
      <c r="AB218">
        <v>64.126454369472199</v>
      </c>
      <c r="AC218">
        <v>0.70049106307796383</v>
      </c>
      <c r="AD218">
        <v>6893360.4707999993</v>
      </c>
      <c r="AE218">
        <v>789</v>
      </c>
      <c r="AF218">
        <v>131.5</v>
      </c>
      <c r="AG218">
        <v>23.670656940608978</v>
      </c>
      <c r="AH218">
        <v>0.18000499574607587</v>
      </c>
      <c r="AI218">
        <v>8536191</v>
      </c>
      <c r="AJ218">
        <v>1.6573500054999272E-4</v>
      </c>
      <c r="AK218">
        <v>0.99377633161848822</v>
      </c>
      <c r="AL218">
        <v>30000</v>
      </c>
      <c r="AM218">
        <v>0.35</v>
      </c>
      <c r="AN218">
        <v>93.291265065860458</v>
      </c>
      <c r="AO218">
        <v>3.0346408839779007</v>
      </c>
      <c r="AP218">
        <v>73.2303770214059</v>
      </c>
      <c r="AQ218">
        <v>63.012696273905455</v>
      </c>
      <c r="AR218">
        <v>82.334299673339601</v>
      </c>
      <c r="AS218">
        <v>545.48353532740384</v>
      </c>
      <c r="AT218">
        <v>274.63499999999999</v>
      </c>
      <c r="AU218">
        <v>5.8876894810273397</v>
      </c>
      <c r="AV218">
        <v>179.75225279782273</v>
      </c>
      <c r="AW218" t="s">
        <v>10</v>
      </c>
      <c r="AX218" t="s">
        <v>500</v>
      </c>
      <c r="AY218">
        <v>2</v>
      </c>
      <c r="AZ218">
        <v>4</v>
      </c>
    </row>
    <row r="219" spans="1:52" x14ac:dyDescent="0.3">
      <c r="A219">
        <v>32370</v>
      </c>
      <c r="B219" t="s">
        <v>800</v>
      </c>
      <c r="C219" t="s">
        <v>786</v>
      </c>
      <c r="D219" t="s">
        <v>318</v>
      </c>
      <c r="E219">
        <v>3</v>
      </c>
      <c r="F219">
        <v>96.934959349593498</v>
      </c>
      <c r="G219">
        <v>1.2</v>
      </c>
      <c r="H219">
        <v>704.29499999999996</v>
      </c>
      <c r="I219">
        <v>9126.8799999999992</v>
      </c>
      <c r="J219">
        <v>7868</v>
      </c>
      <c r="K219" t="s">
        <v>10</v>
      </c>
      <c r="L219">
        <v>8</v>
      </c>
      <c r="M219">
        <v>52</v>
      </c>
      <c r="N219">
        <v>29</v>
      </c>
      <c r="O219">
        <v>234.76499999999999</v>
      </c>
      <c r="P219">
        <v>102</v>
      </c>
      <c r="Q219">
        <v>105.06</v>
      </c>
      <c r="R219" t="s">
        <v>10</v>
      </c>
      <c r="S219">
        <v>115</v>
      </c>
      <c r="T219">
        <v>144</v>
      </c>
      <c r="U219">
        <v>78</v>
      </c>
      <c r="V219">
        <v>78</v>
      </c>
      <c r="W219">
        <v>154</v>
      </c>
      <c r="X219">
        <v>98</v>
      </c>
      <c r="Y219" t="s">
        <v>10</v>
      </c>
      <c r="Z219">
        <v>530.82500000000005</v>
      </c>
      <c r="AA219">
        <v>88.470833333333346</v>
      </c>
      <c r="AB219">
        <v>81.48948241439912</v>
      </c>
      <c r="AC219">
        <v>0.92108867232401381</v>
      </c>
      <c r="AD219">
        <v>4844776.0760000004</v>
      </c>
      <c r="AE219">
        <v>667</v>
      </c>
      <c r="AF219">
        <v>111.16666666666667</v>
      </c>
      <c r="AG219">
        <v>32.56020065458236</v>
      </c>
      <c r="AH219">
        <v>0.29289535821213514</v>
      </c>
      <c r="AI219">
        <v>5247956</v>
      </c>
      <c r="AJ219">
        <v>1.6016946431982431E-4</v>
      </c>
      <c r="AK219">
        <v>0.99426538431801703</v>
      </c>
      <c r="AL219">
        <v>30000</v>
      </c>
      <c r="AM219">
        <v>0.35</v>
      </c>
      <c r="AN219">
        <v>107.54373404175415</v>
      </c>
      <c r="AO219">
        <v>2.9327348066298344</v>
      </c>
      <c r="AP219">
        <v>90.287686834288621</v>
      </c>
      <c r="AQ219">
        <v>78.47448607880807</v>
      </c>
      <c r="AR219">
        <v>99.085891254178122</v>
      </c>
      <c r="AS219">
        <v>657.38733620274843</v>
      </c>
      <c r="AT219">
        <v>265.41250000000002</v>
      </c>
      <c r="AU219">
        <v>4.935898913403042</v>
      </c>
      <c r="AV219">
        <v>224.155056473786</v>
      </c>
      <c r="AW219" t="s">
        <v>10</v>
      </c>
      <c r="AX219" t="s">
        <v>500</v>
      </c>
      <c r="AY219">
        <v>2</v>
      </c>
      <c r="AZ219">
        <v>4</v>
      </c>
    </row>
    <row r="220" spans="1:52" x14ac:dyDescent="0.3">
      <c r="A220">
        <v>32660</v>
      </c>
      <c r="B220" t="s">
        <v>801</v>
      </c>
      <c r="C220" t="s">
        <v>786</v>
      </c>
      <c r="D220" t="s">
        <v>318</v>
      </c>
      <c r="E220">
        <v>3</v>
      </c>
      <c r="F220">
        <v>96.934959349593498</v>
      </c>
      <c r="G220">
        <v>1.2</v>
      </c>
      <c r="H220">
        <v>1171.827</v>
      </c>
      <c r="I220">
        <v>8787</v>
      </c>
      <c r="J220">
        <v>7575</v>
      </c>
      <c r="K220" t="s">
        <v>10</v>
      </c>
      <c r="L220">
        <v>0</v>
      </c>
      <c r="M220">
        <v>0</v>
      </c>
      <c r="N220">
        <v>390.60899999999998</v>
      </c>
      <c r="O220">
        <v>2</v>
      </c>
      <c r="P220">
        <v>2</v>
      </c>
      <c r="Q220">
        <v>2.06</v>
      </c>
      <c r="R220" t="s">
        <v>10</v>
      </c>
      <c r="S220">
        <v>94</v>
      </c>
      <c r="T220">
        <v>97</v>
      </c>
      <c r="U220">
        <v>77</v>
      </c>
      <c r="V220">
        <v>87</v>
      </c>
      <c r="W220">
        <v>108</v>
      </c>
      <c r="X220">
        <v>121</v>
      </c>
      <c r="Y220" t="s">
        <v>10</v>
      </c>
      <c r="Z220">
        <v>396.66899999999998</v>
      </c>
      <c r="AA220">
        <v>66.111499999999992</v>
      </c>
      <c r="AB220">
        <v>158.97374115714831</v>
      </c>
      <c r="AC220">
        <v>2.4046306793394239</v>
      </c>
      <c r="AD220">
        <v>3485530.503</v>
      </c>
      <c r="AE220">
        <v>584</v>
      </c>
      <c r="AF220">
        <v>97.333333333333329</v>
      </c>
      <c r="AG220">
        <v>15.526321736543629</v>
      </c>
      <c r="AH220">
        <v>0.15951700414257153</v>
      </c>
      <c r="AI220">
        <v>4423800</v>
      </c>
      <c r="AJ220">
        <v>1.1968965523907196E-4</v>
      </c>
      <c r="AK220">
        <v>0.99603345153173317</v>
      </c>
      <c r="AL220">
        <v>30000</v>
      </c>
      <c r="AM220">
        <v>0.35</v>
      </c>
      <c r="AN220">
        <v>94.746770367382467</v>
      </c>
      <c r="AO220">
        <v>2.1915414364640884</v>
      </c>
      <c r="AP220">
        <v>165.54836546654059</v>
      </c>
      <c r="AQ220">
        <v>146.97817142666017</v>
      </c>
      <c r="AR220">
        <v>172.12298977593287</v>
      </c>
      <c r="AS220">
        <v>926.70990004013288</v>
      </c>
      <c r="AT220">
        <v>198.33449999999999</v>
      </c>
      <c r="AU220">
        <v>4.1866229156087131</v>
      </c>
      <c r="AV220">
        <v>422.85757623425087</v>
      </c>
      <c r="AW220" t="s">
        <v>10</v>
      </c>
      <c r="AX220" t="s">
        <v>500</v>
      </c>
      <c r="AY220">
        <v>2</v>
      </c>
      <c r="AZ220">
        <v>4</v>
      </c>
    </row>
    <row r="221" spans="1:52" x14ac:dyDescent="0.3">
      <c r="A221">
        <v>32540</v>
      </c>
      <c r="B221" t="s">
        <v>802</v>
      </c>
      <c r="C221" t="s">
        <v>786</v>
      </c>
      <c r="D221" t="s">
        <v>318</v>
      </c>
      <c r="E221">
        <v>3</v>
      </c>
      <c r="F221">
        <v>96.934959349593498</v>
      </c>
      <c r="G221">
        <v>1.2</v>
      </c>
      <c r="H221">
        <v>375</v>
      </c>
      <c r="I221">
        <v>3703.8799999999997</v>
      </c>
      <c r="J221">
        <v>3193</v>
      </c>
      <c r="K221" t="s">
        <v>10</v>
      </c>
      <c r="L221">
        <v>73</v>
      </c>
      <c r="M221">
        <v>125</v>
      </c>
      <c r="N221">
        <v>35</v>
      </c>
      <c r="O221">
        <v>46</v>
      </c>
      <c r="P221">
        <v>53</v>
      </c>
      <c r="Q221">
        <v>54.59</v>
      </c>
      <c r="R221" t="s">
        <v>10</v>
      </c>
      <c r="S221">
        <v>78</v>
      </c>
      <c r="T221">
        <v>75</v>
      </c>
      <c r="U221">
        <v>103</v>
      </c>
      <c r="V221">
        <v>114</v>
      </c>
      <c r="W221">
        <v>87</v>
      </c>
      <c r="X221">
        <v>92</v>
      </c>
      <c r="Y221" t="s">
        <v>10</v>
      </c>
      <c r="Z221">
        <v>386.59000000000003</v>
      </c>
      <c r="AA221">
        <v>64.431666666666672</v>
      </c>
      <c r="AB221">
        <v>32.172752705770556</v>
      </c>
      <c r="AC221">
        <v>0.49933137493112423</v>
      </c>
      <c r="AD221">
        <v>1431882.9691999999</v>
      </c>
      <c r="AE221">
        <v>549</v>
      </c>
      <c r="AF221">
        <v>91.5</v>
      </c>
      <c r="AG221">
        <v>14.923136399564267</v>
      </c>
      <c r="AH221">
        <v>0.1630943868804838</v>
      </c>
      <c r="AI221">
        <v>1752957</v>
      </c>
      <c r="AJ221">
        <v>1.1664844951048062E-4</v>
      </c>
      <c r="AK221">
        <v>0.9961500999812436</v>
      </c>
      <c r="AL221">
        <v>30000</v>
      </c>
      <c r="AM221">
        <v>0.35</v>
      </c>
      <c r="AN221">
        <v>144.06797494847237</v>
      </c>
      <c r="AO221">
        <v>2.1358563535911603</v>
      </c>
      <c r="AP221">
        <v>38.580321766544039</v>
      </c>
      <c r="AQ221">
        <v>32.67632972107539</v>
      </c>
      <c r="AR221">
        <v>44.987890827317521</v>
      </c>
      <c r="AS221">
        <v>567.30250472927275</v>
      </c>
      <c r="AT221">
        <v>193.29500000000002</v>
      </c>
      <c r="AU221">
        <v>2.683386090061088</v>
      </c>
      <c r="AV221">
        <v>265.60892251739142</v>
      </c>
      <c r="AW221" t="s">
        <v>10</v>
      </c>
      <c r="AX221" t="s">
        <v>500</v>
      </c>
      <c r="AY221">
        <v>2</v>
      </c>
      <c r="AZ221">
        <v>4</v>
      </c>
    </row>
    <row r="222" spans="1:52" x14ac:dyDescent="0.3">
      <c r="A222">
        <v>32620</v>
      </c>
      <c r="B222" t="s">
        <v>803</v>
      </c>
      <c r="C222" t="s">
        <v>786</v>
      </c>
      <c r="D222" t="s">
        <v>318</v>
      </c>
      <c r="E222">
        <v>3</v>
      </c>
      <c r="F222">
        <v>96.934959349593498</v>
      </c>
      <c r="G222">
        <v>1.2</v>
      </c>
      <c r="H222">
        <v>392.43</v>
      </c>
      <c r="I222">
        <v>11867.96</v>
      </c>
      <c r="J222">
        <v>10231</v>
      </c>
      <c r="K222" t="s">
        <v>10</v>
      </c>
      <c r="L222">
        <v>0</v>
      </c>
      <c r="M222">
        <v>0</v>
      </c>
      <c r="N222">
        <v>0</v>
      </c>
      <c r="O222">
        <v>15</v>
      </c>
      <c r="P222">
        <v>127</v>
      </c>
      <c r="Q222">
        <v>130.81</v>
      </c>
      <c r="R222" t="s">
        <v>10</v>
      </c>
      <c r="S222">
        <v>54</v>
      </c>
      <c r="T222">
        <v>82</v>
      </c>
      <c r="U222">
        <v>40</v>
      </c>
      <c r="V222">
        <v>61</v>
      </c>
      <c r="W222">
        <v>38</v>
      </c>
      <c r="X222">
        <v>75</v>
      </c>
      <c r="Y222" t="s">
        <v>10</v>
      </c>
      <c r="Z222">
        <v>272.81</v>
      </c>
      <c r="AA222">
        <v>45.468333333333334</v>
      </c>
      <c r="AB222">
        <v>64.901525534201937</v>
      </c>
      <c r="AC222">
        <v>1.4274005835754247</v>
      </c>
      <c r="AD222">
        <v>3237698.1675999998</v>
      </c>
      <c r="AE222">
        <v>350</v>
      </c>
      <c r="AF222">
        <v>58.333333333333336</v>
      </c>
      <c r="AG222">
        <v>17.962924780409967</v>
      </c>
      <c r="AH222">
        <v>0.30793585337845658</v>
      </c>
      <c r="AI222">
        <v>3580850</v>
      </c>
      <c r="AJ222">
        <v>8.2316830520588258E-5</v>
      </c>
      <c r="AK222">
        <v>0.99738790148993928</v>
      </c>
      <c r="AL222">
        <v>30000</v>
      </c>
      <c r="AM222">
        <v>0.35</v>
      </c>
      <c r="AN222">
        <v>67.610275166761198</v>
      </c>
      <c r="AO222">
        <v>1.5072375690607736</v>
      </c>
      <c r="AP222">
        <v>69.423238241384254</v>
      </c>
      <c r="AQ222">
        <v>61.065236699952493</v>
      </c>
      <c r="AR222">
        <v>73.944950948566571</v>
      </c>
      <c r="AS222">
        <v>466.95864034427365</v>
      </c>
      <c r="AT222">
        <v>136.405</v>
      </c>
      <c r="AU222">
        <v>4.0350375638482809</v>
      </c>
      <c r="AV222">
        <v>309.81090833295531</v>
      </c>
      <c r="AW222" t="s">
        <v>10</v>
      </c>
      <c r="AX222" t="s">
        <v>500</v>
      </c>
      <c r="AY222">
        <v>2</v>
      </c>
      <c r="AZ222">
        <v>4</v>
      </c>
    </row>
    <row r="223" spans="1:52" x14ac:dyDescent="0.3">
      <c r="A223">
        <v>32680</v>
      </c>
      <c r="B223" t="s">
        <v>804</v>
      </c>
      <c r="C223" t="s">
        <v>786</v>
      </c>
      <c r="D223" t="s">
        <v>318</v>
      </c>
      <c r="E223">
        <v>3</v>
      </c>
      <c r="F223">
        <v>96.934959349593498</v>
      </c>
      <c r="G223">
        <v>1.2</v>
      </c>
      <c r="H223">
        <v>516</v>
      </c>
      <c r="I223">
        <v>6852.12</v>
      </c>
      <c r="J223">
        <v>5907</v>
      </c>
      <c r="K223" t="s">
        <v>10</v>
      </c>
      <c r="L223">
        <v>0</v>
      </c>
      <c r="M223">
        <v>0</v>
      </c>
      <c r="N223">
        <v>0</v>
      </c>
      <c r="O223">
        <v>172</v>
      </c>
      <c r="P223">
        <v>26</v>
      </c>
      <c r="Q223">
        <v>26.78</v>
      </c>
      <c r="R223" t="s">
        <v>10</v>
      </c>
      <c r="S223">
        <v>50</v>
      </c>
      <c r="T223">
        <v>42</v>
      </c>
      <c r="U223">
        <v>62</v>
      </c>
      <c r="V223">
        <v>64</v>
      </c>
      <c r="W223">
        <v>58</v>
      </c>
      <c r="X223">
        <v>50</v>
      </c>
      <c r="Y223" t="s">
        <v>10</v>
      </c>
      <c r="Z223">
        <v>224.78</v>
      </c>
      <c r="AA223">
        <v>37.463333333333331</v>
      </c>
      <c r="AB223">
        <v>67.165706031178345</v>
      </c>
      <c r="AC223">
        <v>1.7928384918011837</v>
      </c>
      <c r="AD223">
        <v>1540219.5336</v>
      </c>
      <c r="AE223">
        <v>326</v>
      </c>
      <c r="AF223">
        <v>54.333333333333336</v>
      </c>
      <c r="AG223">
        <v>8.430104783848563</v>
      </c>
      <c r="AH223">
        <v>0.15515530277021894</v>
      </c>
      <c r="AI223">
        <v>1925682</v>
      </c>
      <c r="AJ223">
        <v>6.7824409531974E-5</v>
      </c>
      <c r="AK223">
        <v>0.99806994928001191</v>
      </c>
      <c r="AL223">
        <v>30000</v>
      </c>
      <c r="AM223">
        <v>0.35</v>
      </c>
      <c r="AN223">
        <v>80.767557777366136</v>
      </c>
      <c r="AO223">
        <v>1.2418784530386739</v>
      </c>
      <c r="AP223">
        <v>70.891341390294372</v>
      </c>
      <c r="AQ223">
        <v>62.644892571050882</v>
      </c>
      <c r="AR223">
        <v>74.616976749410398</v>
      </c>
      <c r="AS223">
        <v>514.69113281592786</v>
      </c>
      <c r="AT223">
        <v>112.39</v>
      </c>
      <c r="AU223">
        <v>2.7830481221135939</v>
      </c>
      <c r="AV223">
        <v>414.44565815322954</v>
      </c>
      <c r="AW223" t="s">
        <v>10</v>
      </c>
      <c r="AX223" t="s">
        <v>500</v>
      </c>
      <c r="AY223">
        <v>2</v>
      </c>
      <c r="AZ223">
        <v>4</v>
      </c>
    </row>
    <row r="224" spans="1:52" x14ac:dyDescent="0.3">
      <c r="A224">
        <v>32300</v>
      </c>
      <c r="B224" t="s">
        <v>805</v>
      </c>
      <c r="C224" t="s">
        <v>786</v>
      </c>
      <c r="D224" t="s">
        <v>318</v>
      </c>
      <c r="E224">
        <v>3</v>
      </c>
      <c r="F224">
        <v>96.934959349593498</v>
      </c>
      <c r="G224">
        <v>1.2</v>
      </c>
      <c r="H224">
        <v>241.02</v>
      </c>
      <c r="I224">
        <v>10587.32</v>
      </c>
      <c r="J224">
        <v>9127</v>
      </c>
      <c r="K224" t="s">
        <v>10</v>
      </c>
      <c r="L224">
        <v>0</v>
      </c>
      <c r="M224">
        <v>0</v>
      </c>
      <c r="N224">
        <v>0</v>
      </c>
      <c r="O224">
        <v>0</v>
      </c>
      <c r="P224">
        <v>78</v>
      </c>
      <c r="Q224">
        <v>80.34</v>
      </c>
      <c r="R224" t="s">
        <v>10</v>
      </c>
      <c r="S224">
        <v>44</v>
      </c>
      <c r="T224">
        <v>38</v>
      </c>
      <c r="U224">
        <v>22</v>
      </c>
      <c r="V224">
        <v>49</v>
      </c>
      <c r="W224">
        <v>30</v>
      </c>
      <c r="X224">
        <v>41</v>
      </c>
      <c r="Y224" t="s">
        <v>10</v>
      </c>
      <c r="Z224">
        <v>158.34</v>
      </c>
      <c r="AA224">
        <v>26.39</v>
      </c>
      <c r="AB224">
        <v>40.889908290432743</v>
      </c>
      <c r="AC224">
        <v>1.5494470742869551</v>
      </c>
      <c r="AD224">
        <v>1676396.2487999999</v>
      </c>
      <c r="AE224">
        <v>224</v>
      </c>
      <c r="AF224">
        <v>37.333333333333336</v>
      </c>
      <c r="AG224">
        <v>9.8319208025017559</v>
      </c>
      <c r="AH224">
        <v>0.26335502149558271</v>
      </c>
      <c r="AI224">
        <v>2044448</v>
      </c>
      <c r="AJ224">
        <v>4.7777013103001885E-5</v>
      </c>
      <c r="AK224">
        <v>0.99879756657638052</v>
      </c>
      <c r="AL224">
        <v>30000</v>
      </c>
      <c r="AM224">
        <v>0.35</v>
      </c>
      <c r="AN224">
        <v>54.534696190939826</v>
      </c>
      <c r="AO224">
        <v>0.87480662983425417</v>
      </c>
      <c r="AP224">
        <v>43.514328179935504</v>
      </c>
      <c r="AQ224">
        <v>38.343376841118939</v>
      </c>
      <c r="AR224">
        <v>46.138748069438265</v>
      </c>
      <c r="AS224">
        <v>329.7881416240532</v>
      </c>
      <c r="AT224">
        <v>79.17</v>
      </c>
      <c r="AU224">
        <v>2.9034726707857956</v>
      </c>
      <c r="AV224">
        <v>376.98404467572078</v>
      </c>
      <c r="AW224" t="s">
        <v>10</v>
      </c>
      <c r="AX224" t="s">
        <v>500</v>
      </c>
      <c r="AY224">
        <v>2</v>
      </c>
      <c r="AZ224">
        <v>4</v>
      </c>
    </row>
    <row r="225" spans="1:52" x14ac:dyDescent="0.3">
      <c r="A225">
        <v>32570</v>
      </c>
      <c r="B225" t="s">
        <v>806</v>
      </c>
      <c r="C225" t="s">
        <v>786</v>
      </c>
      <c r="D225" t="s">
        <v>318</v>
      </c>
      <c r="E225">
        <v>3</v>
      </c>
      <c r="F225">
        <v>96.934959349593498</v>
      </c>
      <c r="G225">
        <v>1.2</v>
      </c>
      <c r="H225">
        <v>258</v>
      </c>
      <c r="I225">
        <v>2786.3199999999997</v>
      </c>
      <c r="J225">
        <v>2402</v>
      </c>
      <c r="K225" t="s">
        <v>10</v>
      </c>
      <c r="L225">
        <v>86</v>
      </c>
      <c r="M225">
        <v>0</v>
      </c>
      <c r="N225">
        <v>0</v>
      </c>
      <c r="O225">
        <v>45</v>
      </c>
      <c r="P225">
        <v>9</v>
      </c>
      <c r="Q225">
        <v>9.27</v>
      </c>
      <c r="R225" t="s">
        <v>10</v>
      </c>
      <c r="S225">
        <v>37</v>
      </c>
      <c r="T225">
        <v>36</v>
      </c>
      <c r="U225">
        <v>22</v>
      </c>
      <c r="V225">
        <v>45</v>
      </c>
      <c r="W225">
        <v>35</v>
      </c>
      <c r="X225">
        <v>38</v>
      </c>
      <c r="Y225" t="s">
        <v>10</v>
      </c>
      <c r="Z225">
        <v>149.27000000000001</v>
      </c>
      <c r="AA225">
        <v>24.878333333333334</v>
      </c>
      <c r="AB225">
        <v>34.276359443013583</v>
      </c>
      <c r="AC225">
        <v>1.3777594738264989</v>
      </c>
      <c r="AD225">
        <v>415913.98639999999</v>
      </c>
      <c r="AE225">
        <v>213</v>
      </c>
      <c r="AF225">
        <v>35.5</v>
      </c>
      <c r="AG225">
        <v>7.5033325929216277</v>
      </c>
      <c r="AH225">
        <v>0.21136148149075007</v>
      </c>
      <c r="AI225">
        <v>511626</v>
      </c>
      <c r="AJ225">
        <v>4.5040259857806567E-5</v>
      </c>
      <c r="AK225">
        <v>0.9988886790361291</v>
      </c>
      <c r="AL225">
        <v>30000</v>
      </c>
      <c r="AM225">
        <v>0.35</v>
      </c>
      <c r="AN225">
        <v>103.21465562697978</v>
      </c>
      <c r="AO225">
        <v>0.82469613259668517</v>
      </c>
      <c r="AP225">
        <v>36.750447840803638</v>
      </c>
      <c r="AQ225">
        <v>32.29998155043527</v>
      </c>
      <c r="AR225">
        <v>39.224536238593693</v>
      </c>
      <c r="AS225">
        <v>449.2234930507837</v>
      </c>
      <c r="AT225">
        <v>74.635000000000005</v>
      </c>
      <c r="AU225">
        <v>1.4462093497600317</v>
      </c>
      <c r="AV225">
        <v>544.71395620145938</v>
      </c>
      <c r="AW225" t="s">
        <v>10</v>
      </c>
      <c r="AX225" t="s">
        <v>500</v>
      </c>
      <c r="AY225">
        <v>2</v>
      </c>
      <c r="AZ225">
        <v>4</v>
      </c>
    </row>
    <row r="226" spans="1:52" x14ac:dyDescent="0.3">
      <c r="A226">
        <v>32320</v>
      </c>
      <c r="B226" t="s">
        <v>807</v>
      </c>
      <c r="C226" t="s">
        <v>786</v>
      </c>
      <c r="D226" t="s">
        <v>318</v>
      </c>
      <c r="E226">
        <v>3</v>
      </c>
      <c r="F226">
        <v>96.934959349593498</v>
      </c>
      <c r="G226">
        <v>1.2</v>
      </c>
      <c r="H226">
        <v>201</v>
      </c>
      <c r="I226">
        <v>3845.3999999999996</v>
      </c>
      <c r="J226">
        <v>3315</v>
      </c>
      <c r="K226" t="s">
        <v>10</v>
      </c>
      <c r="L226">
        <v>67</v>
      </c>
      <c r="M226">
        <v>13</v>
      </c>
      <c r="N226">
        <v>2</v>
      </c>
      <c r="O226">
        <v>0</v>
      </c>
      <c r="P226">
        <v>0</v>
      </c>
      <c r="Q226">
        <v>0</v>
      </c>
      <c r="R226" t="s">
        <v>10</v>
      </c>
      <c r="S226">
        <v>21</v>
      </c>
      <c r="T226">
        <v>16</v>
      </c>
      <c r="U226">
        <v>12</v>
      </c>
      <c r="V226">
        <v>18</v>
      </c>
      <c r="W226">
        <v>11</v>
      </c>
      <c r="X226">
        <v>18</v>
      </c>
      <c r="Y226" t="s">
        <v>10</v>
      </c>
      <c r="Z226">
        <v>82</v>
      </c>
      <c r="AA226">
        <v>13.666666666666666</v>
      </c>
      <c r="AB226">
        <v>26.613279893065918</v>
      </c>
      <c r="AC226">
        <v>1.9473131629072624</v>
      </c>
      <c r="AD226">
        <v>315322.8</v>
      </c>
      <c r="AE226">
        <v>96</v>
      </c>
      <c r="AF226">
        <v>16</v>
      </c>
      <c r="AG226">
        <v>3.8470768123342691</v>
      </c>
      <c r="AH226">
        <v>0.24044230077089182</v>
      </c>
      <c r="AI226">
        <v>318240</v>
      </c>
      <c r="AJ226">
        <v>2.4742421841898162E-5</v>
      </c>
      <c r="AK226">
        <v>0.99940365633834605</v>
      </c>
      <c r="AL226">
        <v>30000</v>
      </c>
      <c r="AM226">
        <v>0.35</v>
      </c>
      <c r="AN226">
        <v>65.118856078220588</v>
      </c>
      <c r="AO226">
        <v>0.45303867403314918</v>
      </c>
      <c r="AP226">
        <v>27.972395915165364</v>
      </c>
      <c r="AQ226">
        <v>24.754373525256572</v>
      </c>
      <c r="AR226">
        <v>29.331511937264811</v>
      </c>
      <c r="AS226">
        <v>303.16880382902485</v>
      </c>
      <c r="AT226">
        <v>41</v>
      </c>
      <c r="AU226">
        <v>1.2592358794125902</v>
      </c>
      <c r="AV226">
        <v>669.18967674455496</v>
      </c>
      <c r="AW226" t="s">
        <v>10</v>
      </c>
      <c r="AX226" t="s">
        <v>500</v>
      </c>
      <c r="AY226">
        <v>2</v>
      </c>
      <c r="AZ226">
        <v>4</v>
      </c>
    </row>
    <row r="227" spans="1:52" x14ac:dyDescent="0.3">
      <c r="A227">
        <v>32100</v>
      </c>
      <c r="B227" t="s">
        <v>808</v>
      </c>
      <c r="C227" t="s">
        <v>786</v>
      </c>
      <c r="D227" t="s">
        <v>318</v>
      </c>
      <c r="E227">
        <v>3</v>
      </c>
      <c r="F227">
        <v>96.934959349593498</v>
      </c>
      <c r="G227">
        <v>1.2</v>
      </c>
      <c r="H227">
        <v>135</v>
      </c>
      <c r="I227">
        <v>13033.759999999998</v>
      </c>
      <c r="J227">
        <v>11236</v>
      </c>
      <c r="K227" t="s">
        <v>10</v>
      </c>
      <c r="L227">
        <v>1</v>
      </c>
      <c r="M227">
        <v>1</v>
      </c>
      <c r="N227">
        <v>0</v>
      </c>
      <c r="O227">
        <v>0</v>
      </c>
      <c r="P227">
        <v>45</v>
      </c>
      <c r="Q227">
        <v>5</v>
      </c>
      <c r="R227" t="s">
        <v>10</v>
      </c>
      <c r="S227">
        <v>12</v>
      </c>
      <c r="T227">
        <v>9</v>
      </c>
      <c r="U227">
        <v>7</v>
      </c>
      <c r="V227">
        <v>9</v>
      </c>
      <c r="W227">
        <v>16</v>
      </c>
      <c r="X227">
        <v>8</v>
      </c>
      <c r="Y227" t="s">
        <v>10</v>
      </c>
      <c r="Z227">
        <v>52</v>
      </c>
      <c r="AA227">
        <v>8.6666666666666661</v>
      </c>
      <c r="AB227">
        <v>17.895995827745004</v>
      </c>
      <c r="AC227">
        <v>2.0649225955090391</v>
      </c>
      <c r="AD227">
        <v>677755.5199999999</v>
      </c>
      <c r="AE227">
        <v>61</v>
      </c>
      <c r="AF227">
        <v>10.166666666666666</v>
      </c>
      <c r="AG227">
        <v>3.3115957885386123</v>
      </c>
      <c r="AH227">
        <v>0.32573073329887992</v>
      </c>
      <c r="AI227">
        <v>685396</v>
      </c>
      <c r="AJ227">
        <v>1.5690316289984198E-5</v>
      </c>
      <c r="AK227">
        <v>0.99975821222597161</v>
      </c>
      <c r="AL227">
        <v>30000</v>
      </c>
      <c r="AM227">
        <v>0.35</v>
      </c>
      <c r="AN227">
        <v>28.166793482723733</v>
      </c>
      <c r="AO227">
        <v>0.287292817679558</v>
      </c>
      <c r="AP227">
        <v>18.757874280783678</v>
      </c>
      <c r="AQ227">
        <v>16.615928250232013</v>
      </c>
      <c r="AR227">
        <v>19.619752733822352</v>
      </c>
      <c r="AS227">
        <v>156.9462422121899</v>
      </c>
      <c r="AT227">
        <v>26</v>
      </c>
      <c r="AU227">
        <v>1.8461455341693225</v>
      </c>
      <c r="AV227">
        <v>546.29365077704563</v>
      </c>
      <c r="AW227" t="s">
        <v>10</v>
      </c>
      <c r="AX227" t="s">
        <v>500</v>
      </c>
      <c r="AY227">
        <v>2</v>
      </c>
      <c r="AZ227">
        <v>4</v>
      </c>
    </row>
    <row r="228" spans="1:52" x14ac:dyDescent="0.3">
      <c r="A228">
        <v>32410</v>
      </c>
      <c r="B228" t="s">
        <v>809</v>
      </c>
      <c r="C228" t="s">
        <v>786</v>
      </c>
      <c r="D228" t="s">
        <v>318</v>
      </c>
      <c r="E228">
        <v>3</v>
      </c>
      <c r="F228">
        <v>96.934959349593498</v>
      </c>
      <c r="G228">
        <v>1.2</v>
      </c>
      <c r="H228">
        <v>60</v>
      </c>
      <c r="I228">
        <v>7695.44</v>
      </c>
      <c r="J228">
        <v>6634</v>
      </c>
      <c r="K228" t="s">
        <v>10</v>
      </c>
      <c r="L228">
        <v>1</v>
      </c>
      <c r="M228">
        <v>0</v>
      </c>
      <c r="N228">
        <v>0</v>
      </c>
      <c r="O228">
        <v>20</v>
      </c>
      <c r="P228">
        <v>1</v>
      </c>
      <c r="Q228">
        <v>1.03</v>
      </c>
      <c r="R228" t="s">
        <v>10</v>
      </c>
      <c r="S228">
        <v>5</v>
      </c>
      <c r="T228">
        <v>7</v>
      </c>
      <c r="U228">
        <v>7</v>
      </c>
      <c r="V228">
        <v>7</v>
      </c>
      <c r="W228">
        <v>4</v>
      </c>
      <c r="X228">
        <v>6</v>
      </c>
      <c r="Y228" t="s">
        <v>10</v>
      </c>
      <c r="Z228">
        <v>23.03</v>
      </c>
      <c r="AA228">
        <v>3.8383333333333334</v>
      </c>
      <c r="AB228">
        <v>7.9330206521013586</v>
      </c>
      <c r="AC228">
        <v>2.0667878381505926</v>
      </c>
      <c r="AD228">
        <v>177225.98319999999</v>
      </c>
      <c r="AE228">
        <v>36</v>
      </c>
      <c r="AF228">
        <v>6</v>
      </c>
      <c r="AG228">
        <v>1.2649110640673518</v>
      </c>
      <c r="AH228">
        <v>0.21081851067789195</v>
      </c>
      <c r="AI228">
        <v>238824</v>
      </c>
      <c r="AJ228">
        <v>6.9489996953526174E-6</v>
      </c>
      <c r="AK228">
        <v>0.99985212480370411</v>
      </c>
      <c r="AL228">
        <v>30000</v>
      </c>
      <c r="AM228">
        <v>0.35</v>
      </c>
      <c r="AN228">
        <v>24.395000896429796</v>
      </c>
      <c r="AO228">
        <v>0.12723756906077349</v>
      </c>
      <c r="AP228">
        <v>8.3147333592836787</v>
      </c>
      <c r="AQ228">
        <v>7.3653872442498383</v>
      </c>
      <c r="AR228">
        <v>8.6964460664659988</v>
      </c>
      <c r="AS228">
        <v>105.29879800487714</v>
      </c>
      <c r="AT228">
        <v>11.515000000000001</v>
      </c>
      <c r="AU228">
        <v>0.94404587635700554</v>
      </c>
      <c r="AV228">
        <v>827.57631085031528</v>
      </c>
      <c r="AW228" t="s">
        <v>10</v>
      </c>
      <c r="AX228" t="s">
        <v>500</v>
      </c>
      <c r="AY228">
        <v>2</v>
      </c>
      <c r="AZ228">
        <v>4</v>
      </c>
    </row>
    <row r="229" spans="1:52" x14ac:dyDescent="0.3">
      <c r="A229">
        <v>32020</v>
      </c>
      <c r="B229" t="s">
        <v>810</v>
      </c>
      <c r="C229" t="s">
        <v>786</v>
      </c>
      <c r="D229" t="s">
        <v>318</v>
      </c>
      <c r="E229">
        <v>3</v>
      </c>
      <c r="F229">
        <v>96.934959349593498</v>
      </c>
      <c r="G229">
        <v>1.2</v>
      </c>
      <c r="H229">
        <v>27</v>
      </c>
      <c r="I229">
        <v>4955.5199999999995</v>
      </c>
      <c r="J229">
        <v>4272</v>
      </c>
      <c r="K229" t="s">
        <v>10</v>
      </c>
      <c r="L229">
        <v>0</v>
      </c>
      <c r="M229">
        <v>0</v>
      </c>
      <c r="N229">
        <v>5</v>
      </c>
      <c r="O229">
        <v>0</v>
      </c>
      <c r="P229">
        <v>6</v>
      </c>
      <c r="Q229">
        <v>9</v>
      </c>
      <c r="R229" t="s">
        <v>10</v>
      </c>
      <c r="S229">
        <v>5</v>
      </c>
      <c r="T229">
        <v>4</v>
      </c>
      <c r="U229">
        <v>5</v>
      </c>
      <c r="V229">
        <v>6</v>
      </c>
      <c r="W229">
        <v>3</v>
      </c>
      <c r="X229">
        <v>4</v>
      </c>
      <c r="Y229" t="s">
        <v>10</v>
      </c>
      <c r="Z229">
        <v>20</v>
      </c>
      <c r="AA229">
        <v>3.3333333333333335</v>
      </c>
      <c r="AB229">
        <v>3.8815804341359033</v>
      </c>
      <c r="AC229">
        <v>1.1644741302407708</v>
      </c>
      <c r="AD229">
        <v>99110.399999999994</v>
      </c>
      <c r="AE229">
        <v>27</v>
      </c>
      <c r="AF229">
        <v>4.5</v>
      </c>
      <c r="AG229">
        <v>1.0488088481701516</v>
      </c>
      <c r="AH229">
        <v>0.23306863292670035</v>
      </c>
      <c r="AI229">
        <v>115344</v>
      </c>
      <c r="AJ229">
        <v>6.0347370346093075E-6</v>
      </c>
      <c r="AK229">
        <v>0.99989657064196424</v>
      </c>
      <c r="AL229">
        <v>30000</v>
      </c>
      <c r="AM229">
        <v>0.35</v>
      </c>
      <c r="AN229">
        <v>28.329634983503681</v>
      </c>
      <c r="AO229">
        <v>0.11049723756906077</v>
      </c>
      <c r="AP229">
        <v>4.2130721468430856</v>
      </c>
      <c r="AQ229">
        <v>3.6873959828717164</v>
      </c>
      <c r="AR229">
        <v>4.5445638595502675</v>
      </c>
      <c r="AS229">
        <v>100.84671839976185</v>
      </c>
      <c r="AT229">
        <v>10</v>
      </c>
      <c r="AU229">
        <v>0.70597450378891158</v>
      </c>
      <c r="AV229">
        <v>912.66280151784485</v>
      </c>
      <c r="AW229" t="s">
        <v>10</v>
      </c>
      <c r="AX229" t="s">
        <v>500</v>
      </c>
      <c r="AY229">
        <v>2</v>
      </c>
      <c r="AZ229">
        <v>4</v>
      </c>
    </row>
    <row r="230" spans="1:52" x14ac:dyDescent="0.3">
      <c r="A230">
        <v>32550</v>
      </c>
      <c r="B230" t="s">
        <v>811</v>
      </c>
      <c r="C230" t="s">
        <v>786</v>
      </c>
      <c r="D230" t="s">
        <v>318</v>
      </c>
      <c r="E230">
        <v>3</v>
      </c>
      <c r="F230">
        <v>96.934959349593498</v>
      </c>
      <c r="G230">
        <v>1.2</v>
      </c>
      <c r="H230">
        <v>54</v>
      </c>
      <c r="I230">
        <v>3473.04</v>
      </c>
      <c r="J230">
        <v>2994</v>
      </c>
      <c r="K230" t="s">
        <v>10</v>
      </c>
      <c r="L230">
        <v>18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10</v>
      </c>
      <c r="S230">
        <v>4</v>
      </c>
      <c r="T230">
        <v>4</v>
      </c>
      <c r="U230">
        <v>3</v>
      </c>
      <c r="V230">
        <v>3</v>
      </c>
      <c r="W230">
        <v>3</v>
      </c>
      <c r="X230">
        <v>3</v>
      </c>
      <c r="Y230" t="s">
        <v>10</v>
      </c>
      <c r="Z230">
        <v>18</v>
      </c>
      <c r="AA230">
        <v>3</v>
      </c>
      <c r="AB230">
        <v>7.3484692283495345</v>
      </c>
      <c r="AC230">
        <v>2.4494897427831783</v>
      </c>
      <c r="AD230">
        <v>62514.720000000001</v>
      </c>
      <c r="AE230">
        <v>20</v>
      </c>
      <c r="AF230">
        <v>3.3333333333333335</v>
      </c>
      <c r="AG230">
        <v>0.51639777949432131</v>
      </c>
      <c r="AH230">
        <v>0.1549193338482964</v>
      </c>
      <c r="AI230">
        <v>59880</v>
      </c>
      <c r="AJ230">
        <v>5.4312633311483765E-6</v>
      </c>
      <c r="AK230">
        <v>0.99990773490547835</v>
      </c>
      <c r="AL230">
        <v>30000</v>
      </c>
      <c r="AM230">
        <v>0.35</v>
      </c>
      <c r="AN230">
        <v>32.103468565862897</v>
      </c>
      <c r="AO230">
        <v>9.9447513812154692E-2</v>
      </c>
      <c r="AP230">
        <v>7.646811769785999</v>
      </c>
      <c r="AQ230">
        <v>6.7907676185151447</v>
      </c>
      <c r="AR230">
        <v>7.9451543112224634</v>
      </c>
      <c r="AS230">
        <v>126.00262515242331</v>
      </c>
      <c r="AT230">
        <v>9</v>
      </c>
      <c r="AU230">
        <v>0.56068707850279553</v>
      </c>
      <c r="AV230">
        <v>1267.0263973660344</v>
      </c>
      <c r="AW230" t="s">
        <v>10</v>
      </c>
      <c r="AX230" t="s">
        <v>500</v>
      </c>
      <c r="AY230">
        <v>2</v>
      </c>
      <c r="AZ230">
        <v>4</v>
      </c>
    </row>
    <row r="231" spans="1:52" x14ac:dyDescent="0.3">
      <c r="A231">
        <v>32210</v>
      </c>
      <c r="B231" t="s">
        <v>812</v>
      </c>
      <c r="C231" t="s">
        <v>786</v>
      </c>
      <c r="D231" t="s">
        <v>318</v>
      </c>
      <c r="E231">
        <v>3</v>
      </c>
      <c r="F231">
        <v>96.934959349593498</v>
      </c>
      <c r="G231">
        <v>1.2</v>
      </c>
      <c r="H231">
        <v>30</v>
      </c>
      <c r="I231">
        <v>8193.08</v>
      </c>
      <c r="J231">
        <v>7063</v>
      </c>
      <c r="K231" t="s">
        <v>10</v>
      </c>
      <c r="L231">
        <v>3</v>
      </c>
      <c r="M231">
        <v>0</v>
      </c>
      <c r="N231">
        <v>0</v>
      </c>
      <c r="O231">
        <v>0</v>
      </c>
      <c r="P231">
        <v>10</v>
      </c>
      <c r="Q231">
        <v>3</v>
      </c>
      <c r="R231" t="s">
        <v>10</v>
      </c>
      <c r="S231">
        <v>3</v>
      </c>
      <c r="T231">
        <v>4</v>
      </c>
      <c r="U231">
        <v>3</v>
      </c>
      <c r="V231">
        <v>3</v>
      </c>
      <c r="W231">
        <v>5</v>
      </c>
      <c r="X231">
        <v>4</v>
      </c>
      <c r="Y231" t="s">
        <v>10</v>
      </c>
      <c r="Z231">
        <v>16</v>
      </c>
      <c r="AA231">
        <v>2.6666666666666665</v>
      </c>
      <c r="AB231">
        <v>3.8815804341359033</v>
      </c>
      <c r="AC231">
        <v>1.4555926628009639</v>
      </c>
      <c r="AD231">
        <v>131089.28</v>
      </c>
      <c r="AE231">
        <v>22</v>
      </c>
      <c r="AF231">
        <v>3.6666666666666665</v>
      </c>
      <c r="AG231">
        <v>0.81649658092772548</v>
      </c>
      <c r="AH231">
        <v>0.2226808857075615</v>
      </c>
      <c r="AI231">
        <v>155386</v>
      </c>
      <c r="AJ231">
        <v>4.8277896276874455E-6</v>
      </c>
      <c r="AK231">
        <v>0.99992798748296663</v>
      </c>
      <c r="AL231">
        <v>30000</v>
      </c>
      <c r="AM231">
        <v>0.35</v>
      </c>
      <c r="AN231">
        <v>19.706386268315988</v>
      </c>
      <c r="AO231">
        <v>8.8397790055248615E-2</v>
      </c>
      <c r="AP231">
        <v>4.1467738043016489</v>
      </c>
      <c r="AQ231">
        <v>3.6491186169585923</v>
      </c>
      <c r="AR231">
        <v>4.4119671744673949</v>
      </c>
      <c r="AS231">
        <v>74.910673911657312</v>
      </c>
      <c r="AT231">
        <v>8</v>
      </c>
      <c r="AU231">
        <v>0.81191953624317559</v>
      </c>
      <c r="AV231">
        <v>847.42699862562336</v>
      </c>
      <c r="AW231" t="s">
        <v>10</v>
      </c>
      <c r="AX231" t="s">
        <v>500</v>
      </c>
      <c r="AY231">
        <v>2</v>
      </c>
      <c r="AZ231">
        <v>4</v>
      </c>
    </row>
    <row r="232" spans="1:52" x14ac:dyDescent="0.3">
      <c r="A232">
        <v>32290</v>
      </c>
      <c r="B232" t="s">
        <v>813</v>
      </c>
      <c r="C232" t="s">
        <v>786</v>
      </c>
      <c r="D232" t="s">
        <v>318</v>
      </c>
      <c r="E232">
        <v>3</v>
      </c>
      <c r="F232">
        <v>96.934959349593498</v>
      </c>
      <c r="G232">
        <v>1.2</v>
      </c>
      <c r="H232">
        <v>12</v>
      </c>
      <c r="I232">
        <v>8749.8799999999992</v>
      </c>
      <c r="J232">
        <v>7543</v>
      </c>
      <c r="K232" t="s">
        <v>10</v>
      </c>
      <c r="L232">
        <v>0</v>
      </c>
      <c r="M232">
        <v>4</v>
      </c>
      <c r="N232">
        <v>0</v>
      </c>
      <c r="O232">
        <v>0</v>
      </c>
      <c r="P232">
        <v>2</v>
      </c>
      <c r="Q232">
        <v>2.06</v>
      </c>
      <c r="R232" t="s">
        <v>10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2</v>
      </c>
      <c r="Y232" t="s">
        <v>10</v>
      </c>
      <c r="Z232">
        <v>8.06</v>
      </c>
      <c r="AA232">
        <v>1.3433333333333335</v>
      </c>
      <c r="AB232">
        <v>1.638067967657834</v>
      </c>
      <c r="AC232">
        <v>1.2194054349810177</v>
      </c>
      <c r="AD232">
        <v>70524.032800000001</v>
      </c>
      <c r="AE232">
        <v>12</v>
      </c>
      <c r="AF232">
        <v>2</v>
      </c>
      <c r="AG232">
        <v>0</v>
      </c>
      <c r="AH232">
        <v>0</v>
      </c>
      <c r="AI232">
        <v>90516</v>
      </c>
      <c r="AJ232">
        <v>2.4319990249475512E-6</v>
      </c>
      <c r="AK232">
        <v>0.99997967500566753</v>
      </c>
      <c r="AL232">
        <v>30000</v>
      </c>
      <c r="AM232">
        <v>0.35</v>
      </c>
      <c r="AN232">
        <v>13.534339617983116</v>
      </c>
      <c r="AO232">
        <v>4.4530386740331496E-2</v>
      </c>
      <c r="AP232">
        <v>1.7716591278788285</v>
      </c>
      <c r="AQ232">
        <v>1.5524817043568653</v>
      </c>
      <c r="AR232">
        <v>1.905250288099823</v>
      </c>
      <c r="AS232">
        <v>47.288881884801675</v>
      </c>
      <c r="AT232">
        <v>4.03</v>
      </c>
      <c r="AU232">
        <v>0.59552222180760528</v>
      </c>
      <c r="AV232">
        <v>1061.9463549812783</v>
      </c>
      <c r="AW232" t="s">
        <v>10</v>
      </c>
      <c r="AX232" t="s">
        <v>500</v>
      </c>
      <c r="AY232">
        <v>2</v>
      </c>
      <c r="AZ232">
        <v>4</v>
      </c>
    </row>
    <row r="233" spans="1:52" x14ac:dyDescent="0.3">
      <c r="A233">
        <v>32050</v>
      </c>
      <c r="B233" t="s">
        <v>814</v>
      </c>
      <c r="C233" t="s">
        <v>786</v>
      </c>
      <c r="D233" t="s">
        <v>318</v>
      </c>
      <c r="E233">
        <v>3</v>
      </c>
      <c r="F233">
        <v>96.934959349593498</v>
      </c>
      <c r="G233">
        <v>1.2</v>
      </c>
      <c r="H233">
        <v>9.27</v>
      </c>
      <c r="I233">
        <v>12226.4</v>
      </c>
      <c r="J233">
        <v>10540</v>
      </c>
      <c r="K233" t="s">
        <v>10</v>
      </c>
      <c r="L233">
        <v>0</v>
      </c>
      <c r="M233">
        <v>0</v>
      </c>
      <c r="N233">
        <v>0</v>
      </c>
      <c r="O233">
        <v>0</v>
      </c>
      <c r="P233">
        <v>3</v>
      </c>
      <c r="Q233">
        <v>3.09</v>
      </c>
      <c r="R233" t="s">
        <v>10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 t="s">
        <v>10</v>
      </c>
      <c r="Z233">
        <v>6.09</v>
      </c>
      <c r="AA233">
        <v>1.0149999999999999</v>
      </c>
      <c r="AB233">
        <v>1.5726887804012593</v>
      </c>
      <c r="AC233">
        <v>1.5494470742869551</v>
      </c>
      <c r="AD233">
        <v>74458.775999999998</v>
      </c>
      <c r="AE233">
        <v>6</v>
      </c>
      <c r="AF233">
        <v>1</v>
      </c>
      <c r="AG233">
        <v>0</v>
      </c>
      <c r="AH233">
        <v>0</v>
      </c>
      <c r="AI233">
        <v>63240</v>
      </c>
      <c r="AJ233">
        <v>1.837577427038534E-6</v>
      </c>
      <c r="AK233">
        <v>0.99999301479188263</v>
      </c>
      <c r="AL233">
        <v>30000</v>
      </c>
      <c r="AM233">
        <v>0.35</v>
      </c>
      <c r="AN233">
        <v>9.9524486131094623</v>
      </c>
      <c r="AO233">
        <v>3.3646408839779006E-2</v>
      </c>
      <c r="AP233">
        <v>1.6736280069205962</v>
      </c>
      <c r="AQ233">
        <v>1.4747452631199591</v>
      </c>
      <c r="AR233">
        <v>1.7745672334399332</v>
      </c>
      <c r="AS233">
        <v>36.249040187452763</v>
      </c>
      <c r="AT233">
        <v>3.0449999999999999</v>
      </c>
      <c r="AU233">
        <v>0.61190971556267992</v>
      </c>
      <c r="AV233">
        <v>1077.3524259325043</v>
      </c>
      <c r="AW233" t="s">
        <v>10</v>
      </c>
      <c r="AX233" t="s">
        <v>500</v>
      </c>
      <c r="AY233">
        <v>2</v>
      </c>
      <c r="AZ233">
        <v>4</v>
      </c>
    </row>
    <row r="234" spans="1:52" x14ac:dyDescent="0.3">
      <c r="A234">
        <v>43200</v>
      </c>
      <c r="B234" t="s">
        <v>815</v>
      </c>
      <c r="C234" t="s">
        <v>816</v>
      </c>
      <c r="D234" t="s">
        <v>552</v>
      </c>
      <c r="E234">
        <v>10</v>
      </c>
      <c r="F234">
        <v>94.135802469135797</v>
      </c>
      <c r="G234">
        <v>0.7</v>
      </c>
      <c r="H234">
        <v>26868.105</v>
      </c>
      <c r="I234">
        <v>5871.9199999999992</v>
      </c>
      <c r="J234">
        <v>5062</v>
      </c>
      <c r="K234" t="s">
        <v>10</v>
      </c>
      <c r="L234">
        <v>7102.89</v>
      </c>
      <c r="M234">
        <v>8703.2880000000005</v>
      </c>
      <c r="N234">
        <v>8295.6959999999999</v>
      </c>
      <c r="O234">
        <v>8956.0349999999999</v>
      </c>
      <c r="P234">
        <v>7651.3410000000003</v>
      </c>
      <c r="Q234">
        <v>5178.8159999999998</v>
      </c>
      <c r="R234" t="s">
        <v>10</v>
      </c>
      <c r="S234">
        <v>13244</v>
      </c>
      <c r="T234">
        <v>10340</v>
      </c>
      <c r="U234">
        <v>11090</v>
      </c>
      <c r="V234">
        <v>8318</v>
      </c>
      <c r="W234">
        <v>6768</v>
      </c>
      <c r="X234">
        <v>10754</v>
      </c>
      <c r="Y234" t="s">
        <v>10</v>
      </c>
      <c r="Z234">
        <v>45888.065999999999</v>
      </c>
      <c r="AA234">
        <v>7648.0109999999995</v>
      </c>
      <c r="AB234">
        <v>1388.3892921004579</v>
      </c>
      <c r="AC234">
        <v>0.18153599571188614</v>
      </c>
      <c r="AD234">
        <v>269451052.50671995</v>
      </c>
      <c r="AE234">
        <v>60514</v>
      </c>
      <c r="AF234">
        <v>10085.666666666666</v>
      </c>
      <c r="AG234">
        <v>2263.9199338021376</v>
      </c>
      <c r="AH234">
        <v>0.22446904192108977</v>
      </c>
      <c r="AI234">
        <v>306321868</v>
      </c>
      <c r="AJ234">
        <v>1.3846120566839809E-2</v>
      </c>
      <c r="AK234">
        <v>0.22715238396426057</v>
      </c>
      <c r="AL234">
        <v>30000</v>
      </c>
      <c r="AM234">
        <v>0.35</v>
      </c>
      <c r="AN234">
        <v>1246.6094356079059</v>
      </c>
      <c r="AO234">
        <v>253.525226519337</v>
      </c>
      <c r="AP234">
        <v>3923.6415572938276</v>
      </c>
      <c r="AQ234">
        <v>3084.7628299648868</v>
      </c>
      <c r="AR234">
        <v>6458.8938224871981</v>
      </c>
      <c r="AS234">
        <v>30273.628834377465</v>
      </c>
      <c r="AT234">
        <v>22944.032999999999</v>
      </c>
      <c r="AU234">
        <v>36.810298951108777</v>
      </c>
      <c r="AV234">
        <v>119.4107160459175</v>
      </c>
      <c r="AW234" t="s">
        <v>10</v>
      </c>
      <c r="AX234" t="s">
        <v>502</v>
      </c>
      <c r="AY234">
        <v>1</v>
      </c>
      <c r="AZ234">
        <v>8</v>
      </c>
    </row>
    <row r="235" spans="1:52" x14ac:dyDescent="0.3">
      <c r="A235">
        <v>44080</v>
      </c>
      <c r="B235" t="s">
        <v>817</v>
      </c>
      <c r="C235" t="s">
        <v>816</v>
      </c>
      <c r="D235" t="s">
        <v>552</v>
      </c>
      <c r="E235">
        <v>10</v>
      </c>
      <c r="F235">
        <v>94.135802469135797</v>
      </c>
      <c r="G235">
        <v>0.7</v>
      </c>
      <c r="H235">
        <v>18215.766</v>
      </c>
      <c r="I235">
        <v>5265.24</v>
      </c>
      <c r="J235">
        <v>4539</v>
      </c>
      <c r="K235" t="s">
        <v>10</v>
      </c>
      <c r="L235">
        <v>796.20299999999997</v>
      </c>
      <c r="M235">
        <v>1636.3620000000001</v>
      </c>
      <c r="N235">
        <v>3132.864</v>
      </c>
      <c r="O235">
        <v>4657.3379999999997</v>
      </c>
      <c r="P235">
        <v>5739.2550000000001</v>
      </c>
      <c r="Q235">
        <v>6071.9219999999996</v>
      </c>
      <c r="R235" t="s">
        <v>10</v>
      </c>
      <c r="S235">
        <v>4533</v>
      </c>
      <c r="T235">
        <v>3629</v>
      </c>
      <c r="U235">
        <v>6214</v>
      </c>
      <c r="V235">
        <v>6821</v>
      </c>
      <c r="W235">
        <v>6634</v>
      </c>
      <c r="X235">
        <v>3438</v>
      </c>
      <c r="Y235" t="s">
        <v>10</v>
      </c>
      <c r="Z235">
        <v>22033.944</v>
      </c>
      <c r="AA235">
        <v>3672.3240000000001</v>
      </c>
      <c r="AB235">
        <v>2177.5563030262165</v>
      </c>
      <c r="AC235">
        <v>0.59296410203081662</v>
      </c>
      <c r="AD235">
        <v>116014003.30655999</v>
      </c>
      <c r="AE235">
        <v>31269</v>
      </c>
      <c r="AF235">
        <v>5211.5</v>
      </c>
      <c r="AG235">
        <v>1531.5987398793459</v>
      </c>
      <c r="AH235">
        <v>0.29388827398625078</v>
      </c>
      <c r="AI235">
        <v>141929991</v>
      </c>
      <c r="AJ235">
        <v>6.6484528937653768E-3</v>
      </c>
      <c r="AK235">
        <v>0.63610701496266708</v>
      </c>
      <c r="AL235">
        <v>30000</v>
      </c>
      <c r="AM235">
        <v>0.35</v>
      </c>
      <c r="AN235">
        <v>912.23689333470179</v>
      </c>
      <c r="AO235">
        <v>121.73449723756906</v>
      </c>
      <c r="AP235">
        <v>3394.9012754019068</v>
      </c>
      <c r="AQ235">
        <v>3965.6978595118926</v>
      </c>
      <c r="AR235">
        <v>4612.2462477775971</v>
      </c>
      <c r="AS235">
        <v>34292.833239011088</v>
      </c>
      <c r="AT235">
        <v>11016.972</v>
      </c>
      <c r="AU235">
        <v>24.153752343269563</v>
      </c>
      <c r="AV235">
        <v>281.70185130092949</v>
      </c>
      <c r="AW235" t="s">
        <v>10</v>
      </c>
      <c r="AX235" t="s">
        <v>502</v>
      </c>
      <c r="AY235">
        <v>1</v>
      </c>
      <c r="AZ235">
        <v>8</v>
      </c>
    </row>
    <row r="236" spans="1:52" x14ac:dyDescent="0.3">
      <c r="A236">
        <v>43290</v>
      </c>
      <c r="B236" t="s">
        <v>818</v>
      </c>
      <c r="C236" t="s">
        <v>816</v>
      </c>
      <c r="D236" t="s">
        <v>552</v>
      </c>
      <c r="E236">
        <v>10</v>
      </c>
      <c r="F236">
        <v>94.135802469135797</v>
      </c>
      <c r="G236">
        <v>0.7</v>
      </c>
      <c r="H236">
        <v>13318.667999999998</v>
      </c>
      <c r="I236">
        <v>6693.2</v>
      </c>
      <c r="J236">
        <v>5770</v>
      </c>
      <c r="K236" t="s">
        <v>10</v>
      </c>
      <c r="L236">
        <v>2601.3960000000002</v>
      </c>
      <c r="M236">
        <v>3032.9639999999999</v>
      </c>
      <c r="N236">
        <v>2860.1370000000002</v>
      </c>
      <c r="O236">
        <v>3687.3090000000002</v>
      </c>
      <c r="P236">
        <v>4439.5559999999996</v>
      </c>
      <c r="Q236">
        <v>3070.9259999999999</v>
      </c>
      <c r="R236" t="s">
        <v>10</v>
      </c>
      <c r="S236">
        <v>3553</v>
      </c>
      <c r="T236">
        <v>5520</v>
      </c>
      <c r="U236">
        <v>4136</v>
      </c>
      <c r="V236">
        <v>4238</v>
      </c>
      <c r="W236">
        <v>5402</v>
      </c>
      <c r="X236">
        <v>5936</v>
      </c>
      <c r="Y236" t="s">
        <v>10</v>
      </c>
      <c r="Z236">
        <v>19692.288</v>
      </c>
      <c r="AA236">
        <v>3282.0480000000002</v>
      </c>
      <c r="AB236">
        <v>671.11439012287588</v>
      </c>
      <c r="AC236">
        <v>0.20448037022093396</v>
      </c>
      <c r="AD236">
        <v>131804422.0416</v>
      </c>
      <c r="AE236">
        <v>28785</v>
      </c>
      <c r="AF236">
        <v>4797.5</v>
      </c>
      <c r="AG236">
        <v>946.89085960315413</v>
      </c>
      <c r="AH236">
        <v>0.19737172685839585</v>
      </c>
      <c r="AI236">
        <v>166089450</v>
      </c>
      <c r="AJ236">
        <v>5.9418889844896228E-3</v>
      </c>
      <c r="AK236">
        <v>0.6928231369262513</v>
      </c>
      <c r="AL236">
        <v>30000</v>
      </c>
      <c r="AM236">
        <v>0.35</v>
      </c>
      <c r="AN236">
        <v>764.8949362046676</v>
      </c>
      <c r="AO236">
        <v>108.79717127071824</v>
      </c>
      <c r="AP236">
        <v>1759.0861028300583</v>
      </c>
      <c r="AQ236">
        <v>1447.6168867165156</v>
      </c>
      <c r="AR236">
        <v>2847.0578155372405</v>
      </c>
      <c r="AS236">
        <v>16119.179366105493</v>
      </c>
      <c r="AT236">
        <v>9846.1440000000002</v>
      </c>
      <c r="AU236">
        <v>25.745088727755434</v>
      </c>
      <c r="AV236">
        <v>148.15807412856719</v>
      </c>
      <c r="AW236" t="s">
        <v>10</v>
      </c>
      <c r="AX236" t="s">
        <v>502</v>
      </c>
      <c r="AY236">
        <v>1</v>
      </c>
      <c r="AZ236">
        <v>8</v>
      </c>
    </row>
    <row r="237" spans="1:52" x14ac:dyDescent="0.3">
      <c r="A237">
        <v>43730</v>
      </c>
      <c r="B237" t="s">
        <v>819</v>
      </c>
      <c r="C237" t="s">
        <v>816</v>
      </c>
      <c r="D237" t="s">
        <v>552</v>
      </c>
      <c r="E237">
        <v>10</v>
      </c>
      <c r="F237">
        <v>94.135802469135797</v>
      </c>
      <c r="G237">
        <v>0.7</v>
      </c>
      <c r="H237">
        <v>8157.8339999999989</v>
      </c>
      <c r="I237">
        <v>6225.7199999999993</v>
      </c>
      <c r="J237">
        <v>5367</v>
      </c>
      <c r="K237" t="s">
        <v>10</v>
      </c>
      <c r="L237">
        <v>2192.8049999999998</v>
      </c>
      <c r="M237">
        <v>2514.4830000000002</v>
      </c>
      <c r="N237">
        <v>2349.6480000000001</v>
      </c>
      <c r="O237">
        <v>2719.2779999999998</v>
      </c>
      <c r="P237">
        <v>2605.3919999999998</v>
      </c>
      <c r="Q237">
        <v>2401.596</v>
      </c>
      <c r="R237" t="s">
        <v>10</v>
      </c>
      <c r="S237">
        <v>2262</v>
      </c>
      <c r="T237">
        <v>4516</v>
      </c>
      <c r="U237">
        <v>2381</v>
      </c>
      <c r="V237">
        <v>3660</v>
      </c>
      <c r="W237">
        <v>3842</v>
      </c>
      <c r="X237">
        <v>3708</v>
      </c>
      <c r="Y237" t="s">
        <v>10</v>
      </c>
      <c r="Z237">
        <v>14783.201999999999</v>
      </c>
      <c r="AA237">
        <v>2463.8669999999997</v>
      </c>
      <c r="AB237">
        <v>188.79849006175866</v>
      </c>
      <c r="AC237">
        <v>7.662689993484173E-2</v>
      </c>
      <c r="AD237">
        <v>92036076.355439991</v>
      </c>
      <c r="AE237">
        <v>20369</v>
      </c>
      <c r="AF237">
        <v>3394.8333333333335</v>
      </c>
      <c r="AG237">
        <v>887.30252263062209</v>
      </c>
      <c r="AH237">
        <v>0.26136850781990928</v>
      </c>
      <c r="AI237">
        <v>109320423</v>
      </c>
      <c r="AJ237">
        <v>4.4606368299755193E-3</v>
      </c>
      <c r="AK237">
        <v>0.76686290762289888</v>
      </c>
      <c r="AL237">
        <v>30000</v>
      </c>
      <c r="AM237">
        <v>0.35</v>
      </c>
      <c r="AN237">
        <v>687.16346506852801</v>
      </c>
      <c r="AO237">
        <v>81.675149171270718</v>
      </c>
      <c r="AP237">
        <v>1005.5499817744659</v>
      </c>
      <c r="AQ237">
        <v>568.73678826105629</v>
      </c>
      <c r="AR237">
        <v>1822.3014734871731</v>
      </c>
      <c r="AS237">
        <v>9765.1695330773327</v>
      </c>
      <c r="AT237">
        <v>7391.6009999999997</v>
      </c>
      <c r="AU237">
        <v>21.513370182632936</v>
      </c>
      <c r="AV237">
        <v>119.56108598712224</v>
      </c>
      <c r="AW237" t="s">
        <v>10</v>
      </c>
      <c r="AX237" t="s">
        <v>502</v>
      </c>
      <c r="AY237">
        <v>1</v>
      </c>
      <c r="AZ237">
        <v>8</v>
      </c>
    </row>
    <row r="238" spans="1:52" x14ac:dyDescent="0.3">
      <c r="A238">
        <v>43590</v>
      </c>
      <c r="B238" t="s">
        <v>820</v>
      </c>
      <c r="C238" t="s">
        <v>816</v>
      </c>
      <c r="D238" t="s">
        <v>552</v>
      </c>
      <c r="E238">
        <v>10</v>
      </c>
      <c r="F238">
        <v>94.135802469135797</v>
      </c>
      <c r="G238">
        <v>0.7</v>
      </c>
      <c r="H238">
        <v>7795.1970000000001</v>
      </c>
      <c r="I238">
        <v>7613.08</v>
      </c>
      <c r="J238">
        <v>6563</v>
      </c>
      <c r="K238" t="s">
        <v>10</v>
      </c>
      <c r="L238">
        <v>2598.3989999999999</v>
      </c>
      <c r="M238">
        <v>2275.7220000000002</v>
      </c>
      <c r="N238">
        <v>2377.62</v>
      </c>
      <c r="O238">
        <v>2524.473</v>
      </c>
      <c r="P238">
        <v>2430.567</v>
      </c>
      <c r="Q238">
        <v>2279.7179999999998</v>
      </c>
      <c r="R238" t="s">
        <v>10</v>
      </c>
      <c r="S238">
        <v>4087</v>
      </c>
      <c r="T238">
        <v>1942</v>
      </c>
      <c r="U238">
        <v>2048</v>
      </c>
      <c r="V238">
        <v>3305</v>
      </c>
      <c r="W238">
        <v>4319</v>
      </c>
      <c r="X238">
        <v>2466</v>
      </c>
      <c r="Y238" t="s">
        <v>10</v>
      </c>
      <c r="Z238">
        <v>14486.499</v>
      </c>
      <c r="AA238">
        <v>2414.4164999999998</v>
      </c>
      <c r="AB238">
        <v>130.35080728058415</v>
      </c>
      <c r="AC238">
        <v>5.3988533991788143E-2</v>
      </c>
      <c r="AD238">
        <v>110286875.80691999</v>
      </c>
      <c r="AE238">
        <v>18167</v>
      </c>
      <c r="AF238">
        <v>3027.8333333333335</v>
      </c>
      <c r="AG238">
        <v>1031.5552174588945</v>
      </c>
      <c r="AH238">
        <v>0.3406908848325737</v>
      </c>
      <c r="AI238">
        <v>119230021</v>
      </c>
      <c r="AJ238">
        <v>4.3711106008565348E-3</v>
      </c>
      <c r="AK238">
        <v>0.7756937507483862</v>
      </c>
      <c r="AL238">
        <v>30000</v>
      </c>
      <c r="AM238">
        <v>0.35</v>
      </c>
      <c r="AN238">
        <v>615.13738384306009</v>
      </c>
      <c r="AO238">
        <v>80.035906077348059</v>
      </c>
      <c r="AP238">
        <v>930.70986805406471</v>
      </c>
      <c r="AQ238">
        <v>467.442589640851</v>
      </c>
      <c r="AR238">
        <v>1731.0689288275453</v>
      </c>
      <c r="AS238">
        <v>8385.5917792905075</v>
      </c>
      <c r="AT238">
        <v>7243.2494999999999</v>
      </c>
      <c r="AU238">
        <v>23.55002212594502</v>
      </c>
      <c r="AV238">
        <v>104.77287245535183</v>
      </c>
      <c r="AW238" t="s">
        <v>10</v>
      </c>
      <c r="AX238" t="s">
        <v>502</v>
      </c>
      <c r="AY238">
        <v>1</v>
      </c>
      <c r="AZ238">
        <v>8</v>
      </c>
    </row>
    <row r="239" spans="1:52" x14ac:dyDescent="0.3">
      <c r="A239">
        <v>44160</v>
      </c>
      <c r="B239" t="s">
        <v>821</v>
      </c>
      <c r="C239" t="s">
        <v>816</v>
      </c>
      <c r="D239" t="s">
        <v>552</v>
      </c>
      <c r="E239">
        <v>10</v>
      </c>
      <c r="F239">
        <v>94.135802469135797</v>
      </c>
      <c r="G239">
        <v>0.7</v>
      </c>
      <c r="H239">
        <v>12344.643</v>
      </c>
      <c r="I239">
        <v>7421.6799999999994</v>
      </c>
      <c r="J239">
        <v>6398</v>
      </c>
      <c r="K239" t="s">
        <v>10</v>
      </c>
      <c r="L239">
        <v>0</v>
      </c>
      <c r="M239">
        <v>0</v>
      </c>
      <c r="N239">
        <v>2865.1320000000001</v>
      </c>
      <c r="O239">
        <v>1747.251</v>
      </c>
      <c r="P239">
        <v>991.00800000000004</v>
      </c>
      <c r="Q239">
        <v>4114.8810000000003</v>
      </c>
      <c r="R239" t="s">
        <v>10</v>
      </c>
      <c r="S239">
        <v>1309</v>
      </c>
      <c r="T239">
        <v>1661</v>
      </c>
      <c r="U239">
        <v>2358</v>
      </c>
      <c r="V239">
        <v>2670</v>
      </c>
      <c r="W239">
        <v>1426</v>
      </c>
      <c r="X239">
        <v>2227</v>
      </c>
      <c r="Y239" t="s">
        <v>10</v>
      </c>
      <c r="Z239">
        <v>9718.2720000000008</v>
      </c>
      <c r="AA239">
        <v>1619.7120000000002</v>
      </c>
      <c r="AB239">
        <v>1639.2320248815295</v>
      </c>
      <c r="AC239">
        <v>1.0120515405711197</v>
      </c>
      <c r="AD239">
        <v>72125904.936959997</v>
      </c>
      <c r="AE239">
        <v>11651</v>
      </c>
      <c r="AF239">
        <v>1941.8333333333333</v>
      </c>
      <c r="AG239">
        <v>553.20354903657881</v>
      </c>
      <c r="AH239">
        <v>0.28488724523384029</v>
      </c>
      <c r="AI239">
        <v>74543098</v>
      </c>
      <c r="AJ239">
        <v>2.9323607975403334E-3</v>
      </c>
      <c r="AK239">
        <v>0.83954632521347816</v>
      </c>
      <c r="AL239">
        <v>30000</v>
      </c>
      <c r="AM239">
        <v>0.35</v>
      </c>
      <c r="AN239">
        <v>510.2864192927762</v>
      </c>
      <c r="AO239">
        <v>53.692110497237572</v>
      </c>
      <c r="AP239">
        <v>2176.1531298539053</v>
      </c>
      <c r="AQ239">
        <v>2865.316903852734</v>
      </c>
      <c r="AR239">
        <v>2713.0742348262811</v>
      </c>
      <c r="AS239">
        <v>23671.337571596963</v>
      </c>
      <c r="AT239">
        <v>4859.1360000000004</v>
      </c>
      <c r="AU239">
        <v>19.044739645371894</v>
      </c>
      <c r="AV239">
        <v>440.87180318260795</v>
      </c>
      <c r="AW239" t="s">
        <v>10</v>
      </c>
      <c r="AX239" t="s">
        <v>502</v>
      </c>
      <c r="AY239">
        <v>1</v>
      </c>
      <c r="AZ239">
        <v>8</v>
      </c>
    </row>
    <row r="240" spans="1:52" x14ac:dyDescent="0.3">
      <c r="A240">
        <v>43283</v>
      </c>
      <c r="B240" t="s">
        <v>822</v>
      </c>
      <c r="C240" t="s">
        <v>816</v>
      </c>
      <c r="D240" t="s">
        <v>552</v>
      </c>
      <c r="E240">
        <v>10</v>
      </c>
      <c r="F240">
        <v>94.135802469135797</v>
      </c>
      <c r="G240">
        <v>0.7</v>
      </c>
      <c r="H240">
        <v>5262.732</v>
      </c>
      <c r="I240">
        <v>4304.7599999999993</v>
      </c>
      <c r="J240">
        <v>3711</v>
      </c>
      <c r="K240" t="s">
        <v>10</v>
      </c>
      <c r="L240">
        <v>1288.71</v>
      </c>
      <c r="M240">
        <v>1419.579</v>
      </c>
      <c r="N240">
        <v>1127.8710000000001</v>
      </c>
      <c r="O240">
        <v>1754.2439999999999</v>
      </c>
      <c r="P240">
        <v>1006.992</v>
      </c>
      <c r="Q240">
        <v>955.04399999999998</v>
      </c>
      <c r="R240" t="s">
        <v>10</v>
      </c>
      <c r="S240">
        <v>2178</v>
      </c>
      <c r="T240">
        <v>2364</v>
      </c>
      <c r="U240">
        <v>1541</v>
      </c>
      <c r="V240">
        <v>1097</v>
      </c>
      <c r="W240">
        <v>1248</v>
      </c>
      <c r="X240">
        <v>2017</v>
      </c>
      <c r="Y240" t="s">
        <v>10</v>
      </c>
      <c r="Z240">
        <v>7552.44</v>
      </c>
      <c r="AA240">
        <v>1258.74</v>
      </c>
      <c r="AB240">
        <v>298.33759733496618</v>
      </c>
      <c r="AC240">
        <v>0.23701288378455135</v>
      </c>
      <c r="AD240">
        <v>32511441.614399992</v>
      </c>
      <c r="AE240">
        <v>10445</v>
      </c>
      <c r="AF240">
        <v>1740.8333333333333</v>
      </c>
      <c r="AG240">
        <v>520.20358194332573</v>
      </c>
      <c r="AH240">
        <v>0.29882446066634316</v>
      </c>
      <c r="AI240">
        <v>38761395</v>
      </c>
      <c r="AJ240">
        <v>2.2788494684832356E-3</v>
      </c>
      <c r="AK240">
        <v>0.87576353049810873</v>
      </c>
      <c r="AL240">
        <v>30000</v>
      </c>
      <c r="AM240">
        <v>0.35</v>
      </c>
      <c r="AN240">
        <v>590.66300114497142</v>
      </c>
      <c r="AO240">
        <v>41.726187845303862</v>
      </c>
      <c r="AP240">
        <v>715.59947578800484</v>
      </c>
      <c r="AQ240">
        <v>622.53147767234373</v>
      </c>
      <c r="AR240">
        <v>1132.8613542410435</v>
      </c>
      <c r="AS240">
        <v>9605.6054605873815</v>
      </c>
      <c r="AT240">
        <v>3776.22</v>
      </c>
      <c r="AU240">
        <v>12.786377317285767</v>
      </c>
      <c r="AV240">
        <v>230.20568033196108</v>
      </c>
      <c r="AW240" t="s">
        <v>10</v>
      </c>
      <c r="AX240" t="s">
        <v>502</v>
      </c>
      <c r="AY240">
        <v>1</v>
      </c>
      <c r="AZ240">
        <v>8</v>
      </c>
    </row>
    <row r="241" spans="1:52" x14ac:dyDescent="0.3">
      <c r="A241">
        <v>44120</v>
      </c>
      <c r="B241" t="s">
        <v>823</v>
      </c>
      <c r="C241" t="s">
        <v>816</v>
      </c>
      <c r="D241" t="s">
        <v>552</v>
      </c>
      <c r="E241">
        <v>10</v>
      </c>
      <c r="F241">
        <v>94.135802469135797</v>
      </c>
      <c r="G241">
        <v>0.7</v>
      </c>
      <c r="H241">
        <v>3887.1089999999999</v>
      </c>
      <c r="I241">
        <v>4865.04</v>
      </c>
      <c r="J241">
        <v>4194</v>
      </c>
      <c r="K241" t="s">
        <v>10</v>
      </c>
      <c r="L241">
        <v>693.30600000000004</v>
      </c>
      <c r="M241">
        <v>710.28899999999999</v>
      </c>
      <c r="N241">
        <v>632.36699999999996</v>
      </c>
      <c r="O241">
        <v>1295.703</v>
      </c>
      <c r="P241">
        <v>1153.845</v>
      </c>
      <c r="Q241">
        <v>1229.769</v>
      </c>
      <c r="R241" t="s">
        <v>10</v>
      </c>
      <c r="S241">
        <v>1363</v>
      </c>
      <c r="T241">
        <v>1569</v>
      </c>
      <c r="U241">
        <v>1351</v>
      </c>
      <c r="V241">
        <v>1510</v>
      </c>
      <c r="W241">
        <v>1409</v>
      </c>
      <c r="X241">
        <v>1482</v>
      </c>
      <c r="Y241" t="s">
        <v>10</v>
      </c>
      <c r="Z241">
        <v>5715.2790000000005</v>
      </c>
      <c r="AA241">
        <v>952.54650000000004</v>
      </c>
      <c r="AB241">
        <v>304.4795656419326</v>
      </c>
      <c r="AC241">
        <v>0.31964798111371212</v>
      </c>
      <c r="AD241">
        <v>27805060.946160004</v>
      </c>
      <c r="AE241">
        <v>8684</v>
      </c>
      <c r="AF241">
        <v>1447.3333333333333</v>
      </c>
      <c r="AG241">
        <v>86.940592743934445</v>
      </c>
      <c r="AH241">
        <v>6.0069502126163833E-2</v>
      </c>
      <c r="AI241">
        <v>36420696</v>
      </c>
      <c r="AJ241">
        <v>1.7245102922212425E-3</v>
      </c>
      <c r="AK241">
        <v>0.90205052705962463</v>
      </c>
      <c r="AL241">
        <v>30000</v>
      </c>
      <c r="AM241">
        <v>0.35</v>
      </c>
      <c r="AN241">
        <v>483.33262154890969</v>
      </c>
      <c r="AO241">
        <v>31.576127071823208</v>
      </c>
      <c r="AP241">
        <v>620.24083636016462</v>
      </c>
      <c r="AQ241">
        <v>600.53392400563712</v>
      </c>
      <c r="AR241">
        <v>936.00210707839665</v>
      </c>
      <c r="AS241">
        <v>8498.3627082685871</v>
      </c>
      <c r="AT241">
        <v>2857.6395000000002</v>
      </c>
      <c r="AU241">
        <v>11.824732586194074</v>
      </c>
      <c r="AV241">
        <v>269.13885572281146</v>
      </c>
      <c r="AW241" t="s">
        <v>10</v>
      </c>
      <c r="AX241" t="s">
        <v>502</v>
      </c>
      <c r="AY241">
        <v>1</v>
      </c>
      <c r="AZ241">
        <v>8</v>
      </c>
    </row>
    <row r="242" spans="1:52" x14ac:dyDescent="0.3">
      <c r="A242">
        <v>44090</v>
      </c>
      <c r="B242" t="s">
        <v>824</v>
      </c>
      <c r="C242" t="s">
        <v>816</v>
      </c>
      <c r="D242" t="s">
        <v>552</v>
      </c>
      <c r="E242">
        <v>10</v>
      </c>
      <c r="F242">
        <v>94.135802469135797</v>
      </c>
      <c r="G242">
        <v>0.7</v>
      </c>
      <c r="H242">
        <v>3437.5590000000002</v>
      </c>
      <c r="I242">
        <v>4223.5599999999995</v>
      </c>
      <c r="J242">
        <v>3641</v>
      </c>
      <c r="K242" t="s">
        <v>10</v>
      </c>
      <c r="L242">
        <v>687.31200000000001</v>
      </c>
      <c r="M242">
        <v>911.08799999999997</v>
      </c>
      <c r="N242">
        <v>1145.8530000000001</v>
      </c>
      <c r="O242">
        <v>929.07</v>
      </c>
      <c r="P242">
        <v>825.17399999999998</v>
      </c>
      <c r="Q242">
        <v>856.14300000000003</v>
      </c>
      <c r="R242" t="s">
        <v>10</v>
      </c>
      <c r="S242">
        <v>1375</v>
      </c>
      <c r="T242">
        <v>1440</v>
      </c>
      <c r="U242">
        <v>1566</v>
      </c>
      <c r="V242">
        <v>1113</v>
      </c>
      <c r="W242">
        <v>973</v>
      </c>
      <c r="X242">
        <v>1398</v>
      </c>
      <c r="Y242" t="s">
        <v>10</v>
      </c>
      <c r="Z242">
        <v>5354.64</v>
      </c>
      <c r="AA242">
        <v>892.44</v>
      </c>
      <c r="AB242">
        <v>150.8822963253148</v>
      </c>
      <c r="AC242">
        <v>0.1690671600615333</v>
      </c>
      <c r="AD242">
        <v>22615643.318399999</v>
      </c>
      <c r="AE242">
        <v>7865</v>
      </c>
      <c r="AF242">
        <v>1310.8333333333333</v>
      </c>
      <c r="AG242">
        <v>222.16157783619289</v>
      </c>
      <c r="AH242">
        <v>0.16948117826028702</v>
      </c>
      <c r="AI242">
        <v>28636465</v>
      </c>
      <c r="AJ242">
        <v>1.6156922157500191E-3</v>
      </c>
      <c r="AK242">
        <v>0.91202652218653635</v>
      </c>
      <c r="AL242">
        <v>30000</v>
      </c>
      <c r="AM242">
        <v>0.35</v>
      </c>
      <c r="AN242">
        <v>502.10714623364748</v>
      </c>
      <c r="AO242">
        <v>29.58364640883978</v>
      </c>
      <c r="AP242">
        <v>446.71876041371263</v>
      </c>
      <c r="AQ242">
        <v>341.66019593690783</v>
      </c>
      <c r="AR242">
        <v>742.55522450211038</v>
      </c>
      <c r="AS242">
        <v>6976.6131860033356</v>
      </c>
      <c r="AT242">
        <v>2677.32</v>
      </c>
      <c r="AU242">
        <v>10.664337363380813</v>
      </c>
      <c r="AV242">
        <v>235.8266824037851</v>
      </c>
      <c r="AW242" t="s">
        <v>10</v>
      </c>
      <c r="AX242" t="s">
        <v>502</v>
      </c>
      <c r="AY242">
        <v>1</v>
      </c>
      <c r="AZ242">
        <v>8</v>
      </c>
    </row>
    <row r="243" spans="1:52" x14ac:dyDescent="0.3">
      <c r="A243">
        <v>44110</v>
      </c>
      <c r="B243" t="s">
        <v>825</v>
      </c>
      <c r="C243" t="s">
        <v>816</v>
      </c>
      <c r="D243" t="s">
        <v>552</v>
      </c>
      <c r="E243">
        <v>10</v>
      </c>
      <c r="F243">
        <v>94.135802469135797</v>
      </c>
      <c r="G243">
        <v>0.7</v>
      </c>
      <c r="H243">
        <v>3350.6460000000002</v>
      </c>
      <c r="I243">
        <v>5026.28</v>
      </c>
      <c r="J243">
        <v>4333</v>
      </c>
      <c r="K243" t="s">
        <v>10</v>
      </c>
      <c r="L243">
        <v>922.077</v>
      </c>
      <c r="M243">
        <v>1116.8820000000001</v>
      </c>
      <c r="N243">
        <v>916.08299999999997</v>
      </c>
      <c r="O243">
        <v>1012.986</v>
      </c>
      <c r="P243">
        <v>657.34199999999998</v>
      </c>
      <c r="Q243">
        <v>713.28599999999994</v>
      </c>
      <c r="R243" t="s">
        <v>10</v>
      </c>
      <c r="S243">
        <v>1680</v>
      </c>
      <c r="T243">
        <v>1459</v>
      </c>
      <c r="U243">
        <v>1002</v>
      </c>
      <c r="V243">
        <v>1306</v>
      </c>
      <c r="W243">
        <v>1159</v>
      </c>
      <c r="X243">
        <v>985</v>
      </c>
      <c r="Y243" t="s">
        <v>10</v>
      </c>
      <c r="Z243">
        <v>5338.6559999999999</v>
      </c>
      <c r="AA243">
        <v>889.77599999999995</v>
      </c>
      <c r="AB243">
        <v>175.30974681517287</v>
      </c>
      <c r="AC243">
        <v>0.19702683238834592</v>
      </c>
      <c r="AD243">
        <v>26833579.87968</v>
      </c>
      <c r="AE243">
        <v>7591</v>
      </c>
      <c r="AF243">
        <v>1265.1666666666667</v>
      </c>
      <c r="AG243">
        <v>272.15687877888882</v>
      </c>
      <c r="AH243">
        <v>0.21511543573617875</v>
      </c>
      <c r="AI243">
        <v>32891803</v>
      </c>
      <c r="AJ243">
        <v>1.6108692539119594E-3</v>
      </c>
      <c r="AK243">
        <v>0.91363739144044831</v>
      </c>
      <c r="AL243">
        <v>30000</v>
      </c>
      <c r="AM243">
        <v>0.35</v>
      </c>
      <c r="AN243">
        <v>459.58222919643237</v>
      </c>
      <c r="AO243">
        <v>29.495337016574585</v>
      </c>
      <c r="AP243">
        <v>470.26311698091877</v>
      </c>
      <c r="AQ243">
        <v>381.54905522761715</v>
      </c>
      <c r="AR243">
        <v>765.21648714666458</v>
      </c>
      <c r="AS243">
        <v>6819.1828770969714</v>
      </c>
      <c r="AT243">
        <v>2669.328</v>
      </c>
      <c r="AU243">
        <v>11.616323828130826</v>
      </c>
      <c r="AV243">
        <v>231.19528599605442</v>
      </c>
      <c r="AW243" t="s">
        <v>10</v>
      </c>
      <c r="AX243" t="s">
        <v>502</v>
      </c>
      <c r="AY243">
        <v>1</v>
      </c>
      <c r="AZ243">
        <v>8</v>
      </c>
    </row>
    <row r="244" spans="1:52" x14ac:dyDescent="0.3">
      <c r="A244">
        <v>43713</v>
      </c>
      <c r="B244" t="s">
        <v>826</v>
      </c>
      <c r="C244" t="s">
        <v>816</v>
      </c>
      <c r="D244" t="s">
        <v>552</v>
      </c>
      <c r="E244">
        <v>10</v>
      </c>
      <c r="F244">
        <v>94.135802469135797</v>
      </c>
      <c r="G244">
        <v>0.7</v>
      </c>
      <c r="H244">
        <v>3374.6220000000003</v>
      </c>
      <c r="I244">
        <v>4345.3599999999997</v>
      </c>
      <c r="J244">
        <v>3746</v>
      </c>
      <c r="K244" t="s">
        <v>10</v>
      </c>
      <c r="L244">
        <v>861.13800000000003</v>
      </c>
      <c r="M244">
        <v>870.12900000000002</v>
      </c>
      <c r="N244">
        <v>916.08299999999997</v>
      </c>
      <c r="O244">
        <v>1124.874</v>
      </c>
      <c r="P244">
        <v>800.19899999999996</v>
      </c>
      <c r="Q244">
        <v>758.24099999999999</v>
      </c>
      <c r="R244" t="s">
        <v>10</v>
      </c>
      <c r="S244">
        <v>721</v>
      </c>
      <c r="T244">
        <v>1022</v>
      </c>
      <c r="U244">
        <v>727</v>
      </c>
      <c r="V244">
        <v>730</v>
      </c>
      <c r="W244">
        <v>1404</v>
      </c>
      <c r="X244">
        <v>779</v>
      </c>
      <c r="Y244" t="s">
        <v>10</v>
      </c>
      <c r="Z244">
        <v>5330.6639999999998</v>
      </c>
      <c r="AA244">
        <v>888.44399999999996</v>
      </c>
      <c r="AB244">
        <v>128.43996053876631</v>
      </c>
      <c r="AC244">
        <v>0.14456731154554064</v>
      </c>
      <c r="AD244">
        <v>23163654.119039997</v>
      </c>
      <c r="AE244">
        <v>5383</v>
      </c>
      <c r="AF244">
        <v>897.16666666666663</v>
      </c>
      <c r="AG244">
        <v>273.62851946876191</v>
      </c>
      <c r="AH244">
        <v>0.3049918478195377</v>
      </c>
      <c r="AI244">
        <v>20164718</v>
      </c>
      <c r="AJ244">
        <v>1.6084577729929294E-3</v>
      </c>
      <c r="AK244">
        <v>0.91524584921344121</v>
      </c>
      <c r="AL244">
        <v>30000</v>
      </c>
      <c r="AM244">
        <v>0.35</v>
      </c>
      <c r="AN244">
        <v>493.91062757489232</v>
      </c>
      <c r="AO244">
        <v>29.451182320441987</v>
      </c>
      <c r="AP244">
        <v>422.95178374318618</v>
      </c>
      <c r="AQ244">
        <v>304.33748121749704</v>
      </c>
      <c r="AR244">
        <v>717.46360694760608</v>
      </c>
      <c r="AS244">
        <v>6646.4576648797729</v>
      </c>
      <c r="AT244">
        <v>2665.3319999999999</v>
      </c>
      <c r="AU244">
        <v>10.792770396890688</v>
      </c>
      <c r="AV244">
        <v>225.67710839460884</v>
      </c>
      <c r="AW244" t="s">
        <v>10</v>
      </c>
      <c r="AX244" t="s">
        <v>502</v>
      </c>
      <c r="AY244">
        <v>1</v>
      </c>
      <c r="AZ244">
        <v>8</v>
      </c>
    </row>
    <row r="245" spans="1:52" x14ac:dyDescent="0.3">
      <c r="A245">
        <v>44070</v>
      </c>
      <c r="B245" t="s">
        <v>827</v>
      </c>
      <c r="C245" t="s">
        <v>816</v>
      </c>
      <c r="D245" t="s">
        <v>552</v>
      </c>
      <c r="E245">
        <v>10</v>
      </c>
      <c r="F245">
        <v>94.135802469135797</v>
      </c>
      <c r="G245">
        <v>0.7</v>
      </c>
      <c r="H245">
        <v>2397.6000000000004</v>
      </c>
      <c r="I245">
        <v>4878.96</v>
      </c>
      <c r="J245">
        <v>4206</v>
      </c>
      <c r="K245" t="s">
        <v>10</v>
      </c>
      <c r="L245">
        <v>199</v>
      </c>
      <c r="M245">
        <v>176</v>
      </c>
      <c r="N245">
        <v>799.2</v>
      </c>
      <c r="O245">
        <v>510.48899999999998</v>
      </c>
      <c r="P245">
        <v>398.601</v>
      </c>
      <c r="Q245">
        <v>716.28300000000002</v>
      </c>
      <c r="R245" t="s">
        <v>10</v>
      </c>
      <c r="S245">
        <v>683</v>
      </c>
      <c r="T245">
        <v>587</v>
      </c>
      <c r="U245">
        <v>604</v>
      </c>
      <c r="V245">
        <v>644</v>
      </c>
      <c r="W245">
        <v>816</v>
      </c>
      <c r="X245">
        <v>429</v>
      </c>
      <c r="Y245" t="s">
        <v>10</v>
      </c>
      <c r="Z245">
        <v>2799.5729999999999</v>
      </c>
      <c r="AA245">
        <v>466.59549999999996</v>
      </c>
      <c r="AB245">
        <v>259.06469797697275</v>
      </c>
      <c r="AC245">
        <v>0.5552233100768712</v>
      </c>
      <c r="AD245">
        <v>13659004.684079999</v>
      </c>
      <c r="AE245">
        <v>3763</v>
      </c>
      <c r="AF245">
        <v>627.16666666666663</v>
      </c>
      <c r="AG245">
        <v>126.86909263751632</v>
      </c>
      <c r="AH245">
        <v>0.20228927872046185</v>
      </c>
      <c r="AI245">
        <v>15827178</v>
      </c>
      <c r="AJ245">
        <v>8.4473434320961414E-4</v>
      </c>
      <c r="AK245">
        <v>0.95609723171480809</v>
      </c>
      <c r="AL245">
        <v>30000</v>
      </c>
      <c r="AM245">
        <v>0.35</v>
      </c>
      <c r="AN245">
        <v>337.79472786595869</v>
      </c>
      <c r="AO245">
        <v>15.467254143646407</v>
      </c>
      <c r="AP245">
        <v>413.73723941343684</v>
      </c>
      <c r="AQ245">
        <v>474.91369585704149</v>
      </c>
      <c r="AR245">
        <v>568.40978084990093</v>
      </c>
      <c r="AS245">
        <v>6382.3314978427507</v>
      </c>
      <c r="AT245">
        <v>1399.7864999999999</v>
      </c>
      <c r="AU245">
        <v>8.2877936481912968</v>
      </c>
      <c r="AV245">
        <v>412.63507010159685</v>
      </c>
      <c r="AW245" t="s">
        <v>10</v>
      </c>
      <c r="AX245" t="s">
        <v>502</v>
      </c>
      <c r="AY245">
        <v>1</v>
      </c>
      <c r="AZ245">
        <v>8</v>
      </c>
    </row>
    <row r="246" spans="1:52" x14ac:dyDescent="0.3">
      <c r="A246">
        <v>43400</v>
      </c>
      <c r="B246" t="s">
        <v>828</v>
      </c>
      <c r="C246" t="s">
        <v>816</v>
      </c>
      <c r="D246" t="s">
        <v>552</v>
      </c>
      <c r="E246">
        <v>10</v>
      </c>
      <c r="F246">
        <v>94.135802469135797</v>
      </c>
      <c r="G246">
        <v>0.7</v>
      </c>
      <c r="H246">
        <v>1870.1279999999999</v>
      </c>
      <c r="I246">
        <v>4757.16</v>
      </c>
      <c r="J246">
        <v>4101</v>
      </c>
      <c r="K246" t="s">
        <v>10</v>
      </c>
      <c r="L246">
        <v>283.71600000000001</v>
      </c>
      <c r="M246">
        <v>279.72000000000003</v>
      </c>
      <c r="N246">
        <v>288.71100000000001</v>
      </c>
      <c r="O246">
        <v>373.62599999999998</v>
      </c>
      <c r="P246">
        <v>623.37599999999998</v>
      </c>
      <c r="Q246">
        <v>395.60399999999998</v>
      </c>
      <c r="R246" t="s">
        <v>10</v>
      </c>
      <c r="S246">
        <v>351</v>
      </c>
      <c r="T246">
        <v>550</v>
      </c>
      <c r="U246">
        <v>465</v>
      </c>
      <c r="V246">
        <v>403</v>
      </c>
      <c r="W246">
        <v>311</v>
      </c>
      <c r="X246">
        <v>307</v>
      </c>
      <c r="Y246" t="s">
        <v>10</v>
      </c>
      <c r="Z246">
        <v>2244.7530000000002</v>
      </c>
      <c r="AA246">
        <v>374.12550000000005</v>
      </c>
      <c r="AB246">
        <v>131.88578402807474</v>
      </c>
      <c r="AC246">
        <v>0.35251749487290956</v>
      </c>
      <c r="AD246">
        <v>10678649.18148</v>
      </c>
      <c r="AE246">
        <v>2387</v>
      </c>
      <c r="AF246">
        <v>397.83333333333331</v>
      </c>
      <c r="AG246">
        <v>95.579112083481263</v>
      </c>
      <c r="AH246">
        <v>0.24024912966103376</v>
      </c>
      <c r="AI246">
        <v>9789087</v>
      </c>
      <c r="AJ246">
        <v>6.7732470313251736E-4</v>
      </c>
      <c r="AK246">
        <v>0.97116583083565311</v>
      </c>
      <c r="AL246">
        <v>30000</v>
      </c>
      <c r="AM246">
        <v>0.35</v>
      </c>
      <c r="AN246">
        <v>306.32398185268386</v>
      </c>
      <c r="AO246">
        <v>12.401950276243095</v>
      </c>
      <c r="AP246">
        <v>255.9052867905057</v>
      </c>
      <c r="AQ246">
        <v>256.08933393448427</v>
      </c>
      <c r="AR246">
        <v>379.92478955293666</v>
      </c>
      <c r="AS246">
        <v>4638.0029455980921</v>
      </c>
      <c r="AT246">
        <v>1122.3765000000001</v>
      </c>
      <c r="AU246">
        <v>7.3280354558708307</v>
      </c>
      <c r="AV246">
        <v>373.97367690487761</v>
      </c>
      <c r="AW246" t="s">
        <v>10</v>
      </c>
      <c r="AX246" t="s">
        <v>502</v>
      </c>
      <c r="AY246">
        <v>1</v>
      </c>
      <c r="AZ246">
        <v>8</v>
      </c>
    </row>
    <row r="247" spans="1:52" x14ac:dyDescent="0.3">
      <c r="A247">
        <v>43270</v>
      </c>
      <c r="B247" t="s">
        <v>829</v>
      </c>
      <c r="C247" t="s">
        <v>816</v>
      </c>
      <c r="D247" t="s">
        <v>552</v>
      </c>
      <c r="E247">
        <v>10</v>
      </c>
      <c r="F247">
        <v>94.135802469135797</v>
      </c>
      <c r="G247">
        <v>0.7</v>
      </c>
      <c r="H247">
        <v>237</v>
      </c>
      <c r="I247">
        <v>4701.4799999999996</v>
      </c>
      <c r="J247">
        <v>4053</v>
      </c>
      <c r="K247" t="s">
        <v>10</v>
      </c>
      <c r="L247">
        <v>79</v>
      </c>
      <c r="M247">
        <v>14</v>
      </c>
      <c r="N247">
        <v>4</v>
      </c>
      <c r="O247">
        <v>20</v>
      </c>
      <c r="P247">
        <v>11</v>
      </c>
      <c r="Q247">
        <v>11</v>
      </c>
      <c r="R247" t="s">
        <v>10</v>
      </c>
      <c r="S247">
        <v>29</v>
      </c>
      <c r="T247">
        <v>33</v>
      </c>
      <c r="U247">
        <v>34</v>
      </c>
      <c r="V247">
        <v>43</v>
      </c>
      <c r="W247">
        <v>33</v>
      </c>
      <c r="X247">
        <v>38</v>
      </c>
      <c r="Y247" t="s">
        <v>10</v>
      </c>
      <c r="Z247">
        <v>139</v>
      </c>
      <c r="AA247">
        <v>23.166666666666668</v>
      </c>
      <c r="AB247">
        <v>27.838223123372416</v>
      </c>
      <c r="AC247">
        <v>1.2016499189944927</v>
      </c>
      <c r="AD247">
        <v>653505.72</v>
      </c>
      <c r="AE247">
        <v>210</v>
      </c>
      <c r="AF247">
        <v>35</v>
      </c>
      <c r="AG247">
        <v>4.8579831205964474</v>
      </c>
      <c r="AH247">
        <v>0.13879951773132707</v>
      </c>
      <c r="AI247">
        <v>851130</v>
      </c>
      <c r="AJ247">
        <v>4.1941422390534689E-5</v>
      </c>
      <c r="AK247">
        <v>0.99901783749551243</v>
      </c>
      <c r="AL247">
        <v>30000</v>
      </c>
      <c r="AM247">
        <v>0.35</v>
      </c>
      <c r="AN247">
        <v>76.676221143620467</v>
      </c>
      <c r="AO247">
        <v>0.76795580110497241</v>
      </c>
      <c r="AP247">
        <v>35.517781134422137</v>
      </c>
      <c r="AQ247">
        <v>48.205228836379135</v>
      </c>
      <c r="AR247">
        <v>43.197339145471858</v>
      </c>
      <c r="AS247">
        <v>1080.662223804351</v>
      </c>
      <c r="AT247">
        <v>69.5</v>
      </c>
      <c r="AU247">
        <v>1.812817558388047</v>
      </c>
      <c r="AV247">
        <v>1407.1932554574641</v>
      </c>
      <c r="AW247" t="s">
        <v>10</v>
      </c>
      <c r="AX247" t="s">
        <v>502</v>
      </c>
      <c r="AY247">
        <v>1</v>
      </c>
      <c r="AZ247">
        <v>8</v>
      </c>
    </row>
    <row r="248" spans="1:52" x14ac:dyDescent="0.3">
      <c r="A248">
        <v>43725</v>
      </c>
      <c r="B248" t="s">
        <v>830</v>
      </c>
      <c r="C248" t="s">
        <v>816</v>
      </c>
      <c r="D248" t="s">
        <v>552</v>
      </c>
      <c r="E248">
        <v>10</v>
      </c>
      <c r="F248">
        <v>94.135802469135797</v>
      </c>
      <c r="G248">
        <v>0.7</v>
      </c>
      <c r="H248">
        <v>201</v>
      </c>
      <c r="I248">
        <v>6748.8799999999992</v>
      </c>
      <c r="J248">
        <v>5818</v>
      </c>
      <c r="K248" t="s">
        <v>10</v>
      </c>
      <c r="L248">
        <v>2</v>
      </c>
      <c r="M248">
        <v>0</v>
      </c>
      <c r="N248">
        <v>0</v>
      </c>
      <c r="O248">
        <v>0</v>
      </c>
      <c r="P248">
        <v>67</v>
      </c>
      <c r="Q248">
        <v>0</v>
      </c>
      <c r="R248" t="s">
        <v>10</v>
      </c>
      <c r="S248">
        <v>12</v>
      </c>
      <c r="T248">
        <v>15</v>
      </c>
      <c r="U248">
        <v>18</v>
      </c>
      <c r="V248">
        <v>19</v>
      </c>
      <c r="W248">
        <v>14</v>
      </c>
      <c r="X248">
        <v>16</v>
      </c>
      <c r="Y248" t="s">
        <v>10</v>
      </c>
      <c r="Z248">
        <v>69</v>
      </c>
      <c r="AA248">
        <v>11.5</v>
      </c>
      <c r="AB248">
        <v>27.201102918815625</v>
      </c>
      <c r="AC248">
        <v>2.3653132972883153</v>
      </c>
      <c r="AD248">
        <v>465672.72</v>
      </c>
      <c r="AE248">
        <v>94</v>
      </c>
      <c r="AF248">
        <v>15.666666666666666</v>
      </c>
      <c r="AG248">
        <v>2.5819888974716085</v>
      </c>
      <c r="AH248">
        <v>0.1648078019662729</v>
      </c>
      <c r="AI248">
        <v>546892</v>
      </c>
      <c r="AJ248">
        <v>2.0819842769402112E-5</v>
      </c>
      <c r="AK248">
        <v>0.99958043490766912</v>
      </c>
      <c r="AL248">
        <v>30000</v>
      </c>
      <c r="AM248">
        <v>0.35</v>
      </c>
      <c r="AN248">
        <v>45.089901847722338</v>
      </c>
      <c r="AO248">
        <v>0.38121546961325969</v>
      </c>
      <c r="AP248">
        <v>31.013257614948223</v>
      </c>
      <c r="AQ248">
        <v>45.934578011166622</v>
      </c>
      <c r="AR248">
        <v>34.825412311080818</v>
      </c>
      <c r="AS248">
        <v>753.9233052803279</v>
      </c>
      <c r="AT248">
        <v>34.5</v>
      </c>
      <c r="AU248">
        <v>1.5302761188752831</v>
      </c>
      <c r="AV248">
        <v>1977.6828732715849</v>
      </c>
      <c r="AW248" t="s">
        <v>10</v>
      </c>
      <c r="AX248" t="s">
        <v>502</v>
      </c>
      <c r="AY248">
        <v>1</v>
      </c>
      <c r="AZ248">
        <v>8</v>
      </c>
    </row>
    <row r="249" spans="1:52" x14ac:dyDescent="0.3">
      <c r="A249">
        <v>43720</v>
      </c>
      <c r="B249" t="s">
        <v>831</v>
      </c>
      <c r="C249" t="s">
        <v>816</v>
      </c>
      <c r="D249" t="s">
        <v>552</v>
      </c>
      <c r="E249">
        <v>10</v>
      </c>
      <c r="F249">
        <v>94.135802469135797</v>
      </c>
      <c r="G249">
        <v>0.7</v>
      </c>
      <c r="H249">
        <v>183</v>
      </c>
      <c r="I249">
        <v>4988</v>
      </c>
      <c r="J249">
        <v>4300</v>
      </c>
      <c r="K249" t="s">
        <v>10</v>
      </c>
      <c r="L249">
        <v>2</v>
      </c>
      <c r="M249">
        <v>1</v>
      </c>
      <c r="N249">
        <v>1</v>
      </c>
      <c r="O249">
        <v>3</v>
      </c>
      <c r="P249">
        <v>61</v>
      </c>
      <c r="Q249">
        <v>0</v>
      </c>
      <c r="R249" t="s">
        <v>10</v>
      </c>
      <c r="S249">
        <v>21</v>
      </c>
      <c r="T249">
        <v>21</v>
      </c>
      <c r="U249">
        <v>20</v>
      </c>
      <c r="V249">
        <v>17</v>
      </c>
      <c r="W249">
        <v>15</v>
      </c>
      <c r="X249">
        <v>21</v>
      </c>
      <c r="Y249" t="s">
        <v>10</v>
      </c>
      <c r="Z249">
        <v>68</v>
      </c>
      <c r="AA249">
        <v>11.333333333333334</v>
      </c>
      <c r="AB249">
        <v>24.3529601212392</v>
      </c>
      <c r="AC249">
        <v>2.1487905989328704</v>
      </c>
      <c r="AD249">
        <v>339184</v>
      </c>
      <c r="AE249">
        <v>115</v>
      </c>
      <c r="AF249">
        <v>19.166666666666668</v>
      </c>
      <c r="AG249">
        <v>2.5625508125043486</v>
      </c>
      <c r="AH249">
        <v>0.13369830326109644</v>
      </c>
      <c r="AI249">
        <v>494500</v>
      </c>
      <c r="AJ249">
        <v>2.0518105917671646E-5</v>
      </c>
      <c r="AK249">
        <v>0.99962177285635612</v>
      </c>
      <c r="AL249">
        <v>30000</v>
      </c>
      <c r="AM249">
        <v>0.35</v>
      </c>
      <c r="AN249">
        <v>52.066913247757462</v>
      </c>
      <c r="AO249">
        <v>0.37569060773480661</v>
      </c>
      <c r="AP249">
        <v>28.109866198587266</v>
      </c>
      <c r="AQ249">
        <v>41.233665326165266</v>
      </c>
      <c r="AR249">
        <v>31.866772275935332</v>
      </c>
      <c r="AS249">
        <v>792.30859988855389</v>
      </c>
      <c r="AT249">
        <v>34</v>
      </c>
      <c r="AU249">
        <v>1.3060117406312497</v>
      </c>
      <c r="AV249">
        <v>2108.9390673504154</v>
      </c>
      <c r="AW249" t="s">
        <v>10</v>
      </c>
      <c r="AX249" t="s">
        <v>502</v>
      </c>
      <c r="AY249">
        <v>1</v>
      </c>
      <c r="AZ249">
        <v>8</v>
      </c>
    </row>
    <row r="250" spans="1:52" x14ac:dyDescent="0.3">
      <c r="A250">
        <v>40013</v>
      </c>
      <c r="B250" t="s">
        <v>832</v>
      </c>
      <c r="C250" t="s">
        <v>816</v>
      </c>
      <c r="D250" t="s">
        <v>552</v>
      </c>
      <c r="E250">
        <v>10</v>
      </c>
      <c r="F250">
        <v>94.135802469135797</v>
      </c>
      <c r="G250">
        <v>0.7</v>
      </c>
      <c r="H250">
        <v>18</v>
      </c>
      <c r="I250">
        <v>4290.84</v>
      </c>
      <c r="J250">
        <v>3699</v>
      </c>
      <c r="K250" t="s">
        <v>10</v>
      </c>
      <c r="L250">
        <v>0</v>
      </c>
      <c r="M250">
        <v>0</v>
      </c>
      <c r="N250">
        <v>3</v>
      </c>
      <c r="O250">
        <v>0</v>
      </c>
      <c r="P250">
        <v>6</v>
      </c>
      <c r="Q250">
        <v>5</v>
      </c>
      <c r="R250" t="s">
        <v>10</v>
      </c>
      <c r="S250">
        <v>3</v>
      </c>
      <c r="T250">
        <v>3</v>
      </c>
      <c r="U250">
        <v>3</v>
      </c>
      <c r="V250">
        <v>3</v>
      </c>
      <c r="W250">
        <v>3</v>
      </c>
      <c r="X250">
        <v>2</v>
      </c>
      <c r="Y250" t="s">
        <v>10</v>
      </c>
      <c r="Z250">
        <v>14</v>
      </c>
      <c r="AA250">
        <v>2.3333333333333335</v>
      </c>
      <c r="AB250">
        <v>2.7325202042558927</v>
      </c>
      <c r="AC250">
        <v>1.1710800875382397</v>
      </c>
      <c r="AD250">
        <v>60071.76</v>
      </c>
      <c r="AE250">
        <v>17</v>
      </c>
      <c r="AF250">
        <v>2.8333333333333335</v>
      </c>
      <c r="AG250">
        <v>0.40824829046386357</v>
      </c>
      <c r="AH250">
        <v>0.14408763192842242</v>
      </c>
      <c r="AI250">
        <v>62883</v>
      </c>
      <c r="AJ250">
        <v>4.2243159242265154E-6</v>
      </c>
      <c r="AK250">
        <v>0.9999322117988908</v>
      </c>
      <c r="AL250">
        <v>30000</v>
      </c>
      <c r="AM250">
        <v>0.35</v>
      </c>
      <c r="AN250">
        <v>25.472023996695672</v>
      </c>
      <c r="AO250">
        <v>7.7348066298342538E-2</v>
      </c>
      <c r="AP250">
        <v>3.5060008672393179</v>
      </c>
      <c r="AQ250">
        <v>4.737909613008588</v>
      </c>
      <c r="AR250">
        <v>4.2794815302227436</v>
      </c>
      <c r="AS250">
        <v>285.55144287675495</v>
      </c>
      <c r="AT250">
        <v>7</v>
      </c>
      <c r="AU250">
        <v>0.54962259778870082</v>
      </c>
      <c r="AV250">
        <v>3691.7722257637606</v>
      </c>
      <c r="AW250" t="s">
        <v>10</v>
      </c>
      <c r="AX250" t="s">
        <v>502</v>
      </c>
      <c r="AY250">
        <v>1</v>
      </c>
      <c r="AZ250">
        <v>8</v>
      </c>
    </row>
    <row r="251" spans="1:52" x14ac:dyDescent="0.3">
      <c r="A251">
        <v>43710</v>
      </c>
      <c r="B251" t="s">
        <v>833</v>
      </c>
      <c r="C251" t="s">
        <v>816</v>
      </c>
      <c r="D251" t="s">
        <v>552</v>
      </c>
      <c r="E251">
        <v>10</v>
      </c>
      <c r="F251">
        <v>94.135802469135797</v>
      </c>
      <c r="G251">
        <v>0.7</v>
      </c>
      <c r="H251">
        <v>24</v>
      </c>
      <c r="I251">
        <v>5272.2</v>
      </c>
      <c r="J251">
        <v>4545</v>
      </c>
      <c r="K251" t="s">
        <v>10</v>
      </c>
      <c r="L251">
        <v>0</v>
      </c>
      <c r="M251">
        <v>0</v>
      </c>
      <c r="N251">
        <v>3</v>
      </c>
      <c r="O251">
        <v>0</v>
      </c>
      <c r="P251">
        <v>8</v>
      </c>
      <c r="Q251">
        <v>0</v>
      </c>
      <c r="R251" t="s">
        <v>10</v>
      </c>
      <c r="S251">
        <v>3</v>
      </c>
      <c r="T251">
        <v>2</v>
      </c>
      <c r="U251">
        <v>2</v>
      </c>
      <c r="V251">
        <v>2</v>
      </c>
      <c r="W251">
        <v>3</v>
      </c>
      <c r="X251">
        <v>3</v>
      </c>
      <c r="Y251" t="s">
        <v>10</v>
      </c>
      <c r="Z251">
        <v>11</v>
      </c>
      <c r="AA251">
        <v>1.8333333333333333</v>
      </c>
      <c r="AB251">
        <v>3.2506409624359724</v>
      </c>
      <c r="AC251">
        <v>1.7730768886014396</v>
      </c>
      <c r="AD251">
        <v>57994.2</v>
      </c>
      <c r="AE251">
        <v>15</v>
      </c>
      <c r="AF251">
        <v>2.5</v>
      </c>
      <c r="AG251">
        <v>0.54772255750516607</v>
      </c>
      <c r="AH251">
        <v>0.21908902300206642</v>
      </c>
      <c r="AI251">
        <v>68175</v>
      </c>
      <c r="AJ251">
        <v>3.3191053690351193E-6</v>
      </c>
      <c r="AK251">
        <v>0.99996601537838981</v>
      </c>
      <c r="AL251">
        <v>30000</v>
      </c>
      <c r="AM251">
        <v>0.35</v>
      </c>
      <c r="AN251">
        <v>20.369060673492406</v>
      </c>
      <c r="AO251">
        <v>6.0773480662983423E-2</v>
      </c>
      <c r="AP251">
        <v>3.8583757690658067</v>
      </c>
      <c r="AQ251">
        <v>5.5374858545357757</v>
      </c>
      <c r="AR251">
        <v>4.466110575695641</v>
      </c>
      <c r="AS251">
        <v>240.05539212834961</v>
      </c>
      <c r="AT251">
        <v>5.5</v>
      </c>
      <c r="AU251">
        <v>0.5400347211059674</v>
      </c>
      <c r="AV251">
        <v>3950.0023613846615</v>
      </c>
      <c r="AW251" t="s">
        <v>10</v>
      </c>
      <c r="AX251" t="s">
        <v>502</v>
      </c>
      <c r="AY251">
        <v>1</v>
      </c>
      <c r="AZ251">
        <v>8</v>
      </c>
    </row>
    <row r="252" spans="1:52" x14ac:dyDescent="0.3">
      <c r="A252">
        <v>40522</v>
      </c>
      <c r="B252" t="s">
        <v>153</v>
      </c>
      <c r="C252" t="s">
        <v>816</v>
      </c>
      <c r="D252" t="s">
        <v>552</v>
      </c>
      <c r="E252">
        <v>10</v>
      </c>
      <c r="F252">
        <v>94.135802469135797</v>
      </c>
      <c r="G252">
        <v>0.7</v>
      </c>
      <c r="H252">
        <v>9</v>
      </c>
      <c r="I252">
        <v>4637.6799999999994</v>
      </c>
      <c r="J252">
        <v>3998</v>
      </c>
      <c r="K252" t="s">
        <v>10</v>
      </c>
      <c r="L252">
        <v>3</v>
      </c>
      <c r="M252">
        <v>2</v>
      </c>
      <c r="N252">
        <v>0</v>
      </c>
      <c r="O252">
        <v>0</v>
      </c>
      <c r="P252">
        <v>3</v>
      </c>
      <c r="Q252">
        <v>0</v>
      </c>
      <c r="R252" t="s">
        <v>10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 t="s">
        <v>10</v>
      </c>
      <c r="Z252">
        <v>8</v>
      </c>
      <c r="AA252">
        <v>1.3333333333333333</v>
      </c>
      <c r="AB252">
        <v>1.505545305418162</v>
      </c>
      <c r="AC252">
        <v>1.1291589790636216</v>
      </c>
      <c r="AD252">
        <v>37101.439999999995</v>
      </c>
      <c r="AE252">
        <v>12</v>
      </c>
      <c r="AF252">
        <v>2</v>
      </c>
      <c r="AG252">
        <v>0</v>
      </c>
      <c r="AH252">
        <v>0</v>
      </c>
      <c r="AI252">
        <v>47976</v>
      </c>
      <c r="AJ252">
        <v>2.4138948138437228E-6</v>
      </c>
      <c r="AK252">
        <v>0.99998693479432021</v>
      </c>
      <c r="AL252">
        <v>30000</v>
      </c>
      <c r="AM252">
        <v>0.35</v>
      </c>
      <c r="AN252">
        <v>18.521032832586194</v>
      </c>
      <c r="AO252">
        <v>4.4198895027624308E-2</v>
      </c>
      <c r="AP252">
        <v>1.9475342556944051</v>
      </c>
      <c r="AQ252">
        <v>2.6154643669115054</v>
      </c>
      <c r="AR252">
        <v>2.3895232059706482</v>
      </c>
      <c r="AS252">
        <v>202.21331563573796</v>
      </c>
      <c r="AT252">
        <v>4</v>
      </c>
      <c r="AU252">
        <v>0.43194135404396428</v>
      </c>
      <c r="AV252">
        <v>4575.0762662585712</v>
      </c>
      <c r="AW252" t="s">
        <v>10</v>
      </c>
      <c r="AX252" t="s">
        <v>502</v>
      </c>
      <c r="AY252">
        <v>1</v>
      </c>
      <c r="AZ252">
        <v>8</v>
      </c>
    </row>
    <row r="253" spans="1:52" x14ac:dyDescent="0.3">
      <c r="A253">
        <v>71000</v>
      </c>
      <c r="B253" t="s">
        <v>834</v>
      </c>
      <c r="C253" t="s">
        <v>835</v>
      </c>
      <c r="D253" t="s">
        <v>191</v>
      </c>
      <c r="E253">
        <v>20</v>
      </c>
      <c r="F253">
        <v>90.17763157894737</v>
      </c>
      <c r="G253">
        <v>0.6</v>
      </c>
      <c r="H253">
        <v>23370.995609999998</v>
      </c>
      <c r="I253">
        <v>11949.16</v>
      </c>
      <c r="J253">
        <v>10301</v>
      </c>
      <c r="K253" t="s">
        <v>10</v>
      </c>
      <c r="L253">
        <v>5528.4660000000003</v>
      </c>
      <c r="M253">
        <v>6734.259</v>
      </c>
      <c r="N253">
        <v>6279.7139999999999</v>
      </c>
      <c r="O253">
        <v>5943.0510000000004</v>
      </c>
      <c r="P253">
        <v>7563.4290000000001</v>
      </c>
      <c r="Q253">
        <v>7790.33187</v>
      </c>
      <c r="R253" t="s">
        <v>10</v>
      </c>
      <c r="S253">
        <v>7408</v>
      </c>
      <c r="T253">
        <v>12266</v>
      </c>
      <c r="U253">
        <v>5589</v>
      </c>
      <c r="V253">
        <v>9535</v>
      </c>
      <c r="W253">
        <v>10589</v>
      </c>
      <c r="X253">
        <v>11569</v>
      </c>
      <c r="Y253" t="s">
        <v>10</v>
      </c>
      <c r="Z253">
        <v>39839.250869999996</v>
      </c>
      <c r="AA253">
        <v>6639.8751449999991</v>
      </c>
      <c r="AB253">
        <v>898.43429790721314</v>
      </c>
      <c r="AC253">
        <v>0.13530891444303103</v>
      </c>
      <c r="AD253">
        <v>476045582.92576915</v>
      </c>
      <c r="AE253">
        <v>56956</v>
      </c>
      <c r="AF253">
        <v>9492.6666666666661</v>
      </c>
      <c r="AG253">
        <v>2560.8875544753373</v>
      </c>
      <c r="AH253">
        <v>0.26977535864267199</v>
      </c>
      <c r="AI253">
        <v>586703756</v>
      </c>
      <c r="AJ253">
        <v>1.2020970132814002E-2</v>
      </c>
      <c r="AK253">
        <v>0.32827734804829184</v>
      </c>
      <c r="AL253">
        <v>30000</v>
      </c>
      <c r="AM253">
        <v>0.35</v>
      </c>
      <c r="AN253">
        <v>814.2494823669573</v>
      </c>
      <c r="AO253">
        <v>220.10635839779005</v>
      </c>
      <c r="AP253">
        <v>5300.5614658630147</v>
      </c>
      <c r="AQ253">
        <v>5162.982699265458</v>
      </c>
      <c r="AR253">
        <v>9565.1098672212593</v>
      </c>
      <c r="AS253">
        <v>39416.658304748868</v>
      </c>
      <c r="AT253">
        <v>19919.625434999998</v>
      </c>
      <c r="AU253">
        <v>48.927572854195155</v>
      </c>
      <c r="AV253">
        <v>179.08005289657561</v>
      </c>
      <c r="AW253" t="s">
        <v>10</v>
      </c>
      <c r="AX253" t="s">
        <v>502</v>
      </c>
      <c r="AY253">
        <v>2</v>
      </c>
      <c r="AZ253">
        <v>8</v>
      </c>
    </row>
    <row r="254" spans="1:52" x14ac:dyDescent="0.3">
      <c r="A254">
        <v>71200</v>
      </c>
      <c r="B254" t="s">
        <v>836</v>
      </c>
      <c r="C254" t="s">
        <v>835</v>
      </c>
      <c r="D254" t="s">
        <v>191</v>
      </c>
      <c r="E254">
        <v>20</v>
      </c>
      <c r="F254">
        <v>90.17763157894737</v>
      </c>
      <c r="G254">
        <v>0.6</v>
      </c>
      <c r="H254">
        <v>17928.773279999998</v>
      </c>
      <c r="I254">
        <v>10662.72</v>
      </c>
      <c r="J254">
        <v>9192</v>
      </c>
      <c r="K254" t="s">
        <v>10</v>
      </c>
      <c r="L254">
        <v>4812.183</v>
      </c>
      <c r="M254">
        <v>4779.2160000000003</v>
      </c>
      <c r="N254">
        <v>4972.0230000000001</v>
      </c>
      <c r="O254">
        <v>5931.0630000000001</v>
      </c>
      <c r="P254">
        <v>5802.192</v>
      </c>
      <c r="Q254">
        <v>5976.2577599999995</v>
      </c>
      <c r="R254" t="s">
        <v>10</v>
      </c>
      <c r="S254">
        <v>4306</v>
      </c>
      <c r="T254">
        <v>6463</v>
      </c>
      <c r="U254">
        <v>9272</v>
      </c>
      <c r="V254">
        <v>6462</v>
      </c>
      <c r="W254">
        <v>6566</v>
      </c>
      <c r="X254">
        <v>4627</v>
      </c>
      <c r="Y254" t="s">
        <v>10</v>
      </c>
      <c r="Z254">
        <v>32272.93476</v>
      </c>
      <c r="AA254">
        <v>5378.8224600000003</v>
      </c>
      <c r="AB254">
        <v>580.90176523479545</v>
      </c>
      <c r="AC254">
        <v>0.10799794370509776</v>
      </c>
      <c r="AD254">
        <v>344117266.92414719</v>
      </c>
      <c r="AE254">
        <v>37696</v>
      </c>
      <c r="AF254">
        <v>6282.666666666667</v>
      </c>
      <c r="AG254">
        <v>1773.669379187302</v>
      </c>
      <c r="AH254">
        <v>0.28231155228999921</v>
      </c>
      <c r="AI254">
        <v>346501632</v>
      </c>
      <c r="AJ254">
        <v>9.7379337305851018E-3</v>
      </c>
      <c r="AK254">
        <v>0.42394467369933247</v>
      </c>
      <c r="AL254">
        <v>30000</v>
      </c>
      <c r="AM254">
        <v>0.35</v>
      </c>
      <c r="AN254">
        <v>775.81080735104842</v>
      </c>
      <c r="AO254">
        <v>178.30350696132598</v>
      </c>
      <c r="AP254">
        <v>4146.9719044613148</v>
      </c>
      <c r="AQ254">
        <v>3499.1840618386877</v>
      </c>
      <c r="AR254">
        <v>7065.2542010652069</v>
      </c>
      <c r="AS254">
        <v>30633.435513555567</v>
      </c>
      <c r="AT254">
        <v>16136.46738</v>
      </c>
      <c r="AU254">
        <v>41.59897549016322</v>
      </c>
      <c r="AV254">
        <v>171.8050084129863</v>
      </c>
      <c r="AW254" t="s">
        <v>10</v>
      </c>
      <c r="AX254" t="s">
        <v>502</v>
      </c>
      <c r="AY254">
        <v>2</v>
      </c>
      <c r="AZ254">
        <v>8</v>
      </c>
    </row>
    <row r="255" spans="1:52" x14ac:dyDescent="0.3">
      <c r="A255">
        <v>71250</v>
      </c>
      <c r="B255" t="s">
        <v>837</v>
      </c>
      <c r="C255" t="s">
        <v>835</v>
      </c>
      <c r="D255" t="s">
        <v>191</v>
      </c>
      <c r="E255">
        <v>20</v>
      </c>
      <c r="F255">
        <v>90.17763157894737</v>
      </c>
      <c r="G255">
        <v>0.6</v>
      </c>
      <c r="H255">
        <v>14184.800999999999</v>
      </c>
      <c r="I255">
        <v>8831.08</v>
      </c>
      <c r="J255">
        <v>7613</v>
      </c>
      <c r="K255" t="s">
        <v>10</v>
      </c>
      <c r="L255">
        <v>2750.2469999999998</v>
      </c>
      <c r="M255">
        <v>2614.3829999999998</v>
      </c>
      <c r="N255">
        <v>4728.2669999999998</v>
      </c>
      <c r="O255">
        <v>3859.1370000000002</v>
      </c>
      <c r="P255">
        <v>3987.009</v>
      </c>
      <c r="Q255">
        <v>4106.6192700000001</v>
      </c>
      <c r="R255" t="s">
        <v>10</v>
      </c>
      <c r="S255">
        <v>5710</v>
      </c>
      <c r="T255">
        <v>6897</v>
      </c>
      <c r="U255">
        <v>5871</v>
      </c>
      <c r="V255">
        <v>4417</v>
      </c>
      <c r="W255">
        <v>5408</v>
      </c>
      <c r="X255">
        <v>5282</v>
      </c>
      <c r="Y255" t="s">
        <v>10</v>
      </c>
      <c r="Z255">
        <v>22045.662269999997</v>
      </c>
      <c r="AA255">
        <v>3674.2770449999994</v>
      </c>
      <c r="AB255">
        <v>825.46908047349052</v>
      </c>
      <c r="AC255">
        <v>0.2246616328501409</v>
      </c>
      <c r="AD255">
        <v>194687007.15935159</v>
      </c>
      <c r="AE255">
        <v>33585</v>
      </c>
      <c r="AF255">
        <v>5597.5</v>
      </c>
      <c r="AG255">
        <v>813.04237281952283</v>
      </c>
      <c r="AH255">
        <v>0.14525098219196478</v>
      </c>
      <c r="AI255">
        <v>255682605</v>
      </c>
      <c r="AJ255">
        <v>6.6519887276629041E-3</v>
      </c>
      <c r="AK255">
        <v>0.62945856206890172</v>
      </c>
      <c r="AL255">
        <v>30000</v>
      </c>
      <c r="AM255">
        <v>0.35</v>
      </c>
      <c r="AN255">
        <v>704.57181010135446</v>
      </c>
      <c r="AO255">
        <v>121.79923906077346</v>
      </c>
      <c r="AP255">
        <v>3261.4538616889599</v>
      </c>
      <c r="AQ255">
        <v>4383.9771090022505</v>
      </c>
      <c r="AR255">
        <v>6819.9618902177199</v>
      </c>
      <c r="AS255">
        <v>34984.794920499146</v>
      </c>
      <c r="AT255">
        <v>11022.831134999999</v>
      </c>
      <c r="AU255">
        <v>31.289446943426068</v>
      </c>
      <c r="AV255">
        <v>287.23327986509821</v>
      </c>
      <c r="AW255" t="s">
        <v>10</v>
      </c>
      <c r="AX255" t="s">
        <v>502</v>
      </c>
      <c r="AY255">
        <v>2</v>
      </c>
      <c r="AZ255">
        <v>8</v>
      </c>
    </row>
    <row r="256" spans="1:52" x14ac:dyDescent="0.3">
      <c r="A256">
        <v>71050</v>
      </c>
      <c r="B256" t="s">
        <v>838</v>
      </c>
      <c r="C256" t="s">
        <v>835</v>
      </c>
      <c r="D256" t="s">
        <v>191</v>
      </c>
      <c r="E256">
        <v>20</v>
      </c>
      <c r="F256">
        <v>90.17763157894737</v>
      </c>
      <c r="G256">
        <v>0.6</v>
      </c>
      <c r="H256">
        <v>10189.889910000002</v>
      </c>
      <c r="I256">
        <v>2732.96</v>
      </c>
      <c r="J256">
        <v>2356</v>
      </c>
      <c r="K256" t="s">
        <v>10</v>
      </c>
      <c r="L256">
        <v>2687.31</v>
      </c>
      <c r="M256">
        <v>2411.5859999999998</v>
      </c>
      <c r="N256">
        <v>3152.8440000000001</v>
      </c>
      <c r="O256">
        <v>3289.7069999999999</v>
      </c>
      <c r="P256">
        <v>3297.6990000000001</v>
      </c>
      <c r="Q256">
        <v>3396.6299700000004</v>
      </c>
      <c r="R256" t="s">
        <v>10</v>
      </c>
      <c r="S256">
        <v>3892</v>
      </c>
      <c r="T256">
        <v>4498</v>
      </c>
      <c r="U256">
        <v>4839</v>
      </c>
      <c r="V256">
        <v>5540</v>
      </c>
      <c r="W256">
        <v>4531</v>
      </c>
      <c r="X256">
        <v>4773</v>
      </c>
      <c r="Y256" t="s">
        <v>10</v>
      </c>
      <c r="Z256">
        <v>18235.775970000002</v>
      </c>
      <c r="AA256">
        <v>3039.2959950000004</v>
      </c>
      <c r="AB256">
        <v>396.9817330925797</v>
      </c>
      <c r="AC256">
        <v>0.13061634462245908</v>
      </c>
      <c r="AD256">
        <v>49837646.294971205</v>
      </c>
      <c r="AE256">
        <v>28073</v>
      </c>
      <c r="AF256">
        <v>4678.833333333333</v>
      </c>
      <c r="AG256">
        <v>538.47763803770511</v>
      </c>
      <c r="AH256">
        <v>0.11508801439911057</v>
      </c>
      <c r="AI256">
        <v>66139988</v>
      </c>
      <c r="AJ256">
        <v>5.5024056300498744E-3</v>
      </c>
      <c r="AK256">
        <v>0.72675636474572514</v>
      </c>
      <c r="AL256">
        <v>30000</v>
      </c>
      <c r="AM256">
        <v>0.35</v>
      </c>
      <c r="AN256">
        <v>1151.9034633560157</v>
      </c>
      <c r="AO256">
        <v>100.750143480663</v>
      </c>
      <c r="AP256">
        <v>2411.9846027058397</v>
      </c>
      <c r="AQ256">
        <v>2296.9388724542669</v>
      </c>
      <c r="AR256">
        <v>4311.9417420675272</v>
      </c>
      <c r="AS256">
        <v>33274.642801426169</v>
      </c>
      <c r="AT256">
        <v>9117.8879850000012</v>
      </c>
      <c r="AU256">
        <v>15.830993264722846</v>
      </c>
      <c r="AV256">
        <v>330.26893711384719</v>
      </c>
      <c r="AW256" t="s">
        <v>10</v>
      </c>
      <c r="AX256" t="s">
        <v>502</v>
      </c>
      <c r="AY256">
        <v>2</v>
      </c>
      <c r="AZ256">
        <v>8</v>
      </c>
    </row>
    <row r="257" spans="1:52" x14ac:dyDescent="0.3">
      <c r="A257">
        <v>71400</v>
      </c>
      <c r="B257" t="s">
        <v>839</v>
      </c>
      <c r="C257" t="s">
        <v>835</v>
      </c>
      <c r="D257" t="s">
        <v>549</v>
      </c>
      <c r="E257">
        <v>10</v>
      </c>
      <c r="F257">
        <v>97.094696969696969</v>
      </c>
      <c r="G257">
        <v>0.8</v>
      </c>
      <c r="H257">
        <v>4444.5510000000004</v>
      </c>
      <c r="I257">
        <v>8863.56</v>
      </c>
      <c r="J257">
        <v>7641</v>
      </c>
      <c r="K257" t="s">
        <v>10</v>
      </c>
      <c r="L257">
        <v>946.053</v>
      </c>
      <c r="M257">
        <v>1196.8019999999999</v>
      </c>
      <c r="N257">
        <v>1023.975</v>
      </c>
      <c r="O257">
        <v>1481.5170000000001</v>
      </c>
      <c r="P257">
        <v>1305.693</v>
      </c>
      <c r="Q257">
        <v>1344.8637900000001</v>
      </c>
      <c r="R257" t="s">
        <v>10</v>
      </c>
      <c r="S257">
        <v>1217</v>
      </c>
      <c r="T257">
        <v>2300</v>
      </c>
      <c r="U257">
        <v>1653</v>
      </c>
      <c r="V257">
        <v>1001</v>
      </c>
      <c r="W257">
        <v>2037</v>
      </c>
      <c r="X257">
        <v>1557</v>
      </c>
      <c r="Y257" t="s">
        <v>10</v>
      </c>
      <c r="Z257">
        <v>7298.9037900000003</v>
      </c>
      <c r="AA257">
        <v>1216.4839650000001</v>
      </c>
      <c r="AB257">
        <v>202.61398234891703</v>
      </c>
      <c r="AC257">
        <v>0.16655705145190058</v>
      </c>
      <c r="AD257">
        <v>64694271.6768924</v>
      </c>
      <c r="AE257">
        <v>9765</v>
      </c>
      <c r="AF257">
        <v>1627.5</v>
      </c>
      <c r="AG257">
        <v>487.15079800817324</v>
      </c>
      <c r="AH257">
        <v>0.29932460707107417</v>
      </c>
      <c r="AI257">
        <v>74614365</v>
      </c>
      <c r="AJ257">
        <v>2.2023482506781616E-3</v>
      </c>
      <c r="AK257">
        <v>0.88019021970544653</v>
      </c>
      <c r="AL257">
        <v>30000</v>
      </c>
      <c r="AM257">
        <v>0.35</v>
      </c>
      <c r="AN257">
        <v>404.66470125799225</v>
      </c>
      <c r="AO257">
        <v>40.325435303867408</v>
      </c>
      <c r="AP257">
        <v>605.86833538759106</v>
      </c>
      <c r="AQ257">
        <v>460.69549160824522</v>
      </c>
      <c r="AR257">
        <v>1009.1226884262651</v>
      </c>
      <c r="AS257">
        <v>6678.6551714566831</v>
      </c>
      <c r="AT257">
        <v>3649.4518950000001</v>
      </c>
      <c r="AU257">
        <v>18.036917396821856</v>
      </c>
      <c r="AV257">
        <v>165.6189231717027</v>
      </c>
      <c r="AW257" t="s">
        <v>10</v>
      </c>
      <c r="AX257" t="s">
        <v>502</v>
      </c>
      <c r="AY257">
        <v>2</v>
      </c>
      <c r="AZ257">
        <v>8</v>
      </c>
    </row>
    <row r="258" spans="1:52" x14ac:dyDescent="0.3">
      <c r="A258">
        <v>20210</v>
      </c>
      <c r="B258" t="s">
        <v>840</v>
      </c>
      <c r="C258" t="s">
        <v>841</v>
      </c>
      <c r="D258" t="s">
        <v>178</v>
      </c>
      <c r="E258">
        <v>20</v>
      </c>
      <c r="F258">
        <v>95.813596491228068</v>
      </c>
      <c r="G258">
        <v>2.2999999999999998</v>
      </c>
      <c r="H258">
        <v>45179.774999999994</v>
      </c>
      <c r="I258">
        <v>10967.8</v>
      </c>
      <c r="J258">
        <v>9455</v>
      </c>
      <c r="K258" t="s">
        <v>10</v>
      </c>
      <c r="L258">
        <v>15059.924999999999</v>
      </c>
      <c r="M258">
        <v>5283</v>
      </c>
      <c r="N258">
        <v>3875</v>
      </c>
      <c r="O258">
        <v>6873</v>
      </c>
      <c r="P258">
        <v>4149</v>
      </c>
      <c r="Q258">
        <v>4872</v>
      </c>
      <c r="R258" t="s">
        <v>10</v>
      </c>
      <c r="S258">
        <v>7345</v>
      </c>
      <c r="T258">
        <v>9723</v>
      </c>
      <c r="U258">
        <v>9292</v>
      </c>
      <c r="V258">
        <v>9446</v>
      </c>
      <c r="W258">
        <v>10568</v>
      </c>
      <c r="X258">
        <v>11332</v>
      </c>
      <c r="Y258" t="s">
        <v>10</v>
      </c>
      <c r="Z258">
        <v>40111.925000000003</v>
      </c>
      <c r="AA258">
        <v>6685.3208333333341</v>
      </c>
      <c r="AB258">
        <v>4236.8545204672955</v>
      </c>
      <c r="AC258">
        <v>0.63375485277267973</v>
      </c>
      <c r="AD258">
        <v>439939571.01499999</v>
      </c>
      <c r="AE258">
        <v>57706</v>
      </c>
      <c r="AF258">
        <v>9617.6666666666661</v>
      </c>
      <c r="AG258">
        <v>1353.0490998728296</v>
      </c>
      <c r="AH258">
        <v>0.14068371745116587</v>
      </c>
      <c r="AI258">
        <v>545610230</v>
      </c>
      <c r="AJ258">
        <v>1.2103245966348548E-2</v>
      </c>
      <c r="AK258">
        <v>0.31625637791547784</v>
      </c>
      <c r="AL258">
        <v>30000</v>
      </c>
      <c r="AM258">
        <v>0.35</v>
      </c>
      <c r="AN258">
        <v>852.80077963816041</v>
      </c>
      <c r="AO258">
        <v>221.61284530386743</v>
      </c>
      <c r="AP258">
        <v>8669.1114265446449</v>
      </c>
      <c r="AQ258">
        <v>20696.783788140849</v>
      </c>
      <c r="AR258">
        <v>25129.040694218198</v>
      </c>
      <c r="AS258">
        <v>122489.88979024997</v>
      </c>
      <c r="AT258">
        <v>20055.962500000001</v>
      </c>
      <c r="AU258">
        <v>47.035516333626376</v>
      </c>
      <c r="AV258">
        <v>552.72017117192058</v>
      </c>
      <c r="AW258" t="s">
        <v>10</v>
      </c>
      <c r="AX258" t="s">
        <v>501</v>
      </c>
      <c r="AY258">
        <v>2</v>
      </c>
      <c r="AZ258">
        <v>5.5</v>
      </c>
    </row>
    <row r="259" spans="1:52" x14ac:dyDescent="0.3">
      <c r="A259">
        <v>20160</v>
      </c>
      <c r="B259" t="s">
        <v>842</v>
      </c>
      <c r="C259" t="s">
        <v>841</v>
      </c>
      <c r="D259" t="s">
        <v>178</v>
      </c>
      <c r="E259">
        <v>20</v>
      </c>
      <c r="F259">
        <v>95.813596491228068</v>
      </c>
      <c r="G259">
        <v>2.2999999999999998</v>
      </c>
      <c r="H259">
        <v>16864.118999999999</v>
      </c>
      <c r="I259">
        <v>8342.7199999999993</v>
      </c>
      <c r="J259">
        <v>7192</v>
      </c>
      <c r="K259" t="s">
        <v>10</v>
      </c>
      <c r="L259">
        <v>5621.3729999999996</v>
      </c>
      <c r="M259">
        <v>5107.8869999999997</v>
      </c>
      <c r="N259">
        <v>5390.6040000000003</v>
      </c>
      <c r="O259">
        <v>5487.5069999999996</v>
      </c>
      <c r="P259">
        <v>4565.43</v>
      </c>
      <c r="Q259">
        <v>4702.3929000000007</v>
      </c>
      <c r="R259" t="s">
        <v>10</v>
      </c>
      <c r="S259">
        <v>6383</v>
      </c>
      <c r="T259">
        <v>9144</v>
      </c>
      <c r="U259">
        <v>5206</v>
      </c>
      <c r="V259">
        <v>9504</v>
      </c>
      <c r="W259">
        <v>8251</v>
      </c>
      <c r="X259">
        <v>9207</v>
      </c>
      <c r="Y259" t="s">
        <v>10</v>
      </c>
      <c r="Z259">
        <v>30875.193899999998</v>
      </c>
      <c r="AA259">
        <v>5145.8656499999997</v>
      </c>
      <c r="AB259">
        <v>433.06787309470866</v>
      </c>
      <c r="AC259">
        <v>8.4158410372549994E-2</v>
      </c>
      <c r="AD259">
        <v>257583097.65340796</v>
      </c>
      <c r="AE259">
        <v>47695</v>
      </c>
      <c r="AF259">
        <v>7949.166666666667</v>
      </c>
      <c r="AG259">
        <v>1760.4671444439577</v>
      </c>
      <c r="AH259">
        <v>0.22146562253200014</v>
      </c>
      <c r="AI259">
        <v>343022440</v>
      </c>
      <c r="AJ259">
        <v>9.316183803953668E-3</v>
      </c>
      <c r="AK259">
        <v>0.45226845154219447</v>
      </c>
      <c r="AL259">
        <v>30000</v>
      </c>
      <c r="AM259">
        <v>0.35</v>
      </c>
      <c r="AN259">
        <v>857.87025646466145</v>
      </c>
      <c r="AO259">
        <v>170.5811817679558</v>
      </c>
      <c r="AP259">
        <v>3844.6915084538246</v>
      </c>
      <c r="AQ259">
        <v>2777.0701787017169</v>
      </c>
      <c r="AR259">
        <v>6188.6938140608327</v>
      </c>
      <c r="AS259">
        <v>28595.832769889119</v>
      </c>
      <c r="AT259">
        <v>15437.596949999999</v>
      </c>
      <c r="AU259">
        <v>35.990516826214098</v>
      </c>
      <c r="AV259">
        <v>167.63767534913944</v>
      </c>
      <c r="AW259" t="s">
        <v>10</v>
      </c>
      <c r="AX259" t="s">
        <v>501</v>
      </c>
      <c r="AY259">
        <v>2</v>
      </c>
      <c r="AZ259">
        <v>5.5</v>
      </c>
    </row>
    <row r="260" spans="1:52" x14ac:dyDescent="0.3">
      <c r="A260">
        <v>20150</v>
      </c>
      <c r="B260" t="s">
        <v>843</v>
      </c>
      <c r="C260" t="s">
        <v>841</v>
      </c>
      <c r="D260" t="s">
        <v>178</v>
      </c>
      <c r="E260">
        <v>20</v>
      </c>
      <c r="F260">
        <v>95.813596491228068</v>
      </c>
      <c r="G260">
        <v>2.2999999999999998</v>
      </c>
      <c r="H260">
        <v>13705.280999999999</v>
      </c>
      <c r="I260">
        <v>5348.7599999999993</v>
      </c>
      <c r="J260">
        <v>4611</v>
      </c>
      <c r="K260" t="s">
        <v>10</v>
      </c>
      <c r="L260">
        <v>3783.2130000000002</v>
      </c>
      <c r="M260">
        <v>4434.5609999999997</v>
      </c>
      <c r="N260">
        <v>4568.4269999999997</v>
      </c>
      <c r="O260">
        <v>4340.6549999999997</v>
      </c>
      <c r="P260">
        <v>3821.1750000000002</v>
      </c>
      <c r="Q260">
        <v>3935.81025</v>
      </c>
      <c r="R260" t="s">
        <v>10</v>
      </c>
      <c r="S260">
        <v>5989</v>
      </c>
      <c r="T260">
        <v>5614</v>
      </c>
      <c r="U260">
        <v>5268</v>
      </c>
      <c r="V260">
        <v>3335</v>
      </c>
      <c r="W260">
        <v>6473</v>
      </c>
      <c r="X260">
        <v>5527</v>
      </c>
      <c r="Y260" t="s">
        <v>10</v>
      </c>
      <c r="Z260">
        <v>24883.841249999998</v>
      </c>
      <c r="AA260">
        <v>4147.3068749999993</v>
      </c>
      <c r="AB260">
        <v>340.85121726068922</v>
      </c>
      <c r="AC260">
        <v>8.2186157796844794E-2</v>
      </c>
      <c r="AD260">
        <v>133097694.72434998</v>
      </c>
      <c r="AE260">
        <v>32206</v>
      </c>
      <c r="AF260">
        <v>5367.666666666667</v>
      </c>
      <c r="AG260">
        <v>1080.3287771167945</v>
      </c>
      <c r="AH260">
        <v>0.20126599586104349</v>
      </c>
      <c r="AI260">
        <v>148501866</v>
      </c>
      <c r="AJ260">
        <v>7.5083719177356876E-3</v>
      </c>
      <c r="AK260">
        <v>0.53724389481722223</v>
      </c>
      <c r="AL260">
        <v>30000</v>
      </c>
      <c r="AM260">
        <v>0.35</v>
      </c>
      <c r="AN260">
        <v>961.83982022063299</v>
      </c>
      <c r="AO260">
        <v>137.47978591160219</v>
      </c>
      <c r="AP260">
        <v>3090.4469354927332</v>
      </c>
      <c r="AQ260">
        <v>2200.1345970384987</v>
      </c>
      <c r="AR260">
        <v>4949.7303152705426</v>
      </c>
      <c r="AS260">
        <v>28253.955346664941</v>
      </c>
      <c r="AT260">
        <v>12441.920624999999</v>
      </c>
      <c r="AU260">
        <v>25.871086564384477</v>
      </c>
      <c r="AV260">
        <v>205.51352447429534</v>
      </c>
      <c r="AW260" t="s">
        <v>10</v>
      </c>
      <c r="AX260" t="s">
        <v>501</v>
      </c>
      <c r="AY260">
        <v>2</v>
      </c>
      <c r="AZ260">
        <v>5.5</v>
      </c>
    </row>
    <row r="261" spans="1:52" x14ac:dyDescent="0.3">
      <c r="A261">
        <v>20250</v>
      </c>
      <c r="B261" t="s">
        <v>844</v>
      </c>
      <c r="C261" t="s">
        <v>841</v>
      </c>
      <c r="D261" t="s">
        <v>178</v>
      </c>
      <c r="E261">
        <v>20</v>
      </c>
      <c r="F261">
        <v>95.813596491228068</v>
      </c>
      <c r="G261">
        <v>2.2999999999999998</v>
      </c>
      <c r="H261">
        <v>20481.498</v>
      </c>
      <c r="I261">
        <v>4739.7599999999993</v>
      </c>
      <c r="J261">
        <v>4086</v>
      </c>
      <c r="K261" t="s">
        <v>10</v>
      </c>
      <c r="L261">
        <v>6827.1660000000002</v>
      </c>
      <c r="M261">
        <v>4038</v>
      </c>
      <c r="N261">
        <v>1201</v>
      </c>
      <c r="O261">
        <v>2664</v>
      </c>
      <c r="P261">
        <v>6788</v>
      </c>
      <c r="Q261">
        <v>3057</v>
      </c>
      <c r="R261" t="s">
        <v>10</v>
      </c>
      <c r="S261">
        <v>7548</v>
      </c>
      <c r="T261">
        <v>6405</v>
      </c>
      <c r="U261">
        <v>5316</v>
      </c>
      <c r="V261">
        <v>4370</v>
      </c>
      <c r="W261">
        <v>6071</v>
      </c>
      <c r="X261">
        <v>4185</v>
      </c>
      <c r="Y261" t="s">
        <v>10</v>
      </c>
      <c r="Z261">
        <v>24575.166000000001</v>
      </c>
      <c r="AA261">
        <v>4095.8610000000003</v>
      </c>
      <c r="AB261">
        <v>2290.0072315881453</v>
      </c>
      <c r="AC261">
        <v>0.55910277023271671</v>
      </c>
      <c r="AD261">
        <v>116480388.80015999</v>
      </c>
      <c r="AE261">
        <v>33895</v>
      </c>
      <c r="AF261">
        <v>5649.166666666667</v>
      </c>
      <c r="AG261">
        <v>1284.199893578359</v>
      </c>
      <c r="AH261">
        <v>0.22732554540404643</v>
      </c>
      <c r="AI261">
        <v>138494970</v>
      </c>
      <c r="AJ261">
        <v>7.4152332195935745E-3</v>
      </c>
      <c r="AK261">
        <v>0.55960252763965812</v>
      </c>
      <c r="AL261">
        <v>30000</v>
      </c>
      <c r="AM261">
        <v>0.35</v>
      </c>
      <c r="AN261">
        <v>1015.4081664500203</v>
      </c>
      <c r="AO261">
        <v>135.77439779005525</v>
      </c>
      <c r="AP261">
        <v>5005.4951873892496</v>
      </c>
      <c r="AQ261">
        <v>11258.07419082349</v>
      </c>
      <c r="AR261">
        <v>13973.562146624596</v>
      </c>
      <c r="AS261">
        <v>77366.382151586804</v>
      </c>
      <c r="AT261">
        <v>12287.583000000001</v>
      </c>
      <c r="AU261">
        <v>24.202253647336235</v>
      </c>
      <c r="AV261">
        <v>569.81568993011933</v>
      </c>
      <c r="AW261" t="s">
        <v>10</v>
      </c>
      <c r="AX261" t="s">
        <v>501</v>
      </c>
      <c r="AY261">
        <v>2</v>
      </c>
      <c r="AZ261">
        <v>5.5</v>
      </c>
    </row>
    <row r="262" spans="1:52" x14ac:dyDescent="0.3">
      <c r="A262">
        <v>20180</v>
      </c>
      <c r="B262" t="s">
        <v>845</v>
      </c>
      <c r="C262" t="s">
        <v>841</v>
      </c>
      <c r="D262" t="s">
        <v>178</v>
      </c>
      <c r="E262">
        <v>20</v>
      </c>
      <c r="F262">
        <v>95.813596491228068</v>
      </c>
      <c r="G262">
        <v>2.2999999999999998</v>
      </c>
      <c r="H262">
        <v>12389.598</v>
      </c>
      <c r="I262">
        <v>9176.76</v>
      </c>
      <c r="J262">
        <v>7911</v>
      </c>
      <c r="K262" t="s">
        <v>10</v>
      </c>
      <c r="L262">
        <v>4129.866</v>
      </c>
      <c r="M262">
        <v>3808.1880000000001</v>
      </c>
      <c r="N262">
        <v>3566.43</v>
      </c>
      <c r="O262">
        <v>3957.0390000000002</v>
      </c>
      <c r="P262">
        <v>3499.4969999999998</v>
      </c>
      <c r="Q262">
        <v>3604.48191</v>
      </c>
      <c r="R262" t="s">
        <v>10</v>
      </c>
      <c r="S262">
        <v>4800</v>
      </c>
      <c r="T262">
        <v>4921</v>
      </c>
      <c r="U262">
        <v>4953</v>
      </c>
      <c r="V262">
        <v>3105</v>
      </c>
      <c r="W262">
        <v>3995</v>
      </c>
      <c r="X262">
        <v>4165</v>
      </c>
      <c r="Y262" t="s">
        <v>10</v>
      </c>
      <c r="Z262">
        <v>22565.501909999999</v>
      </c>
      <c r="AA262">
        <v>3760.9169849999998</v>
      </c>
      <c r="AB262">
        <v>247.97552213003078</v>
      </c>
      <c r="AC262">
        <v>6.5934856610516429E-2</v>
      </c>
      <c r="AD262">
        <v>207078195.30761158</v>
      </c>
      <c r="AE262">
        <v>25939</v>
      </c>
      <c r="AF262">
        <v>4323.166666666667</v>
      </c>
      <c r="AG262">
        <v>720.84739485321415</v>
      </c>
      <c r="AH262">
        <v>0.16674059790737056</v>
      </c>
      <c r="AI262">
        <v>205203429</v>
      </c>
      <c r="AJ262">
        <v>6.8088435040412031E-3</v>
      </c>
      <c r="AK262">
        <v>0.61608085891616671</v>
      </c>
      <c r="AL262">
        <v>30000</v>
      </c>
      <c r="AM262">
        <v>0.35</v>
      </c>
      <c r="AN262">
        <v>699.27565643743583</v>
      </c>
      <c r="AO262">
        <v>124.67128127071823</v>
      </c>
      <c r="AP262">
        <v>2741.4011475443954</v>
      </c>
      <c r="AQ262">
        <v>1710.8863779432495</v>
      </c>
      <c r="AR262">
        <v>4204.3120033576142</v>
      </c>
      <c r="AS262">
        <v>20655.909949292582</v>
      </c>
      <c r="AT262">
        <v>11282.750955</v>
      </c>
      <c r="AU262">
        <v>32.269823355446569</v>
      </c>
      <c r="AV262">
        <v>165.6829843950924</v>
      </c>
      <c r="AW262" t="s">
        <v>10</v>
      </c>
      <c r="AX262" t="s">
        <v>501</v>
      </c>
      <c r="AY262">
        <v>2</v>
      </c>
      <c r="AZ262">
        <v>5.5</v>
      </c>
    </row>
    <row r="263" spans="1:52" x14ac:dyDescent="0.3">
      <c r="A263">
        <v>24030</v>
      </c>
      <c r="B263" t="s">
        <v>846</v>
      </c>
      <c r="C263" t="s">
        <v>841</v>
      </c>
      <c r="D263" t="s">
        <v>178</v>
      </c>
      <c r="E263">
        <v>20</v>
      </c>
      <c r="F263">
        <v>95.813596491228068</v>
      </c>
      <c r="G263">
        <v>2.2999999999999998</v>
      </c>
      <c r="H263">
        <v>16426.557000000001</v>
      </c>
      <c r="I263">
        <v>5158.5199999999995</v>
      </c>
      <c r="J263">
        <v>4447</v>
      </c>
      <c r="K263" t="s">
        <v>10</v>
      </c>
      <c r="L263">
        <v>4521.4740000000002</v>
      </c>
      <c r="M263">
        <v>5475.5190000000002</v>
      </c>
      <c r="N263">
        <v>5335.6589999999997</v>
      </c>
      <c r="O263">
        <v>2224.7730000000001</v>
      </c>
      <c r="P263">
        <v>1643.355</v>
      </c>
      <c r="Q263">
        <v>1692.6556500000002</v>
      </c>
      <c r="R263" t="s">
        <v>10</v>
      </c>
      <c r="S263">
        <v>4982</v>
      </c>
      <c r="T263">
        <v>5518</v>
      </c>
      <c r="U263">
        <v>4360</v>
      </c>
      <c r="V263">
        <v>6401</v>
      </c>
      <c r="W263">
        <v>3847</v>
      </c>
      <c r="X263">
        <v>4862</v>
      </c>
      <c r="Y263" t="s">
        <v>10</v>
      </c>
      <c r="Z263">
        <v>20893.435649999999</v>
      </c>
      <c r="AA263">
        <v>3482.2392749999999</v>
      </c>
      <c r="AB263">
        <v>1825.0295292533638</v>
      </c>
      <c r="AC263">
        <v>0.52409653246856902</v>
      </c>
      <c r="AD263">
        <v>107779205.66923799</v>
      </c>
      <c r="AE263">
        <v>29970</v>
      </c>
      <c r="AF263">
        <v>4995</v>
      </c>
      <c r="AG263">
        <v>893.23591508626657</v>
      </c>
      <c r="AH263">
        <v>0.1788260090262796</v>
      </c>
      <c r="AI263">
        <v>133276590</v>
      </c>
      <c r="AJ263">
        <v>6.3043194948640691E-3</v>
      </c>
      <c r="AK263">
        <v>0.67489196768257476</v>
      </c>
      <c r="AL263">
        <v>30000</v>
      </c>
      <c r="AM263">
        <v>0.35</v>
      </c>
      <c r="AN263">
        <v>897.45559250857229</v>
      </c>
      <c r="AO263">
        <v>115.43334613259668</v>
      </c>
      <c r="AP263">
        <v>4133.6964519052972</v>
      </c>
      <c r="AQ263">
        <v>9004.48500142382</v>
      </c>
      <c r="AR263">
        <v>11313.151924075753</v>
      </c>
      <c r="AS263">
        <v>63454.187436662542</v>
      </c>
      <c r="AT263">
        <v>10446.717825</v>
      </c>
      <c r="AU263">
        <v>23.280745949332786</v>
      </c>
      <c r="AV263">
        <v>549.70413284020719</v>
      </c>
      <c r="AW263" t="s">
        <v>10</v>
      </c>
      <c r="AX263" t="s">
        <v>501</v>
      </c>
      <c r="AY263">
        <v>2</v>
      </c>
      <c r="AZ263">
        <v>5.5</v>
      </c>
    </row>
    <row r="264" spans="1:52" x14ac:dyDescent="0.3">
      <c r="A264">
        <v>20070</v>
      </c>
      <c r="B264" t="s">
        <v>847</v>
      </c>
      <c r="C264" t="s">
        <v>841</v>
      </c>
      <c r="D264" t="s">
        <v>178</v>
      </c>
      <c r="E264">
        <v>20</v>
      </c>
      <c r="F264">
        <v>95.813596491228068</v>
      </c>
      <c r="G264">
        <v>2.2999999999999998</v>
      </c>
      <c r="H264">
        <v>13129.857</v>
      </c>
      <c r="I264">
        <v>10923.72</v>
      </c>
      <c r="J264">
        <v>9417</v>
      </c>
      <c r="K264" t="s">
        <v>10</v>
      </c>
      <c r="L264">
        <v>2803.194</v>
      </c>
      <c r="M264">
        <v>3164.8319999999999</v>
      </c>
      <c r="N264">
        <v>4376.6189999999997</v>
      </c>
      <c r="O264">
        <v>3343.6529999999998</v>
      </c>
      <c r="P264">
        <v>2405.5920000000001</v>
      </c>
      <c r="Q264">
        <v>2477.7597600000004</v>
      </c>
      <c r="R264" t="s">
        <v>10</v>
      </c>
      <c r="S264">
        <v>5365</v>
      </c>
      <c r="T264">
        <v>3754</v>
      </c>
      <c r="U264">
        <v>4232</v>
      </c>
      <c r="V264">
        <v>5538</v>
      </c>
      <c r="W264">
        <v>4434</v>
      </c>
      <c r="X264">
        <v>4673</v>
      </c>
      <c r="Y264" t="s">
        <v>10</v>
      </c>
      <c r="Z264">
        <v>18571.64976</v>
      </c>
      <c r="AA264">
        <v>3095.2749600000002</v>
      </c>
      <c r="AB264">
        <v>728.10318996021874</v>
      </c>
      <c r="AC264">
        <v>0.23523053666295893</v>
      </c>
      <c r="AD264">
        <v>202871501.91630718</v>
      </c>
      <c r="AE264">
        <v>27996</v>
      </c>
      <c r="AF264">
        <v>4666</v>
      </c>
      <c r="AG264">
        <v>681.60956566057666</v>
      </c>
      <c r="AH264">
        <v>0.14608006122172668</v>
      </c>
      <c r="AI264">
        <v>263638332</v>
      </c>
      <c r="AJ264">
        <v>5.6037511300232531E-3</v>
      </c>
      <c r="AK264">
        <v>0.71572741754580338</v>
      </c>
      <c r="AL264">
        <v>30000</v>
      </c>
      <c r="AM264">
        <v>0.35</v>
      </c>
      <c r="AN264">
        <v>581.44757046860298</v>
      </c>
      <c r="AO264">
        <v>102.60579977900552</v>
      </c>
      <c r="AP264">
        <v>2780.2191855403289</v>
      </c>
      <c r="AQ264">
        <v>3845.2905993450013</v>
      </c>
      <c r="AR264">
        <v>5897.4065949251117</v>
      </c>
      <c r="AS264">
        <v>30036.305807921435</v>
      </c>
      <c r="AT264">
        <v>9285.8248800000001</v>
      </c>
      <c r="AU264">
        <v>31.940368664766538</v>
      </c>
      <c r="AV264">
        <v>292.73497085558756</v>
      </c>
      <c r="AW264" t="s">
        <v>10</v>
      </c>
      <c r="AX264" t="s">
        <v>501</v>
      </c>
      <c r="AY264">
        <v>2</v>
      </c>
      <c r="AZ264">
        <v>5.5</v>
      </c>
    </row>
    <row r="265" spans="1:52" x14ac:dyDescent="0.3">
      <c r="A265">
        <v>20170</v>
      </c>
      <c r="B265" t="s">
        <v>848</v>
      </c>
      <c r="C265" t="s">
        <v>841</v>
      </c>
      <c r="D265" t="s">
        <v>178</v>
      </c>
      <c r="E265">
        <v>20</v>
      </c>
      <c r="F265">
        <v>95.813596491228068</v>
      </c>
      <c r="G265">
        <v>2.2999999999999998</v>
      </c>
      <c r="H265">
        <v>10267.722</v>
      </c>
      <c r="I265">
        <v>12044.279999999999</v>
      </c>
      <c r="J265">
        <v>10383</v>
      </c>
      <c r="K265" t="s">
        <v>10</v>
      </c>
      <c r="L265">
        <v>2483.5140000000001</v>
      </c>
      <c r="M265">
        <v>2802.1950000000002</v>
      </c>
      <c r="N265">
        <v>3399.5970000000002</v>
      </c>
      <c r="O265">
        <v>3422.5740000000001</v>
      </c>
      <c r="P265">
        <v>1904.0940000000001</v>
      </c>
      <c r="Q265">
        <v>1961.2168200000001</v>
      </c>
      <c r="R265" t="s">
        <v>10</v>
      </c>
      <c r="S265">
        <v>3814</v>
      </c>
      <c r="T265">
        <v>3056</v>
      </c>
      <c r="U265">
        <v>2615</v>
      </c>
      <c r="V265">
        <v>4081</v>
      </c>
      <c r="W265">
        <v>4996</v>
      </c>
      <c r="X265">
        <v>4006</v>
      </c>
      <c r="Y265" t="s">
        <v>10</v>
      </c>
      <c r="Z265">
        <v>15973.190820000002</v>
      </c>
      <c r="AA265">
        <v>2662.1984700000003</v>
      </c>
      <c r="AB265">
        <v>669.26114005982288</v>
      </c>
      <c r="AC265">
        <v>0.25139415697276052</v>
      </c>
      <c r="AD265">
        <v>192385582.72950959</v>
      </c>
      <c r="AE265">
        <v>22568</v>
      </c>
      <c r="AF265">
        <v>3761.3333333333335</v>
      </c>
      <c r="AG265">
        <v>836.75555968673768</v>
      </c>
      <c r="AH265">
        <v>0.22246248485113548</v>
      </c>
      <c r="AI265">
        <v>234323544</v>
      </c>
      <c r="AJ265">
        <v>4.8197003101167714E-3</v>
      </c>
      <c r="AK265">
        <v>0.7529562588849914</v>
      </c>
      <c r="AL265">
        <v>30000</v>
      </c>
      <c r="AM265">
        <v>0.35</v>
      </c>
      <c r="AN265">
        <v>513.5420565480938</v>
      </c>
      <c r="AO265">
        <v>88.249673038674047</v>
      </c>
      <c r="AP265">
        <v>2434.2546008333038</v>
      </c>
      <c r="AQ265">
        <v>3507.4124158685763</v>
      </c>
      <c r="AR265">
        <v>5272.4058766420567</v>
      </c>
      <c r="AS265">
        <v>27163.476348026907</v>
      </c>
      <c r="AT265">
        <v>7986.5954100000008</v>
      </c>
      <c r="AU265">
        <v>31.103958509976668</v>
      </c>
      <c r="AV265">
        <v>307.80257209704263</v>
      </c>
      <c r="AW265" t="s">
        <v>10</v>
      </c>
      <c r="AX265" t="s">
        <v>501</v>
      </c>
      <c r="AY265">
        <v>2</v>
      </c>
      <c r="AZ265">
        <v>5.5</v>
      </c>
    </row>
    <row r="266" spans="1:52" x14ac:dyDescent="0.3">
      <c r="A266">
        <v>20420</v>
      </c>
      <c r="B266" t="s">
        <v>849</v>
      </c>
      <c r="C266" t="s">
        <v>841</v>
      </c>
      <c r="D266" t="s">
        <v>548</v>
      </c>
      <c r="E266">
        <v>20</v>
      </c>
      <c r="F266">
        <v>96.492063492063494</v>
      </c>
      <c r="G266">
        <v>1.1000000000000001</v>
      </c>
      <c r="H266">
        <v>10633.356</v>
      </c>
      <c r="I266">
        <v>9967.8799999999992</v>
      </c>
      <c r="J266">
        <v>8593</v>
      </c>
      <c r="K266" t="s">
        <v>10</v>
      </c>
      <c r="L266">
        <v>31</v>
      </c>
      <c r="M266">
        <v>260.73899999999998</v>
      </c>
      <c r="N266">
        <v>3544.4520000000002</v>
      </c>
      <c r="O266">
        <v>1731.2670000000001</v>
      </c>
      <c r="P266">
        <v>532.46699999999998</v>
      </c>
      <c r="Q266">
        <v>548.44101000000001</v>
      </c>
      <c r="R266" t="s">
        <v>10</v>
      </c>
      <c r="S266">
        <v>1226</v>
      </c>
      <c r="T266">
        <v>1062</v>
      </c>
      <c r="U266">
        <v>1843</v>
      </c>
      <c r="V266">
        <v>993</v>
      </c>
      <c r="W266">
        <v>1699</v>
      </c>
      <c r="X266">
        <v>1161</v>
      </c>
      <c r="Y266" t="s">
        <v>10</v>
      </c>
      <c r="Z266">
        <v>6648.3660099999997</v>
      </c>
      <c r="AA266">
        <v>1108.0610016666667</v>
      </c>
      <c r="AB266">
        <v>1330.1792945889365</v>
      </c>
      <c r="AC266">
        <v>1.2004567371184214</v>
      </c>
      <c r="AD266">
        <v>66270114.583758794</v>
      </c>
      <c r="AE266">
        <v>7984</v>
      </c>
      <c r="AF266">
        <v>1330.6666666666667</v>
      </c>
      <c r="AG266">
        <v>353.29798565328218</v>
      </c>
      <c r="AH266">
        <v>0.26550449823643452</v>
      </c>
      <c r="AI266">
        <v>68606512</v>
      </c>
      <c r="AJ266">
        <v>2.0060570290092354E-3</v>
      </c>
      <c r="AK266">
        <v>0.89283087147249374</v>
      </c>
      <c r="AL266">
        <v>30000</v>
      </c>
      <c r="AM266">
        <v>0.35</v>
      </c>
      <c r="AN266">
        <v>364.1888601078698</v>
      </c>
      <c r="AO266">
        <v>36.731303922651932</v>
      </c>
      <c r="AP266">
        <v>2064.8053730419751</v>
      </c>
      <c r="AQ266">
        <v>6350.9597408707559</v>
      </c>
      <c r="AR266">
        <v>7085.5858193237946</v>
      </c>
      <c r="AS266">
        <v>40238.322834806888</v>
      </c>
      <c r="AT266">
        <v>3324.1830049999999</v>
      </c>
      <c r="AU266">
        <v>18.255270103623729</v>
      </c>
      <c r="AV266">
        <v>1095.4776590436313</v>
      </c>
      <c r="AW266" t="s">
        <v>10</v>
      </c>
      <c r="AX266" t="s">
        <v>501</v>
      </c>
      <c r="AY266">
        <v>2</v>
      </c>
      <c r="AZ266">
        <v>5.5</v>
      </c>
    </row>
    <row r="267" spans="1:52" x14ac:dyDescent="0.3">
      <c r="A267">
        <v>20450</v>
      </c>
      <c r="B267" t="s">
        <v>850</v>
      </c>
      <c r="C267" t="s">
        <v>841</v>
      </c>
      <c r="D267" t="s">
        <v>548</v>
      </c>
      <c r="E267">
        <v>20</v>
      </c>
      <c r="F267">
        <v>96.492063492063494</v>
      </c>
      <c r="G267">
        <v>1.1000000000000001</v>
      </c>
      <c r="H267">
        <v>10840.148999999999</v>
      </c>
      <c r="I267">
        <v>7139.7999999999993</v>
      </c>
      <c r="J267">
        <v>6155</v>
      </c>
      <c r="K267" t="s">
        <v>10</v>
      </c>
      <c r="L267">
        <v>0</v>
      </c>
      <c r="M267">
        <v>0</v>
      </c>
      <c r="N267">
        <v>3613.3829999999998</v>
      </c>
      <c r="O267">
        <v>0</v>
      </c>
      <c r="P267">
        <v>422.577</v>
      </c>
      <c r="Q267">
        <v>435.25430999999998</v>
      </c>
      <c r="R267" t="s">
        <v>10</v>
      </c>
      <c r="S267">
        <v>1302</v>
      </c>
      <c r="T267">
        <v>842</v>
      </c>
      <c r="U267">
        <v>732</v>
      </c>
      <c r="V267">
        <v>996</v>
      </c>
      <c r="W267">
        <v>729</v>
      </c>
      <c r="X267">
        <v>1137</v>
      </c>
      <c r="Y267" t="s">
        <v>10</v>
      </c>
      <c r="Z267">
        <v>4471.2143100000003</v>
      </c>
      <c r="AA267">
        <v>745.20238500000005</v>
      </c>
      <c r="AB267">
        <v>1420.7459148161183</v>
      </c>
      <c r="AC267">
        <v>1.9065235745536673</v>
      </c>
      <c r="AD267">
        <v>31923575.930537999</v>
      </c>
      <c r="AE267">
        <v>5738</v>
      </c>
      <c r="AF267">
        <v>956.33333333333337</v>
      </c>
      <c r="AG267">
        <v>231.85225180417507</v>
      </c>
      <c r="AH267">
        <v>0.24243874360840892</v>
      </c>
      <c r="AI267">
        <v>35317390</v>
      </c>
      <c r="AJ267">
        <v>1.3491301293116051E-3</v>
      </c>
      <c r="AK267">
        <v>0.92648883712731012</v>
      </c>
      <c r="AL267">
        <v>30000</v>
      </c>
      <c r="AM267">
        <v>0.35</v>
      </c>
      <c r="AN267">
        <v>352.8907848700328</v>
      </c>
      <c r="AO267">
        <v>24.702841491712707</v>
      </c>
      <c r="AP267">
        <v>1914.8027446503725</v>
      </c>
      <c r="AQ267">
        <v>6718.3941097363941</v>
      </c>
      <c r="AR267">
        <v>7212.4509395706482</v>
      </c>
      <c r="AS267">
        <v>42191.128103459414</v>
      </c>
      <c r="AT267">
        <v>2235.6071550000001</v>
      </c>
      <c r="AU267">
        <v>12.670249555104469</v>
      </c>
      <c r="AV267">
        <v>1707.9463557912422</v>
      </c>
      <c r="AW267" t="s">
        <v>10</v>
      </c>
      <c r="AX267" t="s">
        <v>501</v>
      </c>
      <c r="AY267">
        <v>2</v>
      </c>
      <c r="AZ267">
        <v>5.5</v>
      </c>
    </row>
    <row r="268" spans="1:52" x14ac:dyDescent="0.3">
      <c r="A268">
        <v>24160</v>
      </c>
      <c r="B268" t="s">
        <v>851</v>
      </c>
      <c r="C268" t="s">
        <v>841</v>
      </c>
      <c r="D268" t="s">
        <v>548</v>
      </c>
      <c r="E268">
        <v>20</v>
      </c>
      <c r="F268">
        <v>96.492063492063494</v>
      </c>
      <c r="G268">
        <v>1.1000000000000001</v>
      </c>
      <c r="H268">
        <v>3137.8589999999999</v>
      </c>
      <c r="I268">
        <v>5309.32</v>
      </c>
      <c r="J268">
        <v>4577</v>
      </c>
      <c r="K268" t="s">
        <v>10</v>
      </c>
      <c r="L268">
        <v>1045.953</v>
      </c>
      <c r="M268">
        <v>822.17700000000002</v>
      </c>
      <c r="N268">
        <v>914.08500000000004</v>
      </c>
      <c r="O268">
        <v>714.28499999999997</v>
      </c>
      <c r="P268">
        <v>463.536</v>
      </c>
      <c r="Q268">
        <v>477.44208000000003</v>
      </c>
      <c r="R268" t="s">
        <v>10</v>
      </c>
      <c r="S268">
        <v>595</v>
      </c>
      <c r="T268">
        <v>953</v>
      </c>
      <c r="U268">
        <v>739</v>
      </c>
      <c r="V268">
        <v>1088</v>
      </c>
      <c r="W268">
        <v>1100</v>
      </c>
      <c r="X268">
        <v>1128</v>
      </c>
      <c r="Y268" t="s">
        <v>10</v>
      </c>
      <c r="Z268">
        <v>4437.4780799999999</v>
      </c>
      <c r="AA268">
        <v>739.57967999999994</v>
      </c>
      <c r="AB268">
        <v>235.24246667016234</v>
      </c>
      <c r="AC268">
        <v>0.31807589233679645</v>
      </c>
      <c r="AD268">
        <v>23559991.119705599</v>
      </c>
      <c r="AE268">
        <v>5603</v>
      </c>
      <c r="AF268">
        <v>933.83333333333337</v>
      </c>
      <c r="AG268">
        <v>220.09762985245118</v>
      </c>
      <c r="AH268">
        <v>0.23569262522125772</v>
      </c>
      <c r="AI268">
        <v>25644931</v>
      </c>
      <c r="AJ268">
        <v>1.3389506654821501E-3</v>
      </c>
      <c r="AK268">
        <v>0.92782778779279229</v>
      </c>
      <c r="AL268">
        <v>30000</v>
      </c>
      <c r="AM268">
        <v>0.35</v>
      </c>
      <c r="AN268">
        <v>407.67986000575877</v>
      </c>
      <c r="AO268">
        <v>24.516453480662982</v>
      </c>
      <c r="AP268">
        <v>725.57153628342201</v>
      </c>
      <c r="AQ268">
        <v>1203.7586581719077</v>
      </c>
      <c r="AR268">
        <v>1694.0877277851673</v>
      </c>
      <c r="AS268">
        <v>14062.205191690329</v>
      </c>
      <c r="AT268">
        <v>2218.7390399999999</v>
      </c>
      <c r="AU268">
        <v>10.884712528937087</v>
      </c>
      <c r="AV268">
        <v>573.58235777379878</v>
      </c>
      <c r="AW268" t="s">
        <v>10</v>
      </c>
      <c r="AX268" t="s">
        <v>501</v>
      </c>
      <c r="AY268">
        <v>2</v>
      </c>
      <c r="AZ268">
        <v>5.5</v>
      </c>
    </row>
    <row r="269" spans="1:52" x14ac:dyDescent="0.3">
      <c r="A269">
        <v>24210</v>
      </c>
      <c r="B269" t="s">
        <v>852</v>
      </c>
      <c r="C269" t="s">
        <v>841</v>
      </c>
      <c r="D269" t="s">
        <v>548</v>
      </c>
      <c r="E269">
        <v>20</v>
      </c>
      <c r="F269">
        <v>96.492063492063494</v>
      </c>
      <c r="G269">
        <v>1.1000000000000001</v>
      </c>
      <c r="H269">
        <v>2997</v>
      </c>
      <c r="I269">
        <v>8202.3599999999988</v>
      </c>
      <c r="J269">
        <v>7071</v>
      </c>
      <c r="K269" t="s">
        <v>10</v>
      </c>
      <c r="L269">
        <v>0</v>
      </c>
      <c r="M269">
        <v>0</v>
      </c>
      <c r="N269">
        <v>0</v>
      </c>
      <c r="O269">
        <v>999</v>
      </c>
      <c r="P269">
        <v>895.10400000000004</v>
      </c>
      <c r="Q269">
        <v>921.95712000000003</v>
      </c>
      <c r="R269" t="s">
        <v>10</v>
      </c>
      <c r="S269">
        <v>403</v>
      </c>
      <c r="T269">
        <v>411</v>
      </c>
      <c r="U269">
        <v>403</v>
      </c>
      <c r="V269">
        <v>884</v>
      </c>
      <c r="W269">
        <v>693</v>
      </c>
      <c r="X269">
        <v>489</v>
      </c>
      <c r="Y269" t="s">
        <v>10</v>
      </c>
      <c r="Z269">
        <v>2816.0611200000003</v>
      </c>
      <c r="AA269">
        <v>469.34352000000007</v>
      </c>
      <c r="AB269">
        <v>515.27023266219294</v>
      </c>
      <c r="AC269">
        <v>1.0978530877814034</v>
      </c>
      <c r="AD269">
        <v>23098347.088243198</v>
      </c>
      <c r="AE269">
        <v>3283</v>
      </c>
      <c r="AF269">
        <v>547.16666666666663</v>
      </c>
      <c r="AG269">
        <v>199.10642045566149</v>
      </c>
      <c r="AH269">
        <v>0.36388623902953671</v>
      </c>
      <c r="AI269">
        <v>23214093</v>
      </c>
      <c r="AJ269">
        <v>8.497094166293683E-4</v>
      </c>
      <c r="AK269">
        <v>0.95525249737159845</v>
      </c>
      <c r="AL269">
        <v>30000</v>
      </c>
      <c r="AM269">
        <v>0.35</v>
      </c>
      <c r="AN269">
        <v>261.28965933986774</v>
      </c>
      <c r="AO269">
        <v>15.55834872928177</v>
      </c>
      <c r="AP269">
        <v>826.43720724782838</v>
      </c>
      <c r="AQ269">
        <v>2466.1119261434183</v>
      </c>
      <c r="AR269">
        <v>2777.2789007290535</v>
      </c>
      <c r="AS269">
        <v>17997.309766184633</v>
      </c>
      <c r="AT269">
        <v>1408.0305600000002</v>
      </c>
      <c r="AU269">
        <v>10.777545223621193</v>
      </c>
      <c r="AV269">
        <v>1156.7622039678665</v>
      </c>
      <c r="AW269" t="s">
        <v>10</v>
      </c>
      <c r="AX269" t="s">
        <v>501</v>
      </c>
      <c r="AY269">
        <v>2</v>
      </c>
      <c r="AZ269">
        <v>5.5</v>
      </c>
    </row>
    <row r="270" spans="1:52" x14ac:dyDescent="0.3">
      <c r="A270">
        <v>24190</v>
      </c>
      <c r="B270" t="s">
        <v>853</v>
      </c>
      <c r="C270" t="s">
        <v>841</v>
      </c>
      <c r="D270" t="s">
        <v>548</v>
      </c>
      <c r="E270">
        <v>20</v>
      </c>
      <c r="F270">
        <v>96.492063492063494</v>
      </c>
      <c r="G270">
        <v>1.1000000000000001</v>
      </c>
      <c r="H270">
        <v>1990.008</v>
      </c>
      <c r="I270">
        <v>1926.7599999999998</v>
      </c>
      <c r="J270">
        <v>1661</v>
      </c>
      <c r="K270" t="s">
        <v>10</v>
      </c>
      <c r="L270">
        <v>663.33600000000001</v>
      </c>
      <c r="M270">
        <v>432.56700000000001</v>
      </c>
      <c r="N270">
        <v>506.49299999999999</v>
      </c>
      <c r="O270">
        <v>524.47500000000002</v>
      </c>
      <c r="P270">
        <v>324.67500000000001</v>
      </c>
      <c r="Q270">
        <v>334.41525000000001</v>
      </c>
      <c r="R270" t="s">
        <v>10</v>
      </c>
      <c r="S270">
        <v>762</v>
      </c>
      <c r="T270">
        <v>491</v>
      </c>
      <c r="U270">
        <v>711</v>
      </c>
      <c r="V270">
        <v>449</v>
      </c>
      <c r="W270">
        <v>840</v>
      </c>
      <c r="X270">
        <v>786</v>
      </c>
      <c r="Y270" t="s">
        <v>10</v>
      </c>
      <c r="Z270">
        <v>2785.9612500000003</v>
      </c>
      <c r="AA270">
        <v>464.32687500000003</v>
      </c>
      <c r="AB270">
        <v>128.36570962135377</v>
      </c>
      <c r="AC270">
        <v>0.27645548111199414</v>
      </c>
      <c r="AD270">
        <v>5367878.6980499998</v>
      </c>
      <c r="AE270">
        <v>4039</v>
      </c>
      <c r="AF270">
        <v>673.16666666666663</v>
      </c>
      <c r="AG270">
        <v>163.29288614837665</v>
      </c>
      <c r="AH270">
        <v>0.24257423047542956</v>
      </c>
      <c r="AI270">
        <v>6708779</v>
      </c>
      <c r="AJ270">
        <v>8.406271766180721E-4</v>
      </c>
      <c r="AK270">
        <v>0.95693785889142613</v>
      </c>
      <c r="AL270">
        <v>30000</v>
      </c>
      <c r="AM270">
        <v>0.35</v>
      </c>
      <c r="AN270">
        <v>536.22162267390217</v>
      </c>
      <c r="AO270">
        <v>15.392051104972378</v>
      </c>
      <c r="AP270">
        <v>436.20673172080137</v>
      </c>
      <c r="AQ270">
        <v>665.86700676989733</v>
      </c>
      <c r="AR270">
        <v>973.70802886934484</v>
      </c>
      <c r="AS270">
        <v>13957.613652675014</v>
      </c>
      <c r="AT270">
        <v>1392.9806250000001</v>
      </c>
      <c r="AU270">
        <v>5.1955406723578825</v>
      </c>
      <c r="AV270">
        <v>906.80660800080295</v>
      </c>
      <c r="AW270" t="s">
        <v>10</v>
      </c>
      <c r="AX270" t="s">
        <v>501</v>
      </c>
      <c r="AY270">
        <v>2</v>
      </c>
      <c r="AZ270">
        <v>5.5</v>
      </c>
    </row>
    <row r="271" spans="1:52" x14ac:dyDescent="0.3">
      <c r="A271">
        <v>24100</v>
      </c>
      <c r="B271" t="s">
        <v>854</v>
      </c>
      <c r="C271" t="s">
        <v>841</v>
      </c>
      <c r="D271" t="s">
        <v>548</v>
      </c>
      <c r="E271">
        <v>20</v>
      </c>
      <c r="F271">
        <v>96.492063492063494</v>
      </c>
      <c r="G271">
        <v>1.1000000000000001</v>
      </c>
      <c r="H271">
        <v>1423.5749999999998</v>
      </c>
      <c r="I271">
        <v>4090.16</v>
      </c>
      <c r="J271">
        <v>3526</v>
      </c>
      <c r="K271" t="s">
        <v>10</v>
      </c>
      <c r="L271">
        <v>282.71699999999998</v>
      </c>
      <c r="M271">
        <v>390.60899999999998</v>
      </c>
      <c r="N271">
        <v>367.63200000000001</v>
      </c>
      <c r="O271">
        <v>474.52499999999998</v>
      </c>
      <c r="P271">
        <v>370.62900000000002</v>
      </c>
      <c r="Q271">
        <v>381.74786999999998</v>
      </c>
      <c r="R271" t="s">
        <v>10</v>
      </c>
      <c r="S271">
        <v>444</v>
      </c>
      <c r="T271">
        <v>358</v>
      </c>
      <c r="U271">
        <v>471</v>
      </c>
      <c r="V271">
        <v>319</v>
      </c>
      <c r="W271">
        <v>405</v>
      </c>
      <c r="X271">
        <v>360</v>
      </c>
      <c r="Y271" t="s">
        <v>10</v>
      </c>
      <c r="Z271">
        <v>2267.8598700000002</v>
      </c>
      <c r="AA271">
        <v>377.97664500000002</v>
      </c>
      <c r="AB271">
        <v>61.205854159223151</v>
      </c>
      <c r="AC271">
        <v>0.16193025407488643</v>
      </c>
      <c r="AD271">
        <v>9275909.7258791998</v>
      </c>
      <c r="AE271">
        <v>2357</v>
      </c>
      <c r="AF271">
        <v>392.83333333333331</v>
      </c>
      <c r="AG271">
        <v>57.65211762517206</v>
      </c>
      <c r="AH271">
        <v>0.14675973939373457</v>
      </c>
      <c r="AI271">
        <v>8310782</v>
      </c>
      <c r="AJ271">
        <v>6.8429689733966257E-4</v>
      </c>
      <c r="AK271">
        <v>0.97048850613252058</v>
      </c>
      <c r="AL271">
        <v>30000</v>
      </c>
      <c r="AM271">
        <v>0.35</v>
      </c>
      <c r="AN271">
        <v>332.05387836601801</v>
      </c>
      <c r="AO271">
        <v>12.529612541436466</v>
      </c>
      <c r="AP271">
        <v>311.79810498795246</v>
      </c>
      <c r="AQ271">
        <v>340.70386783237103</v>
      </c>
      <c r="AR271">
        <v>591.29611866110031</v>
      </c>
      <c r="AS271">
        <v>8205.8985183371933</v>
      </c>
      <c r="AT271">
        <v>1133.9299350000001</v>
      </c>
      <c r="AU271">
        <v>6.8297948548583802</v>
      </c>
      <c r="AV271">
        <v>654.92037293249166</v>
      </c>
      <c r="AW271" t="s">
        <v>10</v>
      </c>
      <c r="AX271" t="s">
        <v>501</v>
      </c>
      <c r="AY271">
        <v>2</v>
      </c>
      <c r="AZ271">
        <v>5.5</v>
      </c>
    </row>
    <row r="272" spans="1:52" x14ac:dyDescent="0.3">
      <c r="A272">
        <v>20200</v>
      </c>
      <c r="B272" t="s">
        <v>855</v>
      </c>
      <c r="C272" t="s">
        <v>841</v>
      </c>
      <c r="D272" t="s">
        <v>548</v>
      </c>
      <c r="E272">
        <v>20</v>
      </c>
      <c r="F272">
        <v>96.492063492063494</v>
      </c>
      <c r="G272">
        <v>1.1000000000000001</v>
      </c>
      <c r="H272">
        <v>1105.893</v>
      </c>
      <c r="I272">
        <v>9437.76</v>
      </c>
      <c r="J272">
        <v>8136</v>
      </c>
      <c r="K272" t="s">
        <v>10</v>
      </c>
      <c r="L272">
        <v>343.65600000000001</v>
      </c>
      <c r="M272">
        <v>274.72500000000002</v>
      </c>
      <c r="N272">
        <v>368.63099999999997</v>
      </c>
      <c r="O272">
        <v>340.65899999999999</v>
      </c>
      <c r="P272">
        <v>338.661</v>
      </c>
      <c r="Q272">
        <v>348.82083</v>
      </c>
      <c r="R272" t="s">
        <v>10</v>
      </c>
      <c r="S272">
        <v>600</v>
      </c>
      <c r="T272">
        <v>404</v>
      </c>
      <c r="U272">
        <v>491</v>
      </c>
      <c r="V272">
        <v>330</v>
      </c>
      <c r="W272">
        <v>638</v>
      </c>
      <c r="X272">
        <v>570</v>
      </c>
      <c r="Y272" t="s">
        <v>10</v>
      </c>
      <c r="Z272">
        <v>2015.15283</v>
      </c>
      <c r="AA272">
        <v>335.85880500000002</v>
      </c>
      <c r="AB272">
        <v>31.846705919830221</v>
      </c>
      <c r="AC272">
        <v>9.4821709140036445E-2</v>
      </c>
      <c r="AD272">
        <v>19018528.772860799</v>
      </c>
      <c r="AE272">
        <v>3033</v>
      </c>
      <c r="AF272">
        <v>505.5</v>
      </c>
      <c r="AG272">
        <v>119.96624525257094</v>
      </c>
      <c r="AH272">
        <v>0.23732194906542223</v>
      </c>
      <c r="AI272">
        <v>24676488</v>
      </c>
      <c r="AJ272">
        <v>6.0804587067993764E-4</v>
      </c>
      <c r="AK272">
        <v>0.97558174403333631</v>
      </c>
      <c r="AL272">
        <v>30000</v>
      </c>
      <c r="AM272">
        <v>0.35</v>
      </c>
      <c r="AN272">
        <v>206.05830707972274</v>
      </c>
      <c r="AO272">
        <v>11.133441049723757</v>
      </c>
      <c r="AP272">
        <v>254.51552691430535</v>
      </c>
      <c r="AQ272">
        <v>197.90997255740342</v>
      </c>
      <c r="AR272">
        <v>420.57879355187856</v>
      </c>
      <c r="AS272">
        <v>4956.0102325484622</v>
      </c>
      <c r="AT272">
        <v>1007.576415</v>
      </c>
      <c r="AU272">
        <v>9.7795272540036411</v>
      </c>
      <c r="AV272">
        <v>445.14631284381124</v>
      </c>
      <c r="AW272" t="s">
        <v>10</v>
      </c>
      <c r="AX272" t="s">
        <v>501</v>
      </c>
      <c r="AY272">
        <v>2</v>
      </c>
      <c r="AZ272">
        <v>5.5</v>
      </c>
    </row>
    <row r="273" spans="1:52" x14ac:dyDescent="0.3">
      <c r="A273">
        <v>20390</v>
      </c>
      <c r="B273" t="s">
        <v>316</v>
      </c>
      <c r="C273" t="s">
        <v>841</v>
      </c>
      <c r="D273" t="s">
        <v>548</v>
      </c>
      <c r="E273">
        <v>20</v>
      </c>
      <c r="F273">
        <v>96.492063492063494</v>
      </c>
      <c r="G273">
        <v>1.1000000000000001</v>
      </c>
      <c r="H273">
        <v>1827.4507199999998</v>
      </c>
      <c r="I273">
        <v>2686.56</v>
      </c>
      <c r="J273">
        <v>2316</v>
      </c>
      <c r="K273" t="s">
        <v>10</v>
      </c>
      <c r="L273">
        <v>130</v>
      </c>
      <c r="M273">
        <v>67</v>
      </c>
      <c r="N273">
        <v>73</v>
      </c>
      <c r="O273">
        <v>5</v>
      </c>
      <c r="P273">
        <v>591.40800000000002</v>
      </c>
      <c r="Q273">
        <v>609.15023999999994</v>
      </c>
      <c r="R273" t="s">
        <v>10</v>
      </c>
      <c r="S273">
        <v>445</v>
      </c>
      <c r="T273">
        <v>432</v>
      </c>
      <c r="U273">
        <v>229</v>
      </c>
      <c r="V273">
        <v>339</v>
      </c>
      <c r="W273">
        <v>396</v>
      </c>
      <c r="X273">
        <v>354</v>
      </c>
      <c r="Y273" t="s">
        <v>10</v>
      </c>
      <c r="Z273">
        <v>1475.5582399999998</v>
      </c>
      <c r="AA273">
        <v>245.92637333333332</v>
      </c>
      <c r="AB273">
        <v>277.37763094768167</v>
      </c>
      <c r="AC273">
        <v>1.1278889172724826</v>
      </c>
      <c r="AD273">
        <v>3964175.7452543997</v>
      </c>
      <c r="AE273">
        <v>2195</v>
      </c>
      <c r="AF273">
        <v>365.83333333333331</v>
      </c>
      <c r="AG273">
        <v>78.916200280212905</v>
      </c>
      <c r="AH273">
        <v>0.2157162650028599</v>
      </c>
      <c r="AI273">
        <v>5083620</v>
      </c>
      <c r="AJ273">
        <v>4.4523029788254639E-4</v>
      </c>
      <c r="AK273">
        <v>0.98298404241567428</v>
      </c>
      <c r="AL273">
        <v>30000</v>
      </c>
      <c r="AM273">
        <v>0.35</v>
      </c>
      <c r="AN273">
        <v>330.48404936364142</v>
      </c>
      <c r="AO273">
        <v>8.1522554696132588</v>
      </c>
      <c r="AP273">
        <v>440.42274033994681</v>
      </c>
      <c r="AQ273">
        <v>1326.5472903326799</v>
      </c>
      <c r="AR273">
        <v>1489.5923997249452</v>
      </c>
      <c r="AS273">
        <v>13483.780896559143</v>
      </c>
      <c r="AT273">
        <v>737.77911999999992</v>
      </c>
      <c r="AU273">
        <v>4.4648395069027957</v>
      </c>
      <c r="AV273">
        <v>1653.9939096387041</v>
      </c>
      <c r="AW273" t="s">
        <v>10</v>
      </c>
      <c r="AX273" t="s">
        <v>501</v>
      </c>
      <c r="AY273">
        <v>2</v>
      </c>
      <c r="AZ273">
        <v>5.5</v>
      </c>
    </row>
    <row r="274" spans="1:52" x14ac:dyDescent="0.3">
      <c r="A274">
        <v>20400</v>
      </c>
      <c r="B274" t="s">
        <v>330</v>
      </c>
      <c r="C274" t="s">
        <v>841</v>
      </c>
      <c r="D274" t="s">
        <v>548</v>
      </c>
      <c r="E274">
        <v>20</v>
      </c>
      <c r="F274">
        <v>96.492063492063494</v>
      </c>
      <c r="G274">
        <v>1.1000000000000001</v>
      </c>
      <c r="H274">
        <v>1057.941</v>
      </c>
      <c r="I274">
        <v>9201.119999999999</v>
      </c>
      <c r="J274">
        <v>7932</v>
      </c>
      <c r="K274" t="s">
        <v>10</v>
      </c>
      <c r="L274">
        <v>98</v>
      </c>
      <c r="M274">
        <v>103</v>
      </c>
      <c r="N274">
        <v>120</v>
      </c>
      <c r="O274">
        <v>352.64699999999999</v>
      </c>
      <c r="P274">
        <v>140</v>
      </c>
      <c r="Q274">
        <v>144.20000000000002</v>
      </c>
      <c r="R274" t="s">
        <v>10</v>
      </c>
      <c r="S274">
        <v>169</v>
      </c>
      <c r="T274">
        <v>251</v>
      </c>
      <c r="U274">
        <v>300</v>
      </c>
      <c r="V274">
        <v>201</v>
      </c>
      <c r="W274">
        <v>297</v>
      </c>
      <c r="X274">
        <v>277</v>
      </c>
      <c r="Y274" t="s">
        <v>10</v>
      </c>
      <c r="Z274">
        <v>957.84699999999998</v>
      </c>
      <c r="AA274">
        <v>159.64116666666666</v>
      </c>
      <c r="AB274">
        <v>96.389557568061633</v>
      </c>
      <c r="AC274">
        <v>0.60378885710178121</v>
      </c>
      <c r="AD274">
        <v>8813265.1886399984</v>
      </c>
      <c r="AE274">
        <v>1495</v>
      </c>
      <c r="AF274">
        <v>249.16666666666666</v>
      </c>
      <c r="AG274">
        <v>53.659730400614784</v>
      </c>
      <c r="AH274">
        <v>0.21535677752755097</v>
      </c>
      <c r="AI274">
        <v>11858340</v>
      </c>
      <c r="AJ274">
        <v>2.8901773821947104E-4</v>
      </c>
      <c r="AK274">
        <v>0.98903628384171716</v>
      </c>
      <c r="AL274">
        <v>30000</v>
      </c>
      <c r="AM274">
        <v>0.35</v>
      </c>
      <c r="AN274">
        <v>143.87930188875262</v>
      </c>
      <c r="AO274">
        <v>5.2919723756906079</v>
      </c>
      <c r="AP274">
        <v>202.22900508187379</v>
      </c>
      <c r="AQ274">
        <v>471.97631426428603</v>
      </c>
      <c r="AR274">
        <v>577.81576177809825</v>
      </c>
      <c r="AS274">
        <v>5277.3535034005708</v>
      </c>
      <c r="AT274">
        <v>478.92349999999999</v>
      </c>
      <c r="AU274">
        <v>6.657295298392583</v>
      </c>
      <c r="AV274">
        <v>997.23753805722981</v>
      </c>
      <c r="AW274" t="s">
        <v>10</v>
      </c>
      <c r="AX274" t="s">
        <v>501</v>
      </c>
      <c r="AY274">
        <v>2</v>
      </c>
      <c r="AZ274">
        <v>5.5</v>
      </c>
    </row>
    <row r="275" spans="1:52" x14ac:dyDescent="0.3">
      <c r="A275">
        <v>20340</v>
      </c>
      <c r="B275" t="s">
        <v>856</v>
      </c>
      <c r="C275" t="s">
        <v>841</v>
      </c>
      <c r="D275" t="s">
        <v>548</v>
      </c>
      <c r="E275">
        <v>20</v>
      </c>
      <c r="F275">
        <v>96.492063492063494</v>
      </c>
      <c r="G275">
        <v>1.1000000000000001</v>
      </c>
      <c r="H275">
        <v>1729.269</v>
      </c>
      <c r="I275">
        <v>12724.039999999999</v>
      </c>
      <c r="J275">
        <v>10969</v>
      </c>
      <c r="K275" t="s">
        <v>10</v>
      </c>
      <c r="L275">
        <v>35</v>
      </c>
      <c r="M275">
        <v>576.423</v>
      </c>
      <c r="N275">
        <v>201.798</v>
      </c>
      <c r="O275">
        <v>14</v>
      </c>
      <c r="P275">
        <v>51</v>
      </c>
      <c r="Q275">
        <v>52.53</v>
      </c>
      <c r="R275" t="s">
        <v>10</v>
      </c>
      <c r="S275">
        <v>223</v>
      </c>
      <c r="T275">
        <v>215</v>
      </c>
      <c r="U275">
        <v>232</v>
      </c>
      <c r="V275">
        <v>177</v>
      </c>
      <c r="W275">
        <v>207</v>
      </c>
      <c r="X275">
        <v>294</v>
      </c>
      <c r="Y275" t="s">
        <v>10</v>
      </c>
      <c r="Z275">
        <v>930.75099999999998</v>
      </c>
      <c r="AA275">
        <v>155.12516666666667</v>
      </c>
      <c r="AB275">
        <v>216.9720740707584</v>
      </c>
      <c r="AC275">
        <v>1.3986903526555978</v>
      </c>
      <c r="AD275">
        <v>11842912.954039998</v>
      </c>
      <c r="AE275">
        <v>1348</v>
      </c>
      <c r="AF275">
        <v>224.66666666666666</v>
      </c>
      <c r="AG275">
        <v>38.836409034135258</v>
      </c>
      <c r="AH275">
        <v>0.17286235475134387</v>
      </c>
      <c r="AI275">
        <v>14786212</v>
      </c>
      <c r="AJ275">
        <v>2.8084187648498235E-4</v>
      </c>
      <c r="AK275">
        <v>0.98959902156151025</v>
      </c>
      <c r="AL275">
        <v>30000</v>
      </c>
      <c r="AM275">
        <v>0.35</v>
      </c>
      <c r="AN275">
        <v>120.60764585181674</v>
      </c>
      <c r="AO275">
        <v>5.1422707182320444</v>
      </c>
      <c r="AP275">
        <v>319.8174884353993</v>
      </c>
      <c r="AQ275">
        <v>1032.1386919993247</v>
      </c>
      <c r="AR275">
        <v>1134.9841063639656</v>
      </c>
      <c r="AS275">
        <v>7783.7330904508271</v>
      </c>
      <c r="AT275">
        <v>465.37549999999999</v>
      </c>
      <c r="AU275">
        <v>7.7171807262000369</v>
      </c>
      <c r="AV275">
        <v>1513.676256454841</v>
      </c>
      <c r="AW275" t="s">
        <v>10</v>
      </c>
      <c r="AX275" t="s">
        <v>501</v>
      </c>
      <c r="AY275">
        <v>2</v>
      </c>
      <c r="AZ275">
        <v>5.5</v>
      </c>
    </row>
    <row r="276" spans="1:52" x14ac:dyDescent="0.3">
      <c r="A276">
        <v>20260</v>
      </c>
      <c r="B276" t="s">
        <v>857</v>
      </c>
      <c r="C276" t="s">
        <v>841</v>
      </c>
      <c r="D276" t="s">
        <v>178</v>
      </c>
      <c r="E276">
        <v>20</v>
      </c>
      <c r="F276">
        <v>95.813596491228068</v>
      </c>
      <c r="G276">
        <v>2.2999999999999998</v>
      </c>
      <c r="H276">
        <v>864.33480000000009</v>
      </c>
      <c r="I276">
        <v>11265.92</v>
      </c>
      <c r="J276">
        <v>9712</v>
      </c>
      <c r="K276" t="s">
        <v>10</v>
      </c>
      <c r="L276">
        <v>0</v>
      </c>
      <c r="M276">
        <v>0</v>
      </c>
      <c r="N276">
        <v>203.79599999999999</v>
      </c>
      <c r="O276">
        <v>0</v>
      </c>
      <c r="P276">
        <v>279.72000000000003</v>
      </c>
      <c r="Q276">
        <v>288.11160000000001</v>
      </c>
      <c r="R276" t="s">
        <v>10</v>
      </c>
      <c r="S276">
        <v>211</v>
      </c>
      <c r="T276">
        <v>226</v>
      </c>
      <c r="U276">
        <v>113</v>
      </c>
      <c r="V276">
        <v>107</v>
      </c>
      <c r="W276">
        <v>153</v>
      </c>
      <c r="X276">
        <v>211</v>
      </c>
      <c r="Y276" t="s">
        <v>10</v>
      </c>
      <c r="Z276">
        <v>771.62760000000003</v>
      </c>
      <c r="AA276">
        <v>128.6046</v>
      </c>
      <c r="AB276">
        <v>143.90936260271602</v>
      </c>
      <c r="AC276">
        <v>1.1190063388301508</v>
      </c>
      <c r="AD276">
        <v>8693094.8113919999</v>
      </c>
      <c r="AE276">
        <v>1021</v>
      </c>
      <c r="AF276">
        <v>170.16666666666666</v>
      </c>
      <c r="AG276">
        <v>52.924159574495548</v>
      </c>
      <c r="AH276">
        <v>0.31101367036921967</v>
      </c>
      <c r="AI276">
        <v>9915952</v>
      </c>
      <c r="AJ276">
        <v>2.3282848273233485E-4</v>
      </c>
      <c r="AK276">
        <v>0.99133203218215471</v>
      </c>
      <c r="AL276">
        <v>30000</v>
      </c>
      <c r="AM276">
        <v>0.35</v>
      </c>
      <c r="AN276">
        <v>116.70545142002091</v>
      </c>
      <c r="AO276">
        <v>4.2631359116022098</v>
      </c>
      <c r="AP276">
        <v>229.17208083476021</v>
      </c>
      <c r="AQ276">
        <v>688.39084753827149</v>
      </c>
      <c r="AR276">
        <v>773.65356577031571</v>
      </c>
      <c r="AS276">
        <v>5900.6871279930101</v>
      </c>
      <c r="AT276">
        <v>385.81380000000001</v>
      </c>
      <c r="AU276">
        <v>6.6117528411155844</v>
      </c>
      <c r="AV276">
        <v>1384.1189327166819</v>
      </c>
      <c r="AW276" t="s">
        <v>10</v>
      </c>
      <c r="AX276" t="s">
        <v>501</v>
      </c>
      <c r="AY276">
        <v>2</v>
      </c>
      <c r="AZ276">
        <v>5.5</v>
      </c>
    </row>
    <row r="277" spans="1:52" x14ac:dyDescent="0.3">
      <c r="A277">
        <v>25020</v>
      </c>
      <c r="B277" t="s">
        <v>858</v>
      </c>
      <c r="C277" t="s">
        <v>841</v>
      </c>
      <c r="D277" t="s">
        <v>178</v>
      </c>
      <c r="E277">
        <v>20</v>
      </c>
      <c r="F277">
        <v>95.813596491228068</v>
      </c>
      <c r="G277">
        <v>2.2999999999999998</v>
      </c>
      <c r="H277">
        <v>486</v>
      </c>
      <c r="I277">
        <v>9371.64</v>
      </c>
      <c r="J277">
        <v>8079</v>
      </c>
      <c r="K277" t="s">
        <v>10</v>
      </c>
      <c r="L277">
        <v>86</v>
      </c>
      <c r="M277">
        <v>120</v>
      </c>
      <c r="N277">
        <v>7</v>
      </c>
      <c r="O277">
        <v>162</v>
      </c>
      <c r="P277">
        <v>72</v>
      </c>
      <c r="Q277">
        <v>74.16</v>
      </c>
      <c r="R277" t="s">
        <v>10</v>
      </c>
      <c r="S277">
        <v>116</v>
      </c>
      <c r="T277">
        <v>85</v>
      </c>
      <c r="U277">
        <v>122</v>
      </c>
      <c r="V277">
        <v>76</v>
      </c>
      <c r="W277">
        <v>103</v>
      </c>
      <c r="X277">
        <v>159</v>
      </c>
      <c r="Y277" t="s">
        <v>10</v>
      </c>
      <c r="Z277">
        <v>521.16</v>
      </c>
      <c r="AA277">
        <v>86.86</v>
      </c>
      <c r="AB277">
        <v>51.970660954042152</v>
      </c>
      <c r="AC277">
        <v>0.59832674365694394</v>
      </c>
      <c r="AD277">
        <v>4884123.9023999991</v>
      </c>
      <c r="AE277">
        <v>661</v>
      </c>
      <c r="AF277">
        <v>110.16666666666667</v>
      </c>
      <c r="AG277">
        <v>29.701290656580326</v>
      </c>
      <c r="AH277">
        <v>0.26960324347879266</v>
      </c>
      <c r="AI277">
        <v>5340219</v>
      </c>
      <c r="AJ277">
        <v>1.5725317764784933E-4</v>
      </c>
      <c r="AK277">
        <v>0.99442263749566484</v>
      </c>
      <c r="AL277">
        <v>30000</v>
      </c>
      <c r="AM277">
        <v>0.35</v>
      </c>
      <c r="AN277">
        <v>105.15945741968179</v>
      </c>
      <c r="AO277">
        <v>2.8793370165745853</v>
      </c>
      <c r="AP277">
        <v>109.55740128553386</v>
      </c>
      <c r="AQ277">
        <v>254.5934425143557</v>
      </c>
      <c r="AR277">
        <v>312.18018284584741</v>
      </c>
      <c r="AS277">
        <v>3397.1958099888343</v>
      </c>
      <c r="AT277">
        <v>260.58</v>
      </c>
      <c r="AU277">
        <v>4.9559023295460536</v>
      </c>
      <c r="AV277">
        <v>1179.8534837822915</v>
      </c>
      <c r="AW277" t="s">
        <v>10</v>
      </c>
      <c r="AX277" t="s">
        <v>501</v>
      </c>
      <c r="AY277">
        <v>2</v>
      </c>
      <c r="AZ277">
        <v>5.5</v>
      </c>
    </row>
    <row r="278" spans="1:52" x14ac:dyDescent="0.3">
      <c r="A278">
        <v>25010</v>
      </c>
      <c r="B278" t="s">
        <v>859</v>
      </c>
      <c r="C278" t="s">
        <v>841</v>
      </c>
      <c r="D278" t="s">
        <v>548</v>
      </c>
      <c r="E278">
        <v>20</v>
      </c>
      <c r="F278">
        <v>96.492063492063494</v>
      </c>
      <c r="G278">
        <v>1.1000000000000001</v>
      </c>
      <c r="H278">
        <v>510</v>
      </c>
      <c r="I278">
        <v>7643.24</v>
      </c>
      <c r="J278">
        <v>6589</v>
      </c>
      <c r="K278" t="s">
        <v>10</v>
      </c>
      <c r="L278">
        <v>48</v>
      </c>
      <c r="M278">
        <v>170</v>
      </c>
      <c r="N278">
        <v>144</v>
      </c>
      <c r="O278">
        <v>91</v>
      </c>
      <c r="P278">
        <v>20</v>
      </c>
      <c r="Q278">
        <v>20.6</v>
      </c>
      <c r="R278" t="s">
        <v>10</v>
      </c>
      <c r="S278">
        <v>99</v>
      </c>
      <c r="T278">
        <v>123</v>
      </c>
      <c r="U278">
        <v>137</v>
      </c>
      <c r="V278">
        <v>85</v>
      </c>
      <c r="W278">
        <v>94</v>
      </c>
      <c r="X278">
        <v>147</v>
      </c>
      <c r="Y278" t="s">
        <v>10</v>
      </c>
      <c r="Z278">
        <v>493.6</v>
      </c>
      <c r="AA278">
        <v>82.266666666666666</v>
      </c>
      <c r="AB278">
        <v>63.935175503525961</v>
      </c>
      <c r="AC278">
        <v>0.77716988051287639</v>
      </c>
      <c r="AD278">
        <v>3772703.264</v>
      </c>
      <c r="AE278">
        <v>685</v>
      </c>
      <c r="AF278">
        <v>114.16666666666667</v>
      </c>
      <c r="AG278">
        <v>25.158828801569154</v>
      </c>
      <c r="AH278">
        <v>0.22036930337140864</v>
      </c>
      <c r="AI278">
        <v>4513465</v>
      </c>
      <c r="AJ278">
        <v>1.4893731001415771E-4</v>
      </c>
      <c r="AK278">
        <v>0.99472341784157536</v>
      </c>
      <c r="AL278">
        <v>30000</v>
      </c>
      <c r="AM278">
        <v>0.35</v>
      </c>
      <c r="AN278">
        <v>113.32335531070967</v>
      </c>
      <c r="AO278">
        <v>2.7270718232044202</v>
      </c>
      <c r="AP278">
        <v>118.47661196761436</v>
      </c>
      <c r="AQ278">
        <v>309.55970499728659</v>
      </c>
      <c r="AR278">
        <v>364.10114146137499</v>
      </c>
      <c r="AS278">
        <v>3854.7303212819993</v>
      </c>
      <c r="AT278">
        <v>246.8</v>
      </c>
      <c r="AU278">
        <v>4.3556775974965518</v>
      </c>
      <c r="AV278">
        <v>1413.5052434198578</v>
      </c>
      <c r="AW278" t="s">
        <v>10</v>
      </c>
      <c r="AX278" t="s">
        <v>501</v>
      </c>
      <c r="AY278">
        <v>2</v>
      </c>
      <c r="AZ278">
        <v>5.5</v>
      </c>
    </row>
    <row r="279" spans="1:52" x14ac:dyDescent="0.3">
      <c r="A279">
        <v>20470</v>
      </c>
      <c r="B279" t="s">
        <v>860</v>
      </c>
      <c r="C279" t="s">
        <v>841</v>
      </c>
      <c r="D279" t="s">
        <v>178</v>
      </c>
      <c r="E279">
        <v>20</v>
      </c>
      <c r="F279">
        <v>95.813596491228068</v>
      </c>
      <c r="G279">
        <v>2.2999999999999998</v>
      </c>
      <c r="H279">
        <v>737.26199999999994</v>
      </c>
      <c r="I279">
        <v>7404.28</v>
      </c>
      <c r="J279">
        <v>6383</v>
      </c>
      <c r="K279" t="s">
        <v>10</v>
      </c>
      <c r="L279">
        <v>0</v>
      </c>
      <c r="M279">
        <v>0</v>
      </c>
      <c r="N279">
        <v>40</v>
      </c>
      <c r="O279">
        <v>245.75399999999999</v>
      </c>
      <c r="P279">
        <v>81</v>
      </c>
      <c r="Q279">
        <v>83.43</v>
      </c>
      <c r="R279" t="s">
        <v>10</v>
      </c>
      <c r="S279">
        <v>125</v>
      </c>
      <c r="T279">
        <v>81</v>
      </c>
      <c r="U279">
        <v>120</v>
      </c>
      <c r="V279">
        <v>104</v>
      </c>
      <c r="W279">
        <v>105</v>
      </c>
      <c r="X279">
        <v>113</v>
      </c>
      <c r="Y279" t="s">
        <v>10</v>
      </c>
      <c r="Z279">
        <v>450.18400000000003</v>
      </c>
      <c r="AA279">
        <v>75.030666666666676</v>
      </c>
      <c r="AB279">
        <v>91.366282373021306</v>
      </c>
      <c r="AC279">
        <v>1.2177191864618195</v>
      </c>
      <c r="AD279">
        <v>3333288.3875199999</v>
      </c>
      <c r="AE279">
        <v>648</v>
      </c>
      <c r="AF279">
        <v>108</v>
      </c>
      <c r="AG279">
        <v>15.569200364822851</v>
      </c>
      <c r="AH279">
        <v>0.14415926263724863</v>
      </c>
      <c r="AI279">
        <v>4136184</v>
      </c>
      <c r="AJ279">
        <v>1.3583710285942782E-4</v>
      </c>
      <c r="AK279">
        <v>0.99514511138565875</v>
      </c>
      <c r="AL279">
        <v>30000</v>
      </c>
      <c r="AM279">
        <v>0.35</v>
      </c>
      <c r="AN279">
        <v>109.95733580779263</v>
      </c>
      <c r="AO279">
        <v>2.4872044198895029</v>
      </c>
      <c r="AP279">
        <v>141.11037077081136</v>
      </c>
      <c r="AQ279">
        <v>436.06965024765594</v>
      </c>
      <c r="AR279">
        <v>485.81373864544599</v>
      </c>
      <c r="AS279">
        <v>4462.5420138639347</v>
      </c>
      <c r="AT279">
        <v>225.09200000000001</v>
      </c>
      <c r="AU279">
        <v>4.0941697676899853</v>
      </c>
      <c r="AV279">
        <v>1794.1999371576337</v>
      </c>
      <c r="AW279" t="s">
        <v>10</v>
      </c>
      <c r="AX279" t="s">
        <v>501</v>
      </c>
      <c r="AY279">
        <v>2</v>
      </c>
      <c r="AZ279">
        <v>5.5</v>
      </c>
    </row>
    <row r="280" spans="1:52" x14ac:dyDescent="0.3">
      <c r="A280">
        <v>25060</v>
      </c>
      <c r="B280" t="s">
        <v>861</v>
      </c>
      <c r="C280" t="s">
        <v>841</v>
      </c>
      <c r="D280" t="s">
        <v>178</v>
      </c>
      <c r="E280">
        <v>20</v>
      </c>
      <c r="F280">
        <v>95.813596491228068</v>
      </c>
      <c r="G280">
        <v>2.2999999999999998</v>
      </c>
      <c r="H280">
        <v>219</v>
      </c>
      <c r="I280">
        <v>2778.2</v>
      </c>
      <c r="J280">
        <v>2395</v>
      </c>
      <c r="K280" t="s">
        <v>10</v>
      </c>
      <c r="L280">
        <v>0</v>
      </c>
      <c r="M280">
        <v>0</v>
      </c>
      <c r="N280">
        <v>0</v>
      </c>
      <c r="O280">
        <v>73</v>
      </c>
      <c r="P280">
        <v>66</v>
      </c>
      <c r="Q280">
        <v>67.98</v>
      </c>
      <c r="R280" t="s">
        <v>10</v>
      </c>
      <c r="S280">
        <v>36</v>
      </c>
      <c r="T280">
        <v>28</v>
      </c>
      <c r="U280">
        <v>48</v>
      </c>
      <c r="V280">
        <v>34</v>
      </c>
      <c r="W280">
        <v>43</v>
      </c>
      <c r="X280">
        <v>39</v>
      </c>
      <c r="Y280" t="s">
        <v>10</v>
      </c>
      <c r="Z280">
        <v>206.98000000000002</v>
      </c>
      <c r="AA280">
        <v>34.49666666666667</v>
      </c>
      <c r="AB280">
        <v>37.858051543451978</v>
      </c>
      <c r="AC280">
        <v>1.0974408602797945</v>
      </c>
      <c r="AD280">
        <v>575031.83600000001</v>
      </c>
      <c r="AE280">
        <v>228</v>
      </c>
      <c r="AF280">
        <v>38</v>
      </c>
      <c r="AG280">
        <v>7.0142711667000732</v>
      </c>
      <c r="AH280">
        <v>0.18458608333421245</v>
      </c>
      <c r="AI280">
        <v>546060</v>
      </c>
      <c r="AJ280">
        <v>6.2453493571171733E-5</v>
      </c>
      <c r="AK280">
        <v>0.99819969009151899</v>
      </c>
      <c r="AL280">
        <v>30000</v>
      </c>
      <c r="AM280">
        <v>0.35</v>
      </c>
      <c r="AN280">
        <v>121.71750330742405</v>
      </c>
      <c r="AO280">
        <v>1.1435359116022101</v>
      </c>
      <c r="AP280">
        <v>60.728769775496183</v>
      </c>
      <c r="AQ280">
        <v>181.19265569955633</v>
      </c>
      <c r="AR280">
        <v>204.06337393160052</v>
      </c>
      <c r="AS280">
        <v>3372.7037527170764</v>
      </c>
      <c r="AT280">
        <v>103.49000000000001</v>
      </c>
      <c r="AU280">
        <v>1.70049495245747</v>
      </c>
      <c r="AV280">
        <v>2949.3640894858963</v>
      </c>
      <c r="AW280" t="s">
        <v>10</v>
      </c>
      <c r="AX280" t="s">
        <v>501</v>
      </c>
      <c r="AY280">
        <v>2</v>
      </c>
      <c r="AZ280">
        <v>5.5</v>
      </c>
    </row>
    <row r="281" spans="1:52" x14ac:dyDescent="0.3">
      <c r="A281">
        <v>25050</v>
      </c>
      <c r="B281" t="s">
        <v>862</v>
      </c>
      <c r="C281" t="s">
        <v>841</v>
      </c>
      <c r="D281" t="s">
        <v>178</v>
      </c>
      <c r="E281">
        <v>20</v>
      </c>
      <c r="F281">
        <v>95.813596491228068</v>
      </c>
      <c r="G281">
        <v>2.2999999999999998</v>
      </c>
      <c r="H281">
        <v>231</v>
      </c>
      <c r="I281">
        <v>5209.5599999999995</v>
      </c>
      <c r="J281">
        <v>4491</v>
      </c>
      <c r="K281" t="s">
        <v>10</v>
      </c>
      <c r="L281">
        <v>30</v>
      </c>
      <c r="M281">
        <v>60</v>
      </c>
      <c r="N281">
        <v>16</v>
      </c>
      <c r="O281">
        <v>77</v>
      </c>
      <c r="P281">
        <v>5</v>
      </c>
      <c r="Q281">
        <v>5.15</v>
      </c>
      <c r="R281" t="s">
        <v>10</v>
      </c>
      <c r="S281">
        <v>37</v>
      </c>
      <c r="T281">
        <v>28</v>
      </c>
      <c r="U281">
        <v>45</v>
      </c>
      <c r="V281">
        <v>32</v>
      </c>
      <c r="W281">
        <v>31</v>
      </c>
      <c r="X281">
        <v>36</v>
      </c>
      <c r="Y281" t="s">
        <v>10</v>
      </c>
      <c r="Z281">
        <v>193.15</v>
      </c>
      <c r="AA281">
        <v>32.19166666666667</v>
      </c>
      <c r="AB281">
        <v>30.062275640188428</v>
      </c>
      <c r="AC281">
        <v>0.93385272503821148</v>
      </c>
      <c r="AD281">
        <v>1006226.514</v>
      </c>
      <c r="AE281">
        <v>209</v>
      </c>
      <c r="AF281">
        <v>34.833333333333336</v>
      </c>
      <c r="AG281">
        <v>5.9805239458317203</v>
      </c>
      <c r="AH281">
        <v>0.17168968265545606</v>
      </c>
      <c r="AI281">
        <v>938619</v>
      </c>
      <c r="AJ281">
        <v>5.8280472911739389E-5</v>
      </c>
      <c r="AK281">
        <v>0.99837745835771607</v>
      </c>
      <c r="AL281">
        <v>30000</v>
      </c>
      <c r="AM281">
        <v>0.35</v>
      </c>
      <c r="AN281">
        <v>85.865248616277285</v>
      </c>
      <c r="AO281">
        <v>1.0671270718232044</v>
      </c>
      <c r="AP281">
        <v>51.40481707665252</v>
      </c>
      <c r="AQ281">
        <v>144.59262447723245</v>
      </c>
      <c r="AR281">
        <v>165.93516591369655</v>
      </c>
      <c r="AS281">
        <v>2463.1431096065471</v>
      </c>
      <c r="AT281">
        <v>96.575000000000003</v>
      </c>
      <c r="AU281">
        <v>2.2494548506249243</v>
      </c>
      <c r="AV281">
        <v>2308.2003771099403</v>
      </c>
      <c r="AW281" t="s">
        <v>10</v>
      </c>
      <c r="AX281" t="s">
        <v>501</v>
      </c>
      <c r="AY281">
        <v>2</v>
      </c>
      <c r="AZ281">
        <v>5.5</v>
      </c>
    </row>
    <row r="282" spans="1:52" x14ac:dyDescent="0.3">
      <c r="A282">
        <v>25210</v>
      </c>
      <c r="B282" t="s">
        <v>863</v>
      </c>
      <c r="C282" t="s">
        <v>841</v>
      </c>
      <c r="D282" t="s">
        <v>178</v>
      </c>
      <c r="E282">
        <v>20</v>
      </c>
      <c r="F282">
        <v>95.813596491228068</v>
      </c>
      <c r="G282">
        <v>2.2999999999999998</v>
      </c>
      <c r="H282">
        <v>324</v>
      </c>
      <c r="I282">
        <v>5997.2</v>
      </c>
      <c r="J282">
        <v>5170</v>
      </c>
      <c r="K282" t="s">
        <v>10</v>
      </c>
      <c r="L282">
        <v>6</v>
      </c>
      <c r="M282">
        <v>0</v>
      </c>
      <c r="N282">
        <v>5</v>
      </c>
      <c r="O282">
        <v>108</v>
      </c>
      <c r="P282">
        <v>0</v>
      </c>
      <c r="Q282">
        <v>0</v>
      </c>
      <c r="R282" t="s">
        <v>10</v>
      </c>
      <c r="S282">
        <v>21</v>
      </c>
      <c r="T282">
        <v>30</v>
      </c>
      <c r="U282">
        <v>18</v>
      </c>
      <c r="V282">
        <v>18</v>
      </c>
      <c r="W282">
        <v>16</v>
      </c>
      <c r="X282">
        <v>29</v>
      </c>
      <c r="Y282" t="s">
        <v>10</v>
      </c>
      <c r="Z282">
        <v>119</v>
      </c>
      <c r="AA282">
        <v>19.833333333333332</v>
      </c>
      <c r="AB282">
        <v>43.277784909427453</v>
      </c>
      <c r="AC282">
        <v>2.1820731887106279</v>
      </c>
      <c r="AD282">
        <v>713666.79999999993</v>
      </c>
      <c r="AE282">
        <v>132</v>
      </c>
      <c r="AF282">
        <v>22</v>
      </c>
      <c r="AG282">
        <v>6.0332412515993425</v>
      </c>
      <c r="AH282">
        <v>0.274238238709061</v>
      </c>
      <c r="AI282">
        <v>682440</v>
      </c>
      <c r="AJ282">
        <v>3.5906685355925378E-5</v>
      </c>
      <c r="AK282">
        <v>0.99905374418086834</v>
      </c>
      <c r="AL282">
        <v>30000</v>
      </c>
      <c r="AM282">
        <v>0.35</v>
      </c>
      <c r="AN282">
        <v>62.8159326337666</v>
      </c>
      <c r="AO282">
        <v>0.65745856353591159</v>
      </c>
      <c r="AP282">
        <v>56.42695618014568</v>
      </c>
      <c r="AQ282">
        <v>204.22614754494762</v>
      </c>
      <c r="AR282">
        <v>217.37531881566585</v>
      </c>
      <c r="AS282">
        <v>2326.100498408829</v>
      </c>
      <c r="AT282">
        <v>59.5</v>
      </c>
      <c r="AU282">
        <v>1.8944238350133442</v>
      </c>
      <c r="AV282">
        <v>3538.0184051428405</v>
      </c>
      <c r="AW282" t="s">
        <v>10</v>
      </c>
      <c r="AX282" t="s">
        <v>501</v>
      </c>
      <c r="AY282">
        <v>2</v>
      </c>
      <c r="AZ282">
        <v>5.5</v>
      </c>
    </row>
    <row r="283" spans="1:52" x14ac:dyDescent="0.3">
      <c r="A283">
        <v>20270</v>
      </c>
      <c r="B283" t="s">
        <v>864</v>
      </c>
      <c r="C283" t="s">
        <v>841</v>
      </c>
      <c r="D283" t="s">
        <v>178</v>
      </c>
      <c r="E283">
        <v>20</v>
      </c>
      <c r="F283">
        <v>95.813596491228068</v>
      </c>
      <c r="G283">
        <v>2.2999999999999998</v>
      </c>
      <c r="H283">
        <v>180</v>
      </c>
      <c r="I283">
        <v>11003.759999999998</v>
      </c>
      <c r="J283">
        <v>9486</v>
      </c>
      <c r="K283" t="s">
        <v>10</v>
      </c>
      <c r="L283">
        <v>60</v>
      </c>
      <c r="M283">
        <v>20</v>
      </c>
      <c r="N283">
        <v>0</v>
      </c>
      <c r="O283">
        <v>26</v>
      </c>
      <c r="P283">
        <v>19</v>
      </c>
      <c r="Q283">
        <v>-19.57</v>
      </c>
      <c r="R283" t="s">
        <v>10</v>
      </c>
      <c r="S283">
        <v>15</v>
      </c>
      <c r="T283">
        <v>18</v>
      </c>
      <c r="U283">
        <v>23</v>
      </c>
      <c r="V283">
        <v>19</v>
      </c>
      <c r="W283">
        <v>29</v>
      </c>
      <c r="X283">
        <v>16</v>
      </c>
      <c r="Y283" t="s">
        <v>10</v>
      </c>
      <c r="Z283">
        <v>105.43</v>
      </c>
      <c r="AA283">
        <v>17.571666666666669</v>
      </c>
      <c r="AB283">
        <v>26.711061691117163</v>
      </c>
      <c r="AC283">
        <v>1.5201211244114858</v>
      </c>
      <c r="AD283">
        <v>1160126.4168</v>
      </c>
      <c r="AE283">
        <v>120</v>
      </c>
      <c r="AF283">
        <v>20</v>
      </c>
      <c r="AG283">
        <v>5.215361924162119</v>
      </c>
      <c r="AH283">
        <v>0.26076809620810593</v>
      </c>
      <c r="AI283">
        <v>1138320</v>
      </c>
      <c r="AJ283">
        <v>3.1812116277942969E-5</v>
      </c>
      <c r="AK283">
        <v>0.99915390572880025</v>
      </c>
      <c r="AL283">
        <v>30000</v>
      </c>
      <c r="AM283">
        <v>0.35</v>
      </c>
      <c r="AN283">
        <v>43.649788740688237</v>
      </c>
      <c r="AO283">
        <v>0.58248618784530393</v>
      </c>
      <c r="AP283">
        <v>38.360785448023243</v>
      </c>
      <c r="AQ283">
        <v>126.83867678441284</v>
      </c>
      <c r="AR283">
        <v>138.48840054131892</v>
      </c>
      <c r="AS283">
        <v>1534.0556854205208</v>
      </c>
      <c r="AT283">
        <v>52.715000000000003</v>
      </c>
      <c r="AU283">
        <v>2.415361059965984</v>
      </c>
      <c r="AV283">
        <v>2633.6344404924048</v>
      </c>
      <c r="AW283" t="s">
        <v>10</v>
      </c>
      <c r="AX283" t="s">
        <v>501</v>
      </c>
      <c r="AY283">
        <v>2</v>
      </c>
      <c r="AZ283">
        <v>5.5</v>
      </c>
    </row>
    <row r="284" spans="1:52" x14ac:dyDescent="0.3">
      <c r="A284">
        <v>20152</v>
      </c>
      <c r="B284" t="s">
        <v>865</v>
      </c>
      <c r="C284" t="s">
        <v>841</v>
      </c>
      <c r="D284" t="s">
        <v>178</v>
      </c>
      <c r="E284">
        <v>20</v>
      </c>
      <c r="F284">
        <v>95.813596491228068</v>
      </c>
      <c r="G284">
        <v>2.2999999999999998</v>
      </c>
      <c r="H284">
        <v>129</v>
      </c>
      <c r="I284">
        <v>5209.5599999999995</v>
      </c>
      <c r="J284">
        <v>4491</v>
      </c>
      <c r="K284" t="s">
        <v>10</v>
      </c>
      <c r="L284">
        <v>43</v>
      </c>
      <c r="M284">
        <v>28</v>
      </c>
      <c r="N284">
        <v>11</v>
      </c>
      <c r="O284">
        <v>0</v>
      </c>
      <c r="P284">
        <v>10</v>
      </c>
      <c r="Q284">
        <v>10.3</v>
      </c>
      <c r="R284" t="s">
        <v>10</v>
      </c>
      <c r="S284">
        <v>25</v>
      </c>
      <c r="T284">
        <v>30</v>
      </c>
      <c r="U284">
        <v>16</v>
      </c>
      <c r="V284">
        <v>21</v>
      </c>
      <c r="W284">
        <v>18</v>
      </c>
      <c r="X284">
        <v>15</v>
      </c>
      <c r="Y284" t="s">
        <v>10</v>
      </c>
      <c r="Z284">
        <v>102.3</v>
      </c>
      <c r="AA284">
        <v>17.05</v>
      </c>
      <c r="AB284">
        <v>15.594069385506788</v>
      </c>
      <c r="AC284">
        <v>0.91460817510303738</v>
      </c>
      <c r="AD284">
        <v>532937.9879999999</v>
      </c>
      <c r="AE284">
        <v>125</v>
      </c>
      <c r="AF284">
        <v>20.833333333333332</v>
      </c>
      <c r="AG284">
        <v>5.7763887219149908</v>
      </c>
      <c r="AH284">
        <v>0.27726665865191957</v>
      </c>
      <c r="AI284">
        <v>561375</v>
      </c>
      <c r="AJ284">
        <v>3.0867679932026603E-5</v>
      </c>
      <c r="AK284">
        <v>0.99918477340873224</v>
      </c>
      <c r="AL284">
        <v>30000</v>
      </c>
      <c r="AM284">
        <v>0.35</v>
      </c>
      <c r="AN284">
        <v>62.489621239596211</v>
      </c>
      <c r="AO284">
        <v>0.56519337016574589</v>
      </c>
      <c r="AP284">
        <v>26.897936788821706</v>
      </c>
      <c r="AQ284">
        <v>75.05597191127606</v>
      </c>
      <c r="AR284">
        <v>86.359839314590971</v>
      </c>
      <c r="AS284">
        <v>1636.7297844133363</v>
      </c>
      <c r="AT284">
        <v>51.15</v>
      </c>
      <c r="AU284">
        <v>1.6370718524243215</v>
      </c>
      <c r="AV284">
        <v>2895.8757671438307</v>
      </c>
      <c r="AW284" t="s">
        <v>10</v>
      </c>
      <c r="AX284" t="s">
        <v>501</v>
      </c>
      <c r="AY284">
        <v>2</v>
      </c>
      <c r="AZ284">
        <v>5.5</v>
      </c>
    </row>
    <row r="285" spans="1:52" x14ac:dyDescent="0.3">
      <c r="A285">
        <v>25080</v>
      </c>
      <c r="B285" t="s">
        <v>866</v>
      </c>
      <c r="C285" t="s">
        <v>841</v>
      </c>
      <c r="D285" t="s">
        <v>178</v>
      </c>
      <c r="E285">
        <v>20</v>
      </c>
      <c r="F285">
        <v>95.813596491228068</v>
      </c>
      <c r="G285">
        <v>2.2999999999999998</v>
      </c>
      <c r="H285">
        <v>162</v>
      </c>
      <c r="I285">
        <v>11420.199999999999</v>
      </c>
      <c r="J285">
        <v>9845</v>
      </c>
      <c r="K285" t="s">
        <v>10</v>
      </c>
      <c r="L285">
        <v>54</v>
      </c>
      <c r="M285">
        <v>18</v>
      </c>
      <c r="N285">
        <v>0</v>
      </c>
      <c r="O285">
        <v>0</v>
      </c>
      <c r="P285">
        <v>0</v>
      </c>
      <c r="Q285">
        <v>0</v>
      </c>
      <c r="R285" t="s">
        <v>10</v>
      </c>
      <c r="S285">
        <v>19</v>
      </c>
      <c r="T285">
        <v>14</v>
      </c>
      <c r="U285">
        <v>20</v>
      </c>
      <c r="V285">
        <v>12</v>
      </c>
      <c r="W285">
        <v>22</v>
      </c>
      <c r="X285">
        <v>11</v>
      </c>
      <c r="Y285" t="s">
        <v>10</v>
      </c>
      <c r="Z285">
        <v>72</v>
      </c>
      <c r="AA285">
        <v>12</v>
      </c>
      <c r="AB285">
        <v>21.799082549501939</v>
      </c>
      <c r="AC285">
        <v>1.8165902124584949</v>
      </c>
      <c r="AD285">
        <v>822254.39999999991</v>
      </c>
      <c r="AE285">
        <v>98</v>
      </c>
      <c r="AF285">
        <v>16.333333333333332</v>
      </c>
      <c r="AG285">
        <v>4.5898438608156003</v>
      </c>
      <c r="AH285">
        <v>0.28101084862136327</v>
      </c>
      <c r="AI285">
        <v>964810</v>
      </c>
      <c r="AJ285">
        <v>2.1725053324593506E-5</v>
      </c>
      <c r="AK285">
        <v>0.99947318254372175</v>
      </c>
      <c r="AL285">
        <v>30000</v>
      </c>
      <c r="AM285">
        <v>0.35</v>
      </c>
      <c r="AN285">
        <v>35.407885402695484</v>
      </c>
      <c r="AO285">
        <v>0.39779005524861877</v>
      </c>
      <c r="AP285">
        <v>29.754883654474312</v>
      </c>
      <c r="AQ285">
        <v>103.16697049847541</v>
      </c>
      <c r="AR285">
        <v>111.12277160344779</v>
      </c>
      <c r="AS285">
        <v>1247.3063295424238</v>
      </c>
      <c r="AT285">
        <v>36</v>
      </c>
      <c r="AU285">
        <v>2.0334453521056326</v>
      </c>
      <c r="AV285">
        <v>3135.5895228774821</v>
      </c>
      <c r="AW285" t="s">
        <v>10</v>
      </c>
      <c r="AX285" t="s">
        <v>501</v>
      </c>
      <c r="AY285">
        <v>2</v>
      </c>
      <c r="AZ285">
        <v>5.5</v>
      </c>
    </row>
    <row r="286" spans="1:52" x14ac:dyDescent="0.3">
      <c r="A286">
        <v>20190</v>
      </c>
      <c r="B286" t="s">
        <v>865</v>
      </c>
      <c r="C286" t="s">
        <v>841</v>
      </c>
      <c r="D286" t="s">
        <v>178</v>
      </c>
      <c r="E286">
        <v>20</v>
      </c>
      <c r="F286">
        <v>95.813596491228068</v>
      </c>
      <c r="G286">
        <v>2.2999999999999998</v>
      </c>
      <c r="H286">
        <v>135</v>
      </c>
      <c r="I286">
        <v>8544.56</v>
      </c>
      <c r="J286">
        <v>7366</v>
      </c>
      <c r="K286" t="s">
        <v>10</v>
      </c>
      <c r="L286">
        <v>4</v>
      </c>
      <c r="M286">
        <v>0</v>
      </c>
      <c r="N286">
        <v>0</v>
      </c>
      <c r="O286">
        <v>0</v>
      </c>
      <c r="P286">
        <v>45</v>
      </c>
      <c r="Q286">
        <v>23</v>
      </c>
      <c r="R286" t="s">
        <v>10</v>
      </c>
      <c r="S286">
        <v>17</v>
      </c>
      <c r="T286">
        <v>19</v>
      </c>
      <c r="U286">
        <v>16</v>
      </c>
      <c r="V286">
        <v>16</v>
      </c>
      <c r="W286">
        <v>10</v>
      </c>
      <c r="X286">
        <v>15</v>
      </c>
      <c r="Y286" t="s">
        <v>10</v>
      </c>
      <c r="Z286">
        <v>72</v>
      </c>
      <c r="AA286">
        <v>12</v>
      </c>
      <c r="AB286">
        <v>18.471599822430107</v>
      </c>
      <c r="AC286">
        <v>1.5392999852025089</v>
      </c>
      <c r="AD286">
        <v>615208.31999999995</v>
      </c>
      <c r="AE286">
        <v>93</v>
      </c>
      <c r="AF286">
        <v>15.5</v>
      </c>
      <c r="AG286">
        <v>3.0166206257996713</v>
      </c>
      <c r="AH286">
        <v>0.19462068553546266</v>
      </c>
      <c r="AI286">
        <v>685038</v>
      </c>
      <c r="AJ286">
        <v>2.1725053324593506E-5</v>
      </c>
      <c r="AK286">
        <v>0.99949490759704629</v>
      </c>
      <c r="AL286">
        <v>30000</v>
      </c>
      <c r="AM286">
        <v>0.35</v>
      </c>
      <c r="AN286">
        <v>40.934736012205683</v>
      </c>
      <c r="AO286">
        <v>0.39779005524861877</v>
      </c>
      <c r="AP286">
        <v>26.427400927402481</v>
      </c>
      <c r="AQ286">
        <v>87.69077714936229</v>
      </c>
      <c r="AR286">
        <v>95.646578254334671</v>
      </c>
      <c r="AS286">
        <v>1275.817493842078</v>
      </c>
      <c r="AT286">
        <v>36</v>
      </c>
      <c r="AU286">
        <v>1.7588973818844578</v>
      </c>
      <c r="AV286">
        <v>3207.2634220196683</v>
      </c>
      <c r="AW286" t="s">
        <v>10</v>
      </c>
      <c r="AX286" t="s">
        <v>501</v>
      </c>
      <c r="AY286">
        <v>2</v>
      </c>
      <c r="AZ286">
        <v>5.5</v>
      </c>
    </row>
    <row r="287" spans="1:52" x14ac:dyDescent="0.3">
      <c r="A287">
        <v>20230</v>
      </c>
      <c r="B287" t="s">
        <v>867</v>
      </c>
      <c r="C287" t="s">
        <v>841</v>
      </c>
      <c r="D287" t="s">
        <v>178</v>
      </c>
      <c r="E287">
        <v>20</v>
      </c>
      <c r="F287">
        <v>95.813596491228068</v>
      </c>
      <c r="G287">
        <v>2.2999999999999998</v>
      </c>
      <c r="H287">
        <v>174</v>
      </c>
      <c r="I287">
        <v>5595.8399999999992</v>
      </c>
      <c r="J287">
        <v>4824</v>
      </c>
      <c r="K287" t="s">
        <v>10</v>
      </c>
      <c r="L287">
        <v>58</v>
      </c>
      <c r="M287">
        <v>3</v>
      </c>
      <c r="N287">
        <v>0</v>
      </c>
      <c r="O287">
        <v>0</v>
      </c>
      <c r="P287">
        <v>0</v>
      </c>
      <c r="Q287">
        <v>0</v>
      </c>
      <c r="R287" t="s">
        <v>10</v>
      </c>
      <c r="S287">
        <v>9</v>
      </c>
      <c r="T287">
        <v>18</v>
      </c>
      <c r="U287">
        <v>11</v>
      </c>
      <c r="V287">
        <v>10</v>
      </c>
      <c r="W287">
        <v>12</v>
      </c>
      <c r="X287">
        <v>14</v>
      </c>
      <c r="Y287" t="s">
        <v>10</v>
      </c>
      <c r="Z287">
        <v>61</v>
      </c>
      <c r="AA287">
        <v>10.166666666666666</v>
      </c>
      <c r="AB287">
        <v>23.464157062776977</v>
      </c>
      <c r="AC287">
        <v>2.3079498750272438</v>
      </c>
      <c r="AD287">
        <v>341346.23999999993</v>
      </c>
      <c r="AE287">
        <v>74</v>
      </c>
      <c r="AF287">
        <v>12.333333333333334</v>
      </c>
      <c r="AG287">
        <v>3.2659863237109055</v>
      </c>
      <c r="AH287">
        <v>0.26480970192250586</v>
      </c>
      <c r="AI287">
        <v>356976</v>
      </c>
      <c r="AJ287">
        <v>1.8405947955558388E-5</v>
      </c>
      <c r="AK287">
        <v>0.99964017880431166</v>
      </c>
      <c r="AL287">
        <v>30000</v>
      </c>
      <c r="AM287">
        <v>0.35</v>
      </c>
      <c r="AN287">
        <v>46.558917134612251</v>
      </c>
      <c r="AO287">
        <v>0.33701657458563539</v>
      </c>
      <c r="AP287">
        <v>30.204488554489686</v>
      </c>
      <c r="AQ287">
        <v>110.63948041300556</v>
      </c>
      <c r="AR287">
        <v>117.37981190471827</v>
      </c>
      <c r="AS287">
        <v>1511.1009643607902</v>
      </c>
      <c r="AT287">
        <v>30.5</v>
      </c>
      <c r="AU287">
        <v>1.3101679281679885</v>
      </c>
      <c r="AV287">
        <v>4483.758599168902</v>
      </c>
      <c r="AW287" t="s">
        <v>10</v>
      </c>
      <c r="AX287" t="s">
        <v>501</v>
      </c>
      <c r="AY287">
        <v>2</v>
      </c>
      <c r="AZ287">
        <v>5.5</v>
      </c>
    </row>
    <row r="288" spans="1:52" x14ac:dyDescent="0.3">
      <c r="A288">
        <v>25070</v>
      </c>
      <c r="B288" t="s">
        <v>868</v>
      </c>
      <c r="C288" t="s">
        <v>841</v>
      </c>
      <c r="D288" t="s">
        <v>178</v>
      </c>
      <c r="E288">
        <v>20</v>
      </c>
      <c r="F288">
        <v>95.813596491228068</v>
      </c>
      <c r="G288">
        <v>2.2999999999999998</v>
      </c>
      <c r="H288">
        <v>60</v>
      </c>
      <c r="I288">
        <v>6093.48</v>
      </c>
      <c r="J288">
        <v>5253</v>
      </c>
      <c r="K288" t="s">
        <v>10</v>
      </c>
      <c r="L288">
        <v>20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10</v>
      </c>
      <c r="S288">
        <v>3</v>
      </c>
      <c r="T288">
        <v>4</v>
      </c>
      <c r="U288">
        <v>6</v>
      </c>
      <c r="V288">
        <v>3</v>
      </c>
      <c r="W288">
        <v>4</v>
      </c>
      <c r="X288">
        <v>4</v>
      </c>
      <c r="Y288" t="s">
        <v>10</v>
      </c>
      <c r="Z288">
        <v>20</v>
      </c>
      <c r="AA288">
        <v>3.3333333333333335</v>
      </c>
      <c r="AB288">
        <v>8.164965809277259</v>
      </c>
      <c r="AC288">
        <v>2.4494897427831774</v>
      </c>
      <c r="AD288">
        <v>121869.59999999999</v>
      </c>
      <c r="AE288">
        <v>24</v>
      </c>
      <c r="AF288">
        <v>4</v>
      </c>
      <c r="AG288">
        <v>1.0954451150103321</v>
      </c>
      <c r="AH288">
        <v>0.27386127875258304</v>
      </c>
      <c r="AI288">
        <v>126072</v>
      </c>
      <c r="AJ288">
        <v>6.0347370346093075E-6</v>
      </c>
      <c r="AK288">
        <v>0.9998905359049296</v>
      </c>
      <c r="AL288">
        <v>30000</v>
      </c>
      <c r="AM288">
        <v>0.35</v>
      </c>
      <c r="AN288">
        <v>25.547764281242447</v>
      </c>
      <c r="AO288">
        <v>0.11049723756906077</v>
      </c>
      <c r="AP288">
        <v>10.374910560658474</v>
      </c>
      <c r="AQ288">
        <v>38.469589322752242</v>
      </c>
      <c r="AR288">
        <v>40.679534074133457</v>
      </c>
      <c r="AS288">
        <v>712.72419113314629</v>
      </c>
      <c r="AT288">
        <v>10</v>
      </c>
      <c r="AU288">
        <v>0.78284736698797164</v>
      </c>
      <c r="AV288">
        <v>6450.1539297549743</v>
      </c>
      <c r="AW288" t="s">
        <v>10</v>
      </c>
      <c r="AX288" t="s">
        <v>501</v>
      </c>
      <c r="AY288">
        <v>2</v>
      </c>
      <c r="AZ288">
        <v>5.5</v>
      </c>
    </row>
    <row r="289" spans="1:52" x14ac:dyDescent="0.3">
      <c r="A289">
        <v>24050</v>
      </c>
      <c r="B289" t="s">
        <v>869</v>
      </c>
      <c r="C289" t="s">
        <v>841</v>
      </c>
      <c r="D289" t="s">
        <v>178</v>
      </c>
      <c r="E289">
        <v>20</v>
      </c>
      <c r="F289">
        <v>95.813596491228068</v>
      </c>
      <c r="G289">
        <v>2.2999999999999998</v>
      </c>
      <c r="H289">
        <v>12.36</v>
      </c>
      <c r="I289">
        <v>13344.64</v>
      </c>
      <c r="J289">
        <v>11504</v>
      </c>
      <c r="K289" t="s">
        <v>10</v>
      </c>
      <c r="L289">
        <v>4</v>
      </c>
      <c r="M289">
        <v>0</v>
      </c>
      <c r="N289">
        <v>3</v>
      </c>
      <c r="O289">
        <v>2</v>
      </c>
      <c r="P289">
        <v>4</v>
      </c>
      <c r="Q289">
        <v>4.12</v>
      </c>
      <c r="R289" t="s">
        <v>10</v>
      </c>
      <c r="S289">
        <v>3</v>
      </c>
      <c r="T289">
        <v>5</v>
      </c>
      <c r="U289">
        <v>4</v>
      </c>
      <c r="V289">
        <v>5</v>
      </c>
      <c r="W289">
        <v>4</v>
      </c>
      <c r="X289">
        <v>4</v>
      </c>
      <c r="Y289" t="s">
        <v>10</v>
      </c>
      <c r="Z289">
        <v>17.12</v>
      </c>
      <c r="AA289">
        <v>2.8533333333333335</v>
      </c>
      <c r="AB289">
        <v>1.6202057482513348</v>
      </c>
      <c r="AC289">
        <v>0.56782911737780417</v>
      </c>
      <c r="AD289">
        <v>228460.23680000001</v>
      </c>
      <c r="AE289">
        <v>25</v>
      </c>
      <c r="AF289">
        <v>4.166666666666667</v>
      </c>
      <c r="AG289">
        <v>0.75277265270908045</v>
      </c>
      <c r="AH289">
        <v>0.18066543665017928</v>
      </c>
      <c r="AI289">
        <v>287600</v>
      </c>
      <c r="AJ289">
        <v>5.1657349016255675E-6</v>
      </c>
      <c r="AK289">
        <v>0.99991290064037996</v>
      </c>
      <c r="AL289">
        <v>30000</v>
      </c>
      <c r="AM289">
        <v>0.35</v>
      </c>
      <c r="AN289">
        <v>15.97235840015818</v>
      </c>
      <c r="AO289">
        <v>9.458563535911603E-2</v>
      </c>
      <c r="AP289">
        <v>3.5119184554336553</v>
      </c>
      <c r="AQ289">
        <v>7.9586114172178455</v>
      </c>
      <c r="AR289">
        <v>9.8503241244001654</v>
      </c>
      <c r="AS289">
        <v>359.80989438540814</v>
      </c>
      <c r="AT289">
        <v>8.56</v>
      </c>
      <c r="AU289">
        <v>1.071851731039948</v>
      </c>
      <c r="AV289">
        <v>3804.0648880700273</v>
      </c>
      <c r="AW289" t="s">
        <v>10</v>
      </c>
      <c r="AX289" t="s">
        <v>501</v>
      </c>
      <c r="AY289">
        <v>2</v>
      </c>
      <c r="AZ289">
        <v>5.5</v>
      </c>
    </row>
    <row r="290" spans="1:52" x14ac:dyDescent="0.3">
      <c r="A290">
        <v>23040</v>
      </c>
      <c r="B290" t="s">
        <v>870</v>
      </c>
      <c r="C290" t="s">
        <v>841</v>
      </c>
      <c r="D290" t="s">
        <v>178</v>
      </c>
      <c r="E290">
        <v>20</v>
      </c>
      <c r="F290">
        <v>95.813596491228068</v>
      </c>
      <c r="G290">
        <v>2.2999999999999998</v>
      </c>
      <c r="H290">
        <v>9</v>
      </c>
      <c r="I290">
        <v>11422.519999999999</v>
      </c>
      <c r="J290">
        <v>9847</v>
      </c>
      <c r="K290" t="s">
        <v>10</v>
      </c>
      <c r="L290">
        <v>0</v>
      </c>
      <c r="M290">
        <v>1</v>
      </c>
      <c r="N290">
        <v>1</v>
      </c>
      <c r="O290">
        <v>3</v>
      </c>
      <c r="P290">
        <v>1</v>
      </c>
      <c r="Q290">
        <v>1.03</v>
      </c>
      <c r="R290" t="s">
        <v>10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1</v>
      </c>
      <c r="Y290" t="s">
        <v>10</v>
      </c>
      <c r="Z290">
        <v>7.03</v>
      </c>
      <c r="AA290">
        <v>1.1716666666666666</v>
      </c>
      <c r="AB290">
        <v>0.98225081657724589</v>
      </c>
      <c r="AC290">
        <v>0.83833640106166085</v>
      </c>
      <c r="AD290">
        <v>80300.315599999987</v>
      </c>
      <c r="AE290">
        <v>11</v>
      </c>
      <c r="AF290">
        <v>1.8333333333333333</v>
      </c>
      <c r="AG290">
        <v>0.40824829046386274</v>
      </c>
      <c r="AH290">
        <v>0.2226808857075615</v>
      </c>
      <c r="AI290">
        <v>108317</v>
      </c>
      <c r="AJ290">
        <v>2.1212100676651715E-6</v>
      </c>
      <c r="AK290">
        <v>0.99998905600438792</v>
      </c>
      <c r="AL290">
        <v>30000</v>
      </c>
      <c r="AM290">
        <v>0.35</v>
      </c>
      <c r="AN290">
        <v>11.062856946224098</v>
      </c>
      <c r="AO290">
        <v>3.8839779005524863E-2</v>
      </c>
      <c r="AP290">
        <v>1.7590463966877432</v>
      </c>
      <c r="AQ290">
        <v>4.7421663335633557</v>
      </c>
      <c r="AR290">
        <v>5.518961913673853</v>
      </c>
      <c r="AS290">
        <v>245.64432158959022</v>
      </c>
      <c r="AT290">
        <v>3.5150000000000001</v>
      </c>
      <c r="AU290">
        <v>0.63545972203856738</v>
      </c>
      <c r="AV290">
        <v>6324.5550793336888</v>
      </c>
      <c r="AW290" t="s">
        <v>10</v>
      </c>
      <c r="AX290" t="s">
        <v>501</v>
      </c>
      <c r="AY290">
        <v>2</v>
      </c>
      <c r="AZ290">
        <v>5.5</v>
      </c>
    </row>
    <row r="291" spans="1:52" x14ac:dyDescent="0.3">
      <c r="A291">
        <v>73600</v>
      </c>
      <c r="B291" t="s">
        <v>871</v>
      </c>
      <c r="C291" t="s">
        <v>872</v>
      </c>
      <c r="D291" t="s">
        <v>547</v>
      </c>
      <c r="E291">
        <v>10</v>
      </c>
      <c r="F291">
        <v>96.052083333333329</v>
      </c>
      <c r="G291">
        <v>0.7</v>
      </c>
      <c r="H291">
        <v>32928.06897</v>
      </c>
      <c r="I291">
        <v>11184.72</v>
      </c>
      <c r="J291">
        <v>9642</v>
      </c>
      <c r="K291" t="s">
        <v>10</v>
      </c>
      <c r="L291">
        <v>7538.4539999999997</v>
      </c>
      <c r="M291">
        <v>8407.5840000000007</v>
      </c>
      <c r="N291">
        <v>7993.9979999999996</v>
      </c>
      <c r="O291">
        <v>9264.7260000000006</v>
      </c>
      <c r="P291">
        <v>10656.333000000001</v>
      </c>
      <c r="Q291">
        <v>10976.022989999999</v>
      </c>
      <c r="R291" t="s">
        <v>10</v>
      </c>
      <c r="S291">
        <v>9015</v>
      </c>
      <c r="T291">
        <v>7927</v>
      </c>
      <c r="U291">
        <v>14624</v>
      </c>
      <c r="V291">
        <v>7912</v>
      </c>
      <c r="W291">
        <v>7324</v>
      </c>
      <c r="X291">
        <v>15099</v>
      </c>
      <c r="Y291" t="s">
        <v>10</v>
      </c>
      <c r="Z291">
        <v>54837.117989999999</v>
      </c>
      <c r="AA291">
        <v>9139.5196649999998</v>
      </c>
      <c r="AB291">
        <v>1421.3025539004184</v>
      </c>
      <c r="AC291">
        <v>0.15551173431392998</v>
      </c>
      <c r="AD291">
        <v>613337810.3251127</v>
      </c>
      <c r="AE291">
        <v>61901</v>
      </c>
      <c r="AF291">
        <v>10316.833333333334</v>
      </c>
      <c r="AG291">
        <v>3565.5897361680122</v>
      </c>
      <c r="AH291">
        <v>0.3456089306636092</v>
      </c>
      <c r="AI291">
        <v>596849442</v>
      </c>
      <c r="AJ291">
        <v>1.6546379340274666E-2</v>
      </c>
      <c r="AK291">
        <v>0.16702006351817167</v>
      </c>
      <c r="AL291">
        <v>30000</v>
      </c>
      <c r="AM291">
        <v>0.35</v>
      </c>
      <c r="AN291">
        <v>987.40506454540241</v>
      </c>
      <c r="AO291">
        <v>302.96750270718229</v>
      </c>
      <c r="AP291">
        <v>4450.9775809722414</v>
      </c>
      <c r="AQ291">
        <v>3295.2350891284955</v>
      </c>
      <c r="AR291">
        <v>7480.6526080440644</v>
      </c>
      <c r="AS291">
        <v>28538.05376543045</v>
      </c>
      <c r="AT291">
        <v>27418.558994999999</v>
      </c>
      <c r="AU291">
        <v>55.536597855356149</v>
      </c>
      <c r="AV291">
        <v>94.195098518577566</v>
      </c>
      <c r="AW291" t="s">
        <v>10</v>
      </c>
      <c r="AX291" t="s">
        <v>502</v>
      </c>
      <c r="AY291">
        <v>1</v>
      </c>
      <c r="AZ291">
        <v>5.5</v>
      </c>
    </row>
    <row r="292" spans="1:52" x14ac:dyDescent="0.3">
      <c r="A292">
        <v>73110</v>
      </c>
      <c r="B292" t="s">
        <v>873</v>
      </c>
      <c r="C292" t="s">
        <v>872</v>
      </c>
      <c r="D292" t="s">
        <v>547</v>
      </c>
      <c r="E292">
        <v>10</v>
      </c>
      <c r="F292">
        <v>96.052083333333329</v>
      </c>
      <c r="G292">
        <v>0.7</v>
      </c>
      <c r="H292">
        <v>13813.172999999999</v>
      </c>
      <c r="I292">
        <v>12006</v>
      </c>
      <c r="J292">
        <v>10350</v>
      </c>
      <c r="K292" t="s">
        <v>10</v>
      </c>
      <c r="L292">
        <v>3522.4740000000002</v>
      </c>
      <c r="M292">
        <v>3254.7420000000002</v>
      </c>
      <c r="N292">
        <v>3248.748</v>
      </c>
      <c r="O292">
        <v>4604.3909999999996</v>
      </c>
      <c r="P292">
        <v>3623.373</v>
      </c>
      <c r="Q292">
        <v>3732.0741899999998</v>
      </c>
      <c r="R292" t="s">
        <v>10</v>
      </c>
      <c r="S292">
        <v>4004</v>
      </c>
      <c r="T292">
        <v>4507</v>
      </c>
      <c r="U292">
        <v>3630</v>
      </c>
      <c r="V292">
        <v>5183</v>
      </c>
      <c r="W292">
        <v>5448</v>
      </c>
      <c r="X292">
        <v>3675</v>
      </c>
      <c r="Y292" t="s">
        <v>10</v>
      </c>
      <c r="Z292">
        <v>21985.802189999999</v>
      </c>
      <c r="AA292">
        <v>3664.3003649999996</v>
      </c>
      <c r="AB292">
        <v>500.11504332170898</v>
      </c>
      <c r="AC292">
        <v>0.13648309186075935</v>
      </c>
      <c r="AD292">
        <v>263961541.09313998</v>
      </c>
      <c r="AE292">
        <v>26447</v>
      </c>
      <c r="AF292">
        <v>4407.833333333333</v>
      </c>
      <c r="AG292">
        <v>774.31451404882341</v>
      </c>
      <c r="AH292">
        <v>0.17566782940571485</v>
      </c>
      <c r="AI292">
        <v>273726450</v>
      </c>
      <c r="AJ292">
        <v>6.63392673557937E-3</v>
      </c>
      <c r="AK292">
        <v>0.64274094169824647</v>
      </c>
      <c r="AL292">
        <v>30000</v>
      </c>
      <c r="AM292">
        <v>0.35</v>
      </c>
      <c r="AN292">
        <v>603.45179885420237</v>
      </c>
      <c r="AO292">
        <v>121.46852038674032</v>
      </c>
      <c r="AP292">
        <v>1714.8002471891123</v>
      </c>
      <c r="AQ292">
        <v>1206.4985555180949</v>
      </c>
      <c r="AR292">
        <v>2929.4854510565156</v>
      </c>
      <c r="AS292">
        <v>12750.468668948226</v>
      </c>
      <c r="AT292">
        <v>10992.901094999999</v>
      </c>
      <c r="AU292">
        <v>36.433402355822459</v>
      </c>
      <c r="AV292">
        <v>104.96932561911807</v>
      </c>
      <c r="AW292" t="s">
        <v>10</v>
      </c>
      <c r="AX292" t="s">
        <v>502</v>
      </c>
      <c r="AY292">
        <v>1</v>
      </c>
      <c r="AZ292">
        <v>5.5</v>
      </c>
    </row>
    <row r="293" spans="1:52" x14ac:dyDescent="0.3">
      <c r="A293">
        <v>73610</v>
      </c>
      <c r="B293" t="s">
        <v>874</v>
      </c>
      <c r="C293" t="s">
        <v>872</v>
      </c>
      <c r="D293" t="s">
        <v>547</v>
      </c>
      <c r="E293">
        <v>10</v>
      </c>
      <c r="F293">
        <v>96.052083333333329</v>
      </c>
      <c r="G293">
        <v>0.7</v>
      </c>
      <c r="H293">
        <v>8859.431700000001</v>
      </c>
      <c r="I293">
        <v>9010.8799999999992</v>
      </c>
      <c r="J293">
        <v>7768</v>
      </c>
      <c r="K293" t="s">
        <v>10</v>
      </c>
      <c r="L293">
        <v>1526.472</v>
      </c>
      <c r="M293">
        <v>1478.52</v>
      </c>
      <c r="N293">
        <v>1512.4860000000001</v>
      </c>
      <c r="O293">
        <v>1892.106</v>
      </c>
      <c r="P293">
        <v>2867.13</v>
      </c>
      <c r="Q293">
        <v>2953.1439</v>
      </c>
      <c r="R293" t="s">
        <v>10</v>
      </c>
      <c r="S293">
        <v>3069</v>
      </c>
      <c r="T293">
        <v>3860</v>
      </c>
      <c r="U293">
        <v>1852</v>
      </c>
      <c r="V293">
        <v>3096</v>
      </c>
      <c r="W293">
        <v>1657</v>
      </c>
      <c r="X293">
        <v>2471</v>
      </c>
      <c r="Y293" t="s">
        <v>10</v>
      </c>
      <c r="Z293">
        <v>12229.857899999999</v>
      </c>
      <c r="AA293">
        <v>2038.3096499999999</v>
      </c>
      <c r="AB293">
        <v>692.3977365538509</v>
      </c>
      <c r="AC293">
        <v>0.33969212506738167</v>
      </c>
      <c r="AD293">
        <v>110201781.95395198</v>
      </c>
      <c r="AE293">
        <v>16005</v>
      </c>
      <c r="AF293">
        <v>2667.5</v>
      </c>
      <c r="AG293">
        <v>835.65944020276584</v>
      </c>
      <c r="AH293">
        <v>0.31327439182859074</v>
      </c>
      <c r="AI293">
        <v>124326840</v>
      </c>
      <c r="AJ293">
        <v>3.6901988198569601E-3</v>
      </c>
      <c r="AK293">
        <v>0.79541638535977233</v>
      </c>
      <c r="AL293">
        <v>30000</v>
      </c>
      <c r="AM293">
        <v>0.35</v>
      </c>
      <c r="AN293">
        <v>519.5145317344286</v>
      </c>
      <c r="AO293">
        <v>67.568275690607734</v>
      </c>
      <c r="AP293">
        <v>1368.0804934599282</v>
      </c>
      <c r="AQ293">
        <v>1352.2376737653117</v>
      </c>
      <c r="AR293">
        <v>2043.7632503660056</v>
      </c>
      <c r="AS293">
        <v>13487.203176342722</v>
      </c>
      <c r="AT293">
        <v>6114.9289499999995</v>
      </c>
      <c r="AU293">
        <v>23.540935147992737</v>
      </c>
      <c r="AV293">
        <v>199.608515068522</v>
      </c>
      <c r="AW293" t="s">
        <v>10</v>
      </c>
      <c r="AX293" t="s">
        <v>502</v>
      </c>
      <c r="AY293">
        <v>1</v>
      </c>
      <c r="AZ293">
        <v>5.5</v>
      </c>
    </row>
    <row r="294" spans="1:52" x14ac:dyDescent="0.3">
      <c r="A294">
        <v>73010</v>
      </c>
      <c r="B294" t="s">
        <v>875</v>
      </c>
      <c r="C294" t="s">
        <v>872</v>
      </c>
      <c r="D294" t="s">
        <v>547</v>
      </c>
      <c r="E294">
        <v>10</v>
      </c>
      <c r="F294">
        <v>96.052083333333329</v>
      </c>
      <c r="G294">
        <v>0.7</v>
      </c>
      <c r="H294">
        <v>6851.1419999999998</v>
      </c>
      <c r="I294">
        <v>8430.8799999999992</v>
      </c>
      <c r="J294">
        <v>7268</v>
      </c>
      <c r="K294" t="s">
        <v>10</v>
      </c>
      <c r="L294">
        <v>1575.423</v>
      </c>
      <c r="M294">
        <v>1772.2260000000001</v>
      </c>
      <c r="N294">
        <v>2242.7550000000001</v>
      </c>
      <c r="O294">
        <v>2283.7139999999999</v>
      </c>
      <c r="P294">
        <v>2021.9760000000001</v>
      </c>
      <c r="Q294">
        <v>2082.6352800000004</v>
      </c>
      <c r="R294" t="s">
        <v>10</v>
      </c>
      <c r="S294">
        <v>2690</v>
      </c>
      <c r="T294">
        <v>3156</v>
      </c>
      <c r="U294">
        <v>2574</v>
      </c>
      <c r="V294">
        <v>2276</v>
      </c>
      <c r="W294">
        <v>1879</v>
      </c>
      <c r="X294">
        <v>3086</v>
      </c>
      <c r="Y294" t="s">
        <v>10</v>
      </c>
      <c r="Z294">
        <v>11978.729280000001</v>
      </c>
      <c r="AA294">
        <v>1996.4548800000002</v>
      </c>
      <c r="AB294">
        <v>275.24766107917475</v>
      </c>
      <c r="AC294">
        <v>0.1378682102142848</v>
      </c>
      <c r="AD294">
        <v>100991229.1121664</v>
      </c>
      <c r="AE294">
        <v>15661</v>
      </c>
      <c r="AF294">
        <v>2610.1666666666665</v>
      </c>
      <c r="AG294">
        <v>485.44924211153852</v>
      </c>
      <c r="AH294">
        <v>0.18598400183061306</v>
      </c>
      <c r="AI294">
        <v>113824148</v>
      </c>
      <c r="AJ294">
        <v>3.6144240606787448E-3</v>
      </c>
      <c r="AK294">
        <v>0.80637497455935647</v>
      </c>
      <c r="AL294">
        <v>30000</v>
      </c>
      <c r="AM294">
        <v>0.35</v>
      </c>
      <c r="AN294">
        <v>531.54436523957406</v>
      </c>
      <c r="AO294">
        <v>66.180824751381223</v>
      </c>
      <c r="AP294">
        <v>937.05590859298695</v>
      </c>
      <c r="AQ294">
        <v>661.89509905783279</v>
      </c>
      <c r="AR294">
        <v>1598.8641561067993</v>
      </c>
      <c r="AS294">
        <v>9004.9761717804759</v>
      </c>
      <c r="AT294">
        <v>5989.3646400000007</v>
      </c>
      <c r="AU294">
        <v>22.535709271607139</v>
      </c>
      <c r="AV294">
        <v>136.06624283709215</v>
      </c>
      <c r="AW294" t="s">
        <v>10</v>
      </c>
      <c r="AX294" t="s">
        <v>502</v>
      </c>
      <c r="AY294">
        <v>1</v>
      </c>
      <c r="AZ294">
        <v>5.5</v>
      </c>
    </row>
    <row r="295" spans="1:52" x14ac:dyDescent="0.3">
      <c r="A295">
        <v>71020</v>
      </c>
      <c r="B295" t="s">
        <v>876</v>
      </c>
      <c r="C295" t="s">
        <v>872</v>
      </c>
      <c r="D295" t="s">
        <v>547</v>
      </c>
      <c r="E295">
        <v>10</v>
      </c>
      <c r="F295">
        <v>96.052083333333329</v>
      </c>
      <c r="G295">
        <v>0.7</v>
      </c>
      <c r="H295">
        <v>1993.0050000000001</v>
      </c>
      <c r="I295">
        <v>12503.64</v>
      </c>
      <c r="J295">
        <v>10779</v>
      </c>
      <c r="K295" t="s">
        <v>10</v>
      </c>
      <c r="L295">
        <v>565.43399999999997</v>
      </c>
      <c r="M295">
        <v>519.48</v>
      </c>
      <c r="N295">
        <v>664.33500000000004</v>
      </c>
      <c r="O295">
        <v>446.553</v>
      </c>
      <c r="P295">
        <v>517.48199999999997</v>
      </c>
      <c r="Q295">
        <v>533.00645999999995</v>
      </c>
      <c r="R295" t="s">
        <v>10</v>
      </c>
      <c r="S295">
        <v>569</v>
      </c>
      <c r="T295">
        <v>960</v>
      </c>
      <c r="U295">
        <v>864</v>
      </c>
      <c r="V295">
        <v>740</v>
      </c>
      <c r="W295">
        <v>921</v>
      </c>
      <c r="X295">
        <v>837</v>
      </c>
      <c r="Y295" t="s">
        <v>10</v>
      </c>
      <c r="Z295">
        <v>3246.2904600000002</v>
      </c>
      <c r="AA295">
        <v>541.04840999999999</v>
      </c>
      <c r="AB295">
        <v>71.845483831014505</v>
      </c>
      <c r="AC295">
        <v>0.13278938169509547</v>
      </c>
      <c r="AD295">
        <v>40590447.247274399</v>
      </c>
      <c r="AE295">
        <v>4891</v>
      </c>
      <c r="AF295">
        <v>815.16666666666663</v>
      </c>
      <c r="AG295">
        <v>142.32837618221708</v>
      </c>
      <c r="AH295">
        <v>0.1746003388046008</v>
      </c>
      <c r="AI295">
        <v>52720089</v>
      </c>
      <c r="AJ295">
        <v>9.7952546320304425E-4</v>
      </c>
      <c r="AK295">
        <v>0.94879482018822447</v>
      </c>
      <c r="AL295">
        <v>30000</v>
      </c>
      <c r="AM295">
        <v>0.35</v>
      </c>
      <c r="AN295">
        <v>227.21973803240962</v>
      </c>
      <c r="AO295">
        <v>17.935306408839779</v>
      </c>
      <c r="AP295">
        <v>251.19854791941231</v>
      </c>
      <c r="AQ295">
        <v>174.85801040640777</v>
      </c>
      <c r="AR295">
        <v>430.55161200781009</v>
      </c>
      <c r="AS295">
        <v>3241.8507665536536</v>
      </c>
      <c r="AT295">
        <v>1623.1452300000001</v>
      </c>
      <c r="AU295">
        <v>14.287009078132831</v>
      </c>
      <c r="AV295">
        <v>180.75246068591511</v>
      </c>
      <c r="AW295" t="s">
        <v>10</v>
      </c>
      <c r="AX295" t="s">
        <v>502</v>
      </c>
      <c r="AY295">
        <v>1</v>
      </c>
      <c r="AZ295">
        <v>5.5</v>
      </c>
    </row>
    <row r="296" spans="1:52" x14ac:dyDescent="0.3">
      <c r="A296">
        <v>73200</v>
      </c>
      <c r="B296" t="s">
        <v>877</v>
      </c>
      <c r="C296" t="s">
        <v>872</v>
      </c>
      <c r="D296" t="s">
        <v>547</v>
      </c>
      <c r="E296">
        <v>10</v>
      </c>
      <c r="F296">
        <v>96.052083333333329</v>
      </c>
      <c r="G296">
        <v>0.7</v>
      </c>
      <c r="H296">
        <v>3796.8993</v>
      </c>
      <c r="I296">
        <v>10980.56</v>
      </c>
      <c r="J296">
        <v>9466</v>
      </c>
      <c r="K296" t="s">
        <v>10</v>
      </c>
      <c r="L296">
        <v>0</v>
      </c>
      <c r="M296">
        <v>0</v>
      </c>
      <c r="N296">
        <v>0</v>
      </c>
      <c r="O296">
        <v>619.38</v>
      </c>
      <c r="P296">
        <v>1228.77</v>
      </c>
      <c r="Q296">
        <v>1265.6331</v>
      </c>
      <c r="R296" t="s">
        <v>10</v>
      </c>
      <c r="S296">
        <v>451</v>
      </c>
      <c r="T296">
        <v>565</v>
      </c>
      <c r="U296">
        <v>942</v>
      </c>
      <c r="V296">
        <v>502</v>
      </c>
      <c r="W296">
        <v>898</v>
      </c>
      <c r="X296">
        <v>738</v>
      </c>
      <c r="Y296" t="s">
        <v>10</v>
      </c>
      <c r="Z296">
        <v>3113.7831000000001</v>
      </c>
      <c r="AA296">
        <v>518.96384999999998</v>
      </c>
      <c r="AB296">
        <v>613.08948375823172</v>
      </c>
      <c r="AC296">
        <v>1.1813722357698551</v>
      </c>
      <c r="AD296">
        <v>34191082.156535998</v>
      </c>
      <c r="AE296">
        <v>4096</v>
      </c>
      <c r="AF296">
        <v>682.66666666666663</v>
      </c>
      <c r="AG296">
        <v>208.24952981139404</v>
      </c>
      <c r="AH296">
        <v>0.30505302218465924</v>
      </c>
      <c r="AI296">
        <v>38772736</v>
      </c>
      <c r="AJ296">
        <v>9.3954310956552889E-4</v>
      </c>
      <c r="AK296">
        <v>0.95164668189045598</v>
      </c>
      <c r="AL296">
        <v>30000</v>
      </c>
      <c r="AM296">
        <v>0.35</v>
      </c>
      <c r="AN296">
        <v>237.46659857676508</v>
      </c>
      <c r="AO296">
        <v>17.203221546961327</v>
      </c>
      <c r="AP296">
        <v>785.12169922784506</v>
      </c>
      <c r="AQ296">
        <v>1062.55613583075</v>
      </c>
      <c r="AR296">
        <v>957.15391469745828</v>
      </c>
      <c r="AS296">
        <v>9290.6825225778121</v>
      </c>
      <c r="AT296">
        <v>1556.8915500000001</v>
      </c>
      <c r="AU296">
        <v>13.112509795744673</v>
      </c>
      <c r="AV296">
        <v>540.05480875870387</v>
      </c>
      <c r="AW296" t="s">
        <v>10</v>
      </c>
      <c r="AX296" t="s">
        <v>502</v>
      </c>
      <c r="AY296">
        <v>1</v>
      </c>
      <c r="AZ296">
        <v>5.5</v>
      </c>
    </row>
    <row r="297" spans="1:52" x14ac:dyDescent="0.3">
      <c r="A297">
        <v>73060</v>
      </c>
      <c r="B297" t="s">
        <v>878</v>
      </c>
      <c r="C297" t="s">
        <v>872</v>
      </c>
      <c r="D297" t="s">
        <v>547</v>
      </c>
      <c r="E297">
        <v>10</v>
      </c>
      <c r="F297">
        <v>96.052083333333329</v>
      </c>
      <c r="G297">
        <v>0.7</v>
      </c>
      <c r="H297">
        <v>1632.9753900000001</v>
      </c>
      <c r="I297">
        <v>2746.8799999999997</v>
      </c>
      <c r="J297">
        <v>2368</v>
      </c>
      <c r="K297" t="s">
        <v>10</v>
      </c>
      <c r="L297">
        <v>213.786</v>
      </c>
      <c r="M297">
        <v>307.69200000000001</v>
      </c>
      <c r="N297">
        <v>335.66399999999999</v>
      </c>
      <c r="O297">
        <v>452.54700000000003</v>
      </c>
      <c r="P297">
        <v>528.471</v>
      </c>
      <c r="Q297">
        <v>544.32513000000006</v>
      </c>
      <c r="R297" t="s">
        <v>10</v>
      </c>
      <c r="S297">
        <v>581</v>
      </c>
      <c r="T297">
        <v>601</v>
      </c>
      <c r="U297">
        <v>427</v>
      </c>
      <c r="V297">
        <v>400</v>
      </c>
      <c r="W297">
        <v>391</v>
      </c>
      <c r="X297">
        <v>710</v>
      </c>
      <c r="Y297" t="s">
        <v>10</v>
      </c>
      <c r="Z297">
        <v>2382.48513</v>
      </c>
      <c r="AA297">
        <v>397.08085499999999</v>
      </c>
      <c r="AB297">
        <v>132.19692985113599</v>
      </c>
      <c r="AC297">
        <v>0.33292194319249163</v>
      </c>
      <c r="AD297">
        <v>6544400.7538943989</v>
      </c>
      <c r="AE297">
        <v>3110</v>
      </c>
      <c r="AF297">
        <v>518.33333333333337</v>
      </c>
      <c r="AG297">
        <v>131.19095497276729</v>
      </c>
      <c r="AH297">
        <v>0.25310152084778254</v>
      </c>
      <c r="AI297">
        <v>7364480</v>
      </c>
      <c r="AJ297">
        <v>7.1888356242084852E-4</v>
      </c>
      <c r="AK297">
        <v>0.9677114369364419</v>
      </c>
      <c r="AL297">
        <v>30000</v>
      </c>
      <c r="AM297">
        <v>0.35</v>
      </c>
      <c r="AN297">
        <v>415.30375071403205</v>
      </c>
      <c r="AO297">
        <v>13.162901270718232</v>
      </c>
      <c r="AP297">
        <v>263.82594255831827</v>
      </c>
      <c r="AQ297">
        <v>259.00731559716297</v>
      </c>
      <c r="AR297">
        <v>395.45495526550059</v>
      </c>
      <c r="AS297">
        <v>5738.8327482099994</v>
      </c>
      <c r="AT297">
        <v>1191.242565</v>
      </c>
      <c r="AU297">
        <v>5.7367291431964951</v>
      </c>
      <c r="AV297">
        <v>435.98539791348452</v>
      </c>
      <c r="AW297" t="s">
        <v>10</v>
      </c>
      <c r="AX297" t="s">
        <v>502</v>
      </c>
      <c r="AY297">
        <v>1</v>
      </c>
      <c r="AZ297">
        <v>5.5</v>
      </c>
    </row>
    <row r="298" spans="1:52" x14ac:dyDescent="0.3">
      <c r="A298">
        <v>60050</v>
      </c>
      <c r="B298" t="s">
        <v>879</v>
      </c>
      <c r="C298" t="s">
        <v>872</v>
      </c>
      <c r="D298" t="s">
        <v>547</v>
      </c>
      <c r="E298">
        <v>10</v>
      </c>
      <c r="F298">
        <v>96.052083333333329</v>
      </c>
      <c r="G298">
        <v>0.7</v>
      </c>
      <c r="H298">
        <v>228</v>
      </c>
      <c r="I298">
        <v>8488.8799999999992</v>
      </c>
      <c r="J298">
        <v>7318</v>
      </c>
      <c r="K298" t="s">
        <v>10</v>
      </c>
      <c r="L298">
        <v>44</v>
      </c>
      <c r="M298">
        <v>29</v>
      </c>
      <c r="N298">
        <v>76</v>
      </c>
      <c r="O298">
        <v>18</v>
      </c>
      <c r="P298">
        <v>38</v>
      </c>
      <c r="Q298">
        <v>39.14</v>
      </c>
      <c r="R298" t="s">
        <v>10</v>
      </c>
      <c r="S298">
        <v>54</v>
      </c>
      <c r="T298">
        <v>46</v>
      </c>
      <c r="U298">
        <v>62</v>
      </c>
      <c r="V298">
        <v>38</v>
      </c>
      <c r="W298">
        <v>60</v>
      </c>
      <c r="X298">
        <v>55</v>
      </c>
      <c r="Y298" t="s">
        <v>10</v>
      </c>
      <c r="Z298">
        <v>244.14</v>
      </c>
      <c r="AA298">
        <v>40.69</v>
      </c>
      <c r="AB298">
        <v>19.590216946220895</v>
      </c>
      <c r="AC298">
        <v>0.48145040418335944</v>
      </c>
      <c r="AD298">
        <v>2072475.1631999996</v>
      </c>
      <c r="AE298">
        <v>315</v>
      </c>
      <c r="AF298">
        <v>52.5</v>
      </c>
      <c r="AG298">
        <v>9.0277350426338945</v>
      </c>
      <c r="AH298">
        <v>0.17195685795493132</v>
      </c>
      <c r="AI298">
        <v>2305170</v>
      </c>
      <c r="AJ298">
        <v>7.3666034981475814E-5</v>
      </c>
      <c r="AK298">
        <v>0.99786070382544234</v>
      </c>
      <c r="AL298">
        <v>30000</v>
      </c>
      <c r="AM298">
        <v>0.35</v>
      </c>
      <c r="AN298">
        <v>75.624909955763641</v>
      </c>
      <c r="AO298">
        <v>1.3488397790055249</v>
      </c>
      <c r="AP298">
        <v>33.078614736276144</v>
      </c>
      <c r="AQ298">
        <v>36.479252711876526</v>
      </c>
      <c r="AR298">
        <v>46.567012526331396</v>
      </c>
      <c r="AS298">
        <v>985.22988375612147</v>
      </c>
      <c r="AT298">
        <v>122.07</v>
      </c>
      <c r="AU298">
        <v>3.2283013644949565</v>
      </c>
      <c r="AV298">
        <v>730.42766019438841</v>
      </c>
      <c r="AW298" t="s">
        <v>10</v>
      </c>
      <c r="AX298" t="s">
        <v>502</v>
      </c>
      <c r="AY298">
        <v>1</v>
      </c>
      <c r="AZ298">
        <v>5.5</v>
      </c>
    </row>
    <row r="299" spans="1:52" x14ac:dyDescent="0.3">
      <c r="A299">
        <v>73020</v>
      </c>
      <c r="B299" t="s">
        <v>880</v>
      </c>
      <c r="C299" t="s">
        <v>872</v>
      </c>
      <c r="D299" t="s">
        <v>547</v>
      </c>
      <c r="E299">
        <v>10</v>
      </c>
      <c r="F299">
        <v>96.052083333333329</v>
      </c>
      <c r="G299">
        <v>0.7</v>
      </c>
      <c r="H299">
        <v>246</v>
      </c>
      <c r="I299">
        <v>9546.7999999999993</v>
      </c>
      <c r="J299">
        <v>8230</v>
      </c>
      <c r="K299" t="s">
        <v>10</v>
      </c>
      <c r="L299">
        <v>0</v>
      </c>
      <c r="M299">
        <v>0</v>
      </c>
      <c r="N299">
        <v>24</v>
      </c>
      <c r="O299">
        <v>82</v>
      </c>
      <c r="P299">
        <v>23</v>
      </c>
      <c r="Q299">
        <v>23.69</v>
      </c>
      <c r="R299" t="s">
        <v>10</v>
      </c>
      <c r="S299">
        <v>45</v>
      </c>
      <c r="T299">
        <v>28</v>
      </c>
      <c r="U299">
        <v>24</v>
      </c>
      <c r="V299">
        <v>41</v>
      </c>
      <c r="W299">
        <v>30</v>
      </c>
      <c r="X299">
        <v>27</v>
      </c>
      <c r="Y299" t="s">
        <v>10</v>
      </c>
      <c r="Z299">
        <v>152.69</v>
      </c>
      <c r="AA299">
        <v>25.448333333333334</v>
      </c>
      <c r="AB299">
        <v>30.015029846173174</v>
      </c>
      <c r="AC299">
        <v>1.1794497287120247</v>
      </c>
      <c r="AD299">
        <v>1457700.8919999998</v>
      </c>
      <c r="AE299">
        <v>195</v>
      </c>
      <c r="AF299">
        <v>32.5</v>
      </c>
      <c r="AG299">
        <v>8.4557672626438816</v>
      </c>
      <c r="AH299">
        <v>0.26017745423519634</v>
      </c>
      <c r="AI299">
        <v>1604850</v>
      </c>
      <c r="AJ299">
        <v>4.6072199890724756E-5</v>
      </c>
      <c r="AK299">
        <v>0.99884363877627125</v>
      </c>
      <c r="AL299">
        <v>30000</v>
      </c>
      <c r="AM299">
        <v>0.35</v>
      </c>
      <c r="AN299">
        <v>56.395828731839565</v>
      </c>
      <c r="AO299">
        <v>0.84359116022099445</v>
      </c>
      <c r="AP299">
        <v>38.450941448383119</v>
      </c>
      <c r="AQ299">
        <v>52.023915823239484</v>
      </c>
      <c r="AR299">
        <v>46.886853050593061</v>
      </c>
      <c r="AS299">
        <v>902.55952722851043</v>
      </c>
      <c r="AT299">
        <v>76.344999999999999</v>
      </c>
      <c r="AU299">
        <v>2.7074697443677307</v>
      </c>
      <c r="AV299">
        <v>1069.9015942652459</v>
      </c>
      <c r="AW299" t="s">
        <v>10</v>
      </c>
      <c r="AX299" t="s">
        <v>502</v>
      </c>
      <c r="AY299">
        <v>1</v>
      </c>
      <c r="AZ299">
        <v>5.5</v>
      </c>
    </row>
    <row r="300" spans="1:52" x14ac:dyDescent="0.3">
      <c r="A300">
        <v>73120</v>
      </c>
      <c r="B300" t="s">
        <v>881</v>
      </c>
      <c r="C300" t="s">
        <v>872</v>
      </c>
      <c r="D300" t="s">
        <v>547</v>
      </c>
      <c r="E300">
        <v>10</v>
      </c>
      <c r="F300">
        <v>96.052083333333329</v>
      </c>
      <c r="G300">
        <v>0.7</v>
      </c>
      <c r="H300">
        <v>126</v>
      </c>
      <c r="I300">
        <v>4037.9599999999996</v>
      </c>
      <c r="J300">
        <v>3481</v>
      </c>
      <c r="K300" t="s">
        <v>10</v>
      </c>
      <c r="L300">
        <v>0</v>
      </c>
      <c r="M300">
        <v>0</v>
      </c>
      <c r="N300">
        <v>39</v>
      </c>
      <c r="O300">
        <v>42</v>
      </c>
      <c r="P300">
        <v>33</v>
      </c>
      <c r="Q300">
        <v>33.99</v>
      </c>
      <c r="R300" t="s">
        <v>10</v>
      </c>
      <c r="S300">
        <v>32</v>
      </c>
      <c r="T300">
        <v>37</v>
      </c>
      <c r="U300">
        <v>45</v>
      </c>
      <c r="V300">
        <v>33</v>
      </c>
      <c r="W300">
        <v>38</v>
      </c>
      <c r="X300">
        <v>28</v>
      </c>
      <c r="Y300" t="s">
        <v>10</v>
      </c>
      <c r="Z300">
        <v>147.99</v>
      </c>
      <c r="AA300">
        <v>24.665000000000003</v>
      </c>
      <c r="AB300">
        <v>19.386318629383968</v>
      </c>
      <c r="AC300">
        <v>0.78598494341714842</v>
      </c>
      <c r="AD300">
        <v>597577.70039999997</v>
      </c>
      <c r="AE300">
        <v>213</v>
      </c>
      <c r="AF300">
        <v>35.5</v>
      </c>
      <c r="AG300">
        <v>5.8906705900092566</v>
      </c>
      <c r="AH300">
        <v>0.16593438281716216</v>
      </c>
      <c r="AI300">
        <v>741453</v>
      </c>
      <c r="AJ300">
        <v>4.4654036687591573E-5</v>
      </c>
      <c r="AK300">
        <v>0.99893333307281673</v>
      </c>
      <c r="AL300">
        <v>30000</v>
      </c>
      <c r="AM300">
        <v>0.35</v>
      </c>
      <c r="AN300">
        <v>85.370097311645338</v>
      </c>
      <c r="AO300">
        <v>0.81762430939226527</v>
      </c>
      <c r="AP300">
        <v>27.562561723306622</v>
      </c>
      <c r="AQ300">
        <v>34.464114691597402</v>
      </c>
      <c r="AR300">
        <v>35.738804817229273</v>
      </c>
      <c r="AS300">
        <v>1075.1267211335996</v>
      </c>
      <c r="AT300">
        <v>73.995000000000005</v>
      </c>
      <c r="AU300">
        <v>1.7335109676607185</v>
      </c>
      <c r="AV300">
        <v>1314.9397697491827</v>
      </c>
      <c r="AW300" t="s">
        <v>10</v>
      </c>
      <c r="AX300" t="s">
        <v>502</v>
      </c>
      <c r="AY300">
        <v>1</v>
      </c>
      <c r="AZ300">
        <v>5.5</v>
      </c>
    </row>
    <row r="301" spans="1:52" x14ac:dyDescent="0.3">
      <c r="A301">
        <v>73000</v>
      </c>
      <c r="B301" t="s">
        <v>882</v>
      </c>
      <c r="C301" t="s">
        <v>872</v>
      </c>
      <c r="D301" t="s">
        <v>547</v>
      </c>
      <c r="E301">
        <v>10</v>
      </c>
      <c r="F301">
        <v>96.052083333333329</v>
      </c>
      <c r="G301">
        <v>0.7</v>
      </c>
      <c r="H301">
        <v>27</v>
      </c>
      <c r="I301">
        <v>10892.4</v>
      </c>
      <c r="J301">
        <v>9390</v>
      </c>
      <c r="K301" t="s">
        <v>10</v>
      </c>
      <c r="L301">
        <v>1</v>
      </c>
      <c r="M301">
        <v>1</v>
      </c>
      <c r="N301">
        <v>0</v>
      </c>
      <c r="O301">
        <v>0</v>
      </c>
      <c r="P301">
        <v>3</v>
      </c>
      <c r="Q301">
        <v>9</v>
      </c>
      <c r="R301" t="s">
        <v>10</v>
      </c>
      <c r="S301">
        <v>3</v>
      </c>
      <c r="T301">
        <v>2</v>
      </c>
      <c r="U301">
        <v>2</v>
      </c>
      <c r="V301">
        <v>4</v>
      </c>
      <c r="W301">
        <v>3</v>
      </c>
      <c r="X301">
        <v>2</v>
      </c>
      <c r="Y301" t="s">
        <v>10</v>
      </c>
      <c r="Z301">
        <v>14</v>
      </c>
      <c r="AA301">
        <v>2.3333333333333335</v>
      </c>
      <c r="AB301">
        <v>3.4448028487370168</v>
      </c>
      <c r="AC301">
        <v>1.47634407803015</v>
      </c>
      <c r="AD301">
        <v>152493.6</v>
      </c>
      <c r="AE301">
        <v>16</v>
      </c>
      <c r="AF301">
        <v>2.6666666666666665</v>
      </c>
      <c r="AG301">
        <v>0.81649658092772637</v>
      </c>
      <c r="AH301">
        <v>0.3061862178478974</v>
      </c>
      <c r="AI301">
        <v>150240</v>
      </c>
      <c r="AJ301">
        <v>4.2243159242265154E-6</v>
      </c>
      <c r="AK301">
        <v>0.99993643611481497</v>
      </c>
      <c r="AL301">
        <v>30000</v>
      </c>
      <c r="AM301">
        <v>0.35</v>
      </c>
      <c r="AN301">
        <v>15.987215339548632</v>
      </c>
      <c r="AO301">
        <v>7.7348066298342538E-2</v>
      </c>
      <c r="AP301">
        <v>4.2182835117204425</v>
      </c>
      <c r="AQ301">
        <v>5.909176070080111</v>
      </c>
      <c r="AR301">
        <v>4.9917641747038681</v>
      </c>
      <c r="AS301">
        <v>198.53846539457695</v>
      </c>
      <c r="AT301">
        <v>7</v>
      </c>
      <c r="AU301">
        <v>0.87569972022377618</v>
      </c>
      <c r="AV301">
        <v>2566.8187311727447</v>
      </c>
      <c r="AW301" t="s">
        <v>10</v>
      </c>
      <c r="AX301" t="s">
        <v>502</v>
      </c>
      <c r="AY301">
        <v>1</v>
      </c>
      <c r="AZ301">
        <v>5.5</v>
      </c>
    </row>
    <row r="302" spans="1:52" x14ac:dyDescent="0.3">
      <c r="A302">
        <v>40016</v>
      </c>
      <c r="B302" t="s">
        <v>29</v>
      </c>
      <c r="C302" t="s">
        <v>883</v>
      </c>
      <c r="D302" t="s">
        <v>556</v>
      </c>
      <c r="E302">
        <v>60</v>
      </c>
      <c r="F302">
        <v>91.898148148148152</v>
      </c>
      <c r="G302">
        <v>0.6</v>
      </c>
      <c r="H302">
        <v>85300.614000000001</v>
      </c>
      <c r="I302">
        <v>7527.24</v>
      </c>
      <c r="J302">
        <v>6489</v>
      </c>
      <c r="K302" t="s">
        <v>10</v>
      </c>
      <c r="L302">
        <v>17525.456999999999</v>
      </c>
      <c r="M302">
        <v>4893.1019999999999</v>
      </c>
      <c r="N302">
        <v>7190</v>
      </c>
      <c r="O302">
        <v>17608.374</v>
      </c>
      <c r="P302">
        <v>28433.538</v>
      </c>
      <c r="Q302">
        <v>2414.5830000000001</v>
      </c>
      <c r="R302" t="s">
        <v>10</v>
      </c>
      <c r="S302">
        <v>14860</v>
      </c>
      <c r="T302">
        <v>17622</v>
      </c>
      <c r="U302">
        <v>11252</v>
      </c>
      <c r="V302">
        <v>11816</v>
      </c>
      <c r="W302">
        <v>20660</v>
      </c>
      <c r="X302">
        <v>22959</v>
      </c>
      <c r="Y302" t="s">
        <v>10</v>
      </c>
      <c r="Z302">
        <v>78065.053999999989</v>
      </c>
      <c r="AA302">
        <v>13010.842333333332</v>
      </c>
      <c r="AB302">
        <v>9914.0224943189405</v>
      </c>
      <c r="AC302">
        <v>0.76198160275292515</v>
      </c>
      <c r="AD302">
        <v>587614397.07095993</v>
      </c>
      <c r="AE302">
        <v>99169</v>
      </c>
      <c r="AF302">
        <v>16528.166666666668</v>
      </c>
      <c r="AG302">
        <v>4742.348887067109</v>
      </c>
      <c r="AH302">
        <v>0.28692528232010661</v>
      </c>
      <c r="AI302">
        <v>643507641</v>
      </c>
      <c r="AJ302">
        <v>2.355510362412877E-2</v>
      </c>
      <c r="AK302">
        <v>5.443666345133498E-2</v>
      </c>
      <c r="AL302">
        <v>30000</v>
      </c>
      <c r="AM302">
        <v>0.35</v>
      </c>
      <c r="AN302">
        <v>1436.0879832359656</v>
      </c>
      <c r="AO302">
        <v>431.29864088397784</v>
      </c>
      <c r="AP302">
        <v>35791.940947357609</v>
      </c>
      <c r="AQ302">
        <v>147712.95840100144</v>
      </c>
      <c r="AR302">
        <v>173590.87685404011</v>
      </c>
      <c r="AS302">
        <v>233878.23739515938</v>
      </c>
      <c r="AT302">
        <v>39032.526999999995</v>
      </c>
      <c r="AU302">
        <v>54.359520385439374</v>
      </c>
      <c r="AV302">
        <v>542.26518524567791</v>
      </c>
      <c r="AW302" t="s">
        <v>10</v>
      </c>
      <c r="AX302" t="s">
        <v>500</v>
      </c>
      <c r="AY302">
        <v>3</v>
      </c>
      <c r="AZ302">
        <v>9</v>
      </c>
    </row>
    <row r="303" spans="1:52" x14ac:dyDescent="0.3">
      <c r="A303">
        <v>40460</v>
      </c>
      <c r="B303" t="s">
        <v>884</v>
      </c>
      <c r="C303" t="s">
        <v>883</v>
      </c>
      <c r="D303" t="s">
        <v>556</v>
      </c>
      <c r="E303">
        <v>60</v>
      </c>
      <c r="F303">
        <v>91.898148148148152</v>
      </c>
      <c r="G303">
        <v>0.6</v>
      </c>
      <c r="H303">
        <v>20000</v>
      </c>
      <c r="I303">
        <v>6012.28</v>
      </c>
      <c r="J303">
        <v>5183</v>
      </c>
      <c r="K303" t="s">
        <v>10</v>
      </c>
      <c r="L303">
        <v>5681</v>
      </c>
      <c r="M303">
        <v>2499</v>
      </c>
      <c r="N303">
        <v>8318</v>
      </c>
      <c r="O303">
        <v>9359.6309999999994</v>
      </c>
      <c r="P303">
        <v>5367</v>
      </c>
      <c r="Q303">
        <v>11255</v>
      </c>
      <c r="R303" t="s">
        <v>10</v>
      </c>
      <c r="S303">
        <v>13233</v>
      </c>
      <c r="T303">
        <v>13168</v>
      </c>
      <c r="U303">
        <v>6285</v>
      </c>
      <c r="V303">
        <v>7454</v>
      </c>
      <c r="W303">
        <v>10422</v>
      </c>
      <c r="X303">
        <v>9912</v>
      </c>
      <c r="Y303" t="s">
        <v>10</v>
      </c>
      <c r="Z303">
        <v>42479.631000000001</v>
      </c>
      <c r="AA303">
        <v>7079.9385000000002</v>
      </c>
      <c r="AB303">
        <v>3163.4511999861015</v>
      </c>
      <c r="AC303">
        <v>0.44681902250790756</v>
      </c>
      <c r="AD303">
        <v>255399435.86868</v>
      </c>
      <c r="AE303">
        <v>60474</v>
      </c>
      <c r="AF303">
        <v>10079</v>
      </c>
      <c r="AG303">
        <v>2860.7773768680427</v>
      </c>
      <c r="AH303">
        <v>0.28383543772874714</v>
      </c>
      <c r="AI303">
        <v>313436742</v>
      </c>
      <c r="AJ303">
        <v>1.2817670120611881E-2</v>
      </c>
      <c r="AK303">
        <v>0.26671871890714943</v>
      </c>
      <c r="AL303">
        <v>30000</v>
      </c>
      <c r="AM303">
        <v>0.35</v>
      </c>
      <c r="AN303">
        <v>1185.3357046064491</v>
      </c>
      <c r="AO303">
        <v>234.69409392265194</v>
      </c>
      <c r="AP303">
        <v>17245.096835345219</v>
      </c>
      <c r="AQ303">
        <v>47885.429375394851</v>
      </c>
      <c r="AR303">
        <v>61967.075010753964</v>
      </c>
      <c r="AS303">
        <v>308812.6436509479</v>
      </c>
      <c r="AT303">
        <v>21239.815500000001</v>
      </c>
      <c r="AU303">
        <v>35.837637249022151</v>
      </c>
      <c r="AV303">
        <v>1315.8091816009787</v>
      </c>
      <c r="AW303" t="s">
        <v>10</v>
      </c>
      <c r="AX303" t="s">
        <v>500</v>
      </c>
      <c r="AY303">
        <v>3</v>
      </c>
      <c r="AZ303">
        <v>9</v>
      </c>
    </row>
    <row r="304" spans="1:52" x14ac:dyDescent="0.3">
      <c r="A304">
        <v>40470</v>
      </c>
      <c r="B304" t="s">
        <v>885</v>
      </c>
      <c r="C304" t="s">
        <v>883</v>
      </c>
      <c r="D304" t="s">
        <v>556</v>
      </c>
      <c r="E304">
        <v>60</v>
      </c>
      <c r="F304">
        <v>91.898148148148152</v>
      </c>
      <c r="G304">
        <v>0.6</v>
      </c>
      <c r="H304">
        <v>33662.304000000004</v>
      </c>
      <c r="I304">
        <v>6741.9199999999992</v>
      </c>
      <c r="J304">
        <v>5812</v>
      </c>
      <c r="K304" t="s">
        <v>10</v>
      </c>
      <c r="L304">
        <v>11220.768</v>
      </c>
      <c r="M304">
        <v>9633.357</v>
      </c>
      <c r="N304">
        <v>6080.9129999999996</v>
      </c>
      <c r="O304">
        <v>4388.607</v>
      </c>
      <c r="P304">
        <v>3855.1410000000001</v>
      </c>
      <c r="Q304">
        <v>5536.4579999999996</v>
      </c>
      <c r="R304" t="s">
        <v>10</v>
      </c>
      <c r="S304">
        <v>7576</v>
      </c>
      <c r="T304">
        <v>8026</v>
      </c>
      <c r="U304">
        <v>8043</v>
      </c>
      <c r="V304">
        <v>6133</v>
      </c>
      <c r="W304">
        <v>10547</v>
      </c>
      <c r="X304">
        <v>11479</v>
      </c>
      <c r="Y304" t="s">
        <v>10</v>
      </c>
      <c r="Z304">
        <v>40715.243999999999</v>
      </c>
      <c r="AA304">
        <v>6785.8739999999998</v>
      </c>
      <c r="AB304">
        <v>2972.2227226666605</v>
      </c>
      <c r="AC304">
        <v>0.43800146048492217</v>
      </c>
      <c r="AD304">
        <v>274498917.82847995</v>
      </c>
      <c r="AE304">
        <v>51804</v>
      </c>
      <c r="AF304">
        <v>8634</v>
      </c>
      <c r="AG304">
        <v>1992.3304946720059</v>
      </c>
      <c r="AH304">
        <v>0.23075405312392933</v>
      </c>
      <c r="AI304">
        <v>301084848</v>
      </c>
      <c r="AJ304">
        <v>1.2285289541997719E-2</v>
      </c>
      <c r="AK304">
        <v>0.3041531319491293</v>
      </c>
      <c r="AL304">
        <v>30000</v>
      </c>
      <c r="AM304">
        <v>0.35</v>
      </c>
      <c r="AN304">
        <v>1095.8656675440382</v>
      </c>
      <c r="AO304">
        <v>224.9460994475138</v>
      </c>
      <c r="AP304">
        <v>16468.98868951749</v>
      </c>
      <c r="AQ304">
        <v>45025.172832872311</v>
      </c>
      <c r="AR304">
        <v>58521.938799723139</v>
      </c>
      <c r="AS304">
        <v>289110.47624551423</v>
      </c>
      <c r="AT304">
        <v>20357.621999999999</v>
      </c>
      <c r="AU304">
        <v>37.153499015301371</v>
      </c>
      <c r="AV304">
        <v>1285.243340318385</v>
      </c>
      <c r="AW304" t="s">
        <v>10</v>
      </c>
      <c r="AX304" t="s">
        <v>500</v>
      </c>
      <c r="AY304">
        <v>3</v>
      </c>
      <c r="AZ304">
        <v>9</v>
      </c>
    </row>
    <row r="305" spans="1:52" x14ac:dyDescent="0.3">
      <c r="A305">
        <v>40520</v>
      </c>
      <c r="B305" t="s">
        <v>886</v>
      </c>
      <c r="C305" t="s">
        <v>883</v>
      </c>
      <c r="D305" t="s">
        <v>555</v>
      </c>
      <c r="E305">
        <v>8</v>
      </c>
      <c r="F305">
        <v>96.546474358974365</v>
      </c>
      <c r="G305">
        <v>3.6</v>
      </c>
      <c r="H305">
        <v>21692.286</v>
      </c>
      <c r="I305">
        <v>5034.3999999999996</v>
      </c>
      <c r="J305">
        <v>4340</v>
      </c>
      <c r="K305" t="s">
        <v>10</v>
      </c>
      <c r="L305">
        <v>6958.0349999999999</v>
      </c>
      <c r="M305">
        <v>7220.7719999999999</v>
      </c>
      <c r="N305">
        <v>6516.4769999999999</v>
      </c>
      <c r="O305">
        <v>5718.2759999999998</v>
      </c>
      <c r="P305">
        <v>7230.7619999999997</v>
      </c>
      <c r="Q305">
        <v>5083.9110000000001</v>
      </c>
      <c r="R305" t="s">
        <v>10</v>
      </c>
      <c r="S305">
        <v>6022</v>
      </c>
      <c r="T305">
        <v>5426</v>
      </c>
      <c r="U305">
        <v>6780</v>
      </c>
      <c r="V305">
        <v>7659</v>
      </c>
      <c r="W305">
        <v>11611</v>
      </c>
      <c r="X305">
        <v>8262</v>
      </c>
      <c r="Y305" t="s">
        <v>10</v>
      </c>
      <c r="Z305">
        <v>38728.233</v>
      </c>
      <c r="AA305">
        <v>6454.7055</v>
      </c>
      <c r="AB305">
        <v>879.50939131966709</v>
      </c>
      <c r="AC305">
        <v>0.13625863973494484</v>
      </c>
      <c r="AD305">
        <v>194973416.21519998</v>
      </c>
      <c r="AE305">
        <v>45760</v>
      </c>
      <c r="AF305">
        <v>7626.666666666667</v>
      </c>
      <c r="AG305">
        <v>2209.7212192189904</v>
      </c>
      <c r="AH305">
        <v>0.28973617384864386</v>
      </c>
      <c r="AI305">
        <v>198598400</v>
      </c>
      <c r="AJ305">
        <v>1.1685735098503916E-2</v>
      </c>
      <c r="AK305">
        <v>0.33996308314679574</v>
      </c>
      <c r="AL305">
        <v>30000</v>
      </c>
      <c r="AM305">
        <v>0.35</v>
      </c>
      <c r="AN305">
        <v>1236.8316197295694</v>
      </c>
      <c r="AO305">
        <v>213.96813812154696</v>
      </c>
      <c r="AP305">
        <v>2591.2544962920429</v>
      </c>
      <c r="AQ305">
        <v>1898.7599595107531</v>
      </c>
      <c r="AR305">
        <v>4302.9996012644187</v>
      </c>
      <c r="AS305">
        <v>19521.982584685935</v>
      </c>
      <c r="AT305">
        <v>19364.1165</v>
      </c>
      <c r="AU305">
        <v>31.312453839486935</v>
      </c>
      <c r="AV305">
        <v>91.237801833823767</v>
      </c>
      <c r="AW305" t="s">
        <v>10</v>
      </c>
      <c r="AX305" t="s">
        <v>500</v>
      </c>
      <c r="AY305">
        <v>3</v>
      </c>
      <c r="AZ305">
        <v>9</v>
      </c>
    </row>
    <row r="306" spans="1:52" x14ac:dyDescent="0.3">
      <c r="A306">
        <v>40270</v>
      </c>
      <c r="B306" t="s">
        <v>887</v>
      </c>
      <c r="C306" t="s">
        <v>883</v>
      </c>
      <c r="D306" t="s">
        <v>556</v>
      </c>
      <c r="E306">
        <v>60</v>
      </c>
      <c r="F306">
        <v>91.898148148148152</v>
      </c>
      <c r="G306">
        <v>0.6</v>
      </c>
      <c r="H306">
        <v>29889.080999999998</v>
      </c>
      <c r="I306">
        <v>5360.36</v>
      </c>
      <c r="J306">
        <v>4621</v>
      </c>
      <c r="K306" t="s">
        <v>10</v>
      </c>
      <c r="L306">
        <v>5</v>
      </c>
      <c r="M306">
        <v>1</v>
      </c>
      <c r="N306">
        <v>6749.2439999999997</v>
      </c>
      <c r="O306">
        <v>9432.5580000000009</v>
      </c>
      <c r="P306">
        <v>9963.027</v>
      </c>
      <c r="Q306">
        <v>8206.7849999999999</v>
      </c>
      <c r="R306" t="s">
        <v>10</v>
      </c>
      <c r="S306">
        <v>8905</v>
      </c>
      <c r="T306">
        <v>4737</v>
      </c>
      <c r="U306">
        <v>10086</v>
      </c>
      <c r="V306">
        <v>8960</v>
      </c>
      <c r="W306">
        <v>4636</v>
      </c>
      <c r="X306">
        <v>7241</v>
      </c>
      <c r="Y306" t="s">
        <v>10</v>
      </c>
      <c r="Z306">
        <v>34357.614000000001</v>
      </c>
      <c r="AA306">
        <v>5726.2690000000002</v>
      </c>
      <c r="AB306">
        <v>4569.4147999867109</v>
      </c>
      <c r="AC306">
        <v>0.79797417829772066</v>
      </c>
      <c r="AD306">
        <v>184169179.78103998</v>
      </c>
      <c r="AE306">
        <v>44565</v>
      </c>
      <c r="AF306">
        <v>7427.5</v>
      </c>
      <c r="AG306">
        <v>2309.338844777873</v>
      </c>
      <c r="AH306">
        <v>0.31091738064999974</v>
      </c>
      <c r="AI306">
        <v>205934865</v>
      </c>
      <c r="AJ306">
        <v>1.0366958281330562E-2</v>
      </c>
      <c r="AK306">
        <v>0.38399423212540973</v>
      </c>
      <c r="AL306">
        <v>30000</v>
      </c>
      <c r="AM306">
        <v>0.35</v>
      </c>
      <c r="AN306">
        <v>1128.9770583940431</v>
      </c>
      <c r="AO306">
        <v>189.82107182320442</v>
      </c>
      <c r="AP306">
        <v>15958.679109378976</v>
      </c>
      <c r="AQ306">
        <v>68012.073207566995</v>
      </c>
      <c r="AR306">
        <v>79401.337516959262</v>
      </c>
      <c r="AS306">
        <v>409915.58471041219</v>
      </c>
      <c r="AT306">
        <v>17178.807000000001</v>
      </c>
      <c r="AU306">
        <v>30.432517423226752</v>
      </c>
      <c r="AV306">
        <v>2159.4840908505639</v>
      </c>
      <c r="AW306" t="s">
        <v>10</v>
      </c>
      <c r="AX306" t="s">
        <v>500</v>
      </c>
      <c r="AY306">
        <v>3</v>
      </c>
      <c r="AZ306">
        <v>9</v>
      </c>
    </row>
    <row r="307" spans="1:52" x14ac:dyDescent="0.3">
      <c r="A307">
        <v>41320</v>
      </c>
      <c r="B307" t="s">
        <v>888</v>
      </c>
      <c r="C307" t="s">
        <v>883</v>
      </c>
      <c r="D307" t="s">
        <v>555</v>
      </c>
      <c r="E307">
        <v>8</v>
      </c>
      <c r="F307">
        <v>96.546474358974365</v>
      </c>
      <c r="G307">
        <v>3.6</v>
      </c>
      <c r="H307">
        <v>44913.042000000001</v>
      </c>
      <c r="I307">
        <v>4275.7599999999993</v>
      </c>
      <c r="J307">
        <v>3686</v>
      </c>
      <c r="K307" t="s">
        <v>10</v>
      </c>
      <c r="L307">
        <v>0</v>
      </c>
      <c r="M307">
        <v>0</v>
      </c>
      <c r="N307">
        <v>4393.6019999999999</v>
      </c>
      <c r="O307">
        <v>12939.048000000001</v>
      </c>
      <c r="P307">
        <v>14971.013999999999</v>
      </c>
      <c r="Q307">
        <v>56</v>
      </c>
      <c r="R307" t="s">
        <v>10</v>
      </c>
      <c r="S307">
        <v>5883</v>
      </c>
      <c r="T307">
        <v>8887</v>
      </c>
      <c r="U307">
        <v>7111</v>
      </c>
      <c r="V307">
        <v>5591</v>
      </c>
      <c r="W307">
        <v>4696</v>
      </c>
      <c r="X307">
        <v>5125</v>
      </c>
      <c r="Y307" t="s">
        <v>10</v>
      </c>
      <c r="Z307">
        <v>32359.664000000001</v>
      </c>
      <c r="AA307">
        <v>5393.2773333333334</v>
      </c>
      <c r="AB307">
        <v>6875.0629888521216</v>
      </c>
      <c r="AC307">
        <v>1.2747467938206258</v>
      </c>
      <c r="AD307">
        <v>138362156.94463998</v>
      </c>
      <c r="AE307">
        <v>37293</v>
      </c>
      <c r="AF307">
        <v>6215.5</v>
      </c>
      <c r="AG307">
        <v>1545.1510929355743</v>
      </c>
      <c r="AH307">
        <v>0.24859642714754634</v>
      </c>
      <c r="AI307">
        <v>137461998</v>
      </c>
      <c r="AJ307">
        <v>9.7641031384156779E-3</v>
      </c>
      <c r="AK307">
        <v>0.41420673996874735</v>
      </c>
      <c r="AL307">
        <v>30000</v>
      </c>
      <c r="AM307">
        <v>0.35</v>
      </c>
      <c r="AN307">
        <v>1226.7778876950545</v>
      </c>
      <c r="AO307">
        <v>178.78267403314916</v>
      </c>
      <c r="AP307">
        <v>8305.3243811173143</v>
      </c>
      <c r="AQ307">
        <v>10617.393378514153</v>
      </c>
      <c r="AR307">
        <v>9735.5857733825069</v>
      </c>
      <c r="AS307">
        <v>73120.051393494723</v>
      </c>
      <c r="AT307">
        <v>16179.832</v>
      </c>
      <c r="AU307">
        <v>26.3777692152565</v>
      </c>
      <c r="AV307">
        <v>408.98846484384217</v>
      </c>
      <c r="AW307" t="s">
        <v>10</v>
      </c>
      <c r="AX307" t="s">
        <v>500</v>
      </c>
      <c r="AY307">
        <v>3</v>
      </c>
      <c r="AZ307">
        <v>9</v>
      </c>
    </row>
    <row r="308" spans="1:52" x14ac:dyDescent="0.3">
      <c r="A308">
        <v>40017</v>
      </c>
      <c r="B308" t="s">
        <v>148</v>
      </c>
      <c r="C308" t="s">
        <v>883</v>
      </c>
      <c r="D308" t="s">
        <v>555</v>
      </c>
      <c r="E308">
        <v>8</v>
      </c>
      <c r="F308">
        <v>96.546474358974365</v>
      </c>
      <c r="G308">
        <v>3.6</v>
      </c>
      <c r="H308">
        <v>41637.320999999996</v>
      </c>
      <c r="I308">
        <v>4412.6399999999994</v>
      </c>
      <c r="J308">
        <v>3804</v>
      </c>
      <c r="K308" t="s">
        <v>10</v>
      </c>
      <c r="L308">
        <v>4901.0940000000001</v>
      </c>
      <c r="M308">
        <v>13879.107</v>
      </c>
      <c r="N308">
        <v>6339.6540000000005</v>
      </c>
      <c r="O308">
        <v>3651.3449999999998</v>
      </c>
      <c r="P308">
        <v>1780.2180000000001</v>
      </c>
      <c r="Q308">
        <v>244.755</v>
      </c>
      <c r="R308" t="s">
        <v>10</v>
      </c>
      <c r="S308">
        <v>8229</v>
      </c>
      <c r="T308">
        <v>8054</v>
      </c>
      <c r="U308">
        <v>7865</v>
      </c>
      <c r="V308">
        <v>8511</v>
      </c>
      <c r="W308">
        <v>8302</v>
      </c>
      <c r="X308">
        <v>5733</v>
      </c>
      <c r="Y308" t="s">
        <v>10</v>
      </c>
      <c r="Z308">
        <v>30796.173000000006</v>
      </c>
      <c r="AA308">
        <v>5132.6955000000007</v>
      </c>
      <c r="AB308">
        <v>4802.8235284310304</v>
      </c>
      <c r="AC308">
        <v>0.93573124071572722</v>
      </c>
      <c r="AD308">
        <v>135892424.82672</v>
      </c>
      <c r="AE308">
        <v>46694</v>
      </c>
      <c r="AF308">
        <v>7782.333333333333</v>
      </c>
      <c r="AG308">
        <v>1027.7084541185125</v>
      </c>
      <c r="AH308">
        <v>0.13205659666576167</v>
      </c>
      <c r="AI308">
        <v>177623976</v>
      </c>
      <c r="AJ308">
        <v>9.2923402863667633E-3</v>
      </c>
      <c r="AK308">
        <v>0.46156079182856125</v>
      </c>
      <c r="AL308">
        <v>30000</v>
      </c>
      <c r="AM308">
        <v>0.35</v>
      </c>
      <c r="AN308">
        <v>1178.0662770923259</v>
      </c>
      <c r="AO308">
        <v>170.14460220994479</v>
      </c>
      <c r="AP308">
        <v>6163.9803461105885</v>
      </c>
      <c r="AQ308">
        <v>7545.1485064751951</v>
      </c>
      <c r="AR308">
        <v>7525.1371637901466</v>
      </c>
      <c r="AS308">
        <v>54011.098790297445</v>
      </c>
      <c r="AT308">
        <v>15398.086500000003</v>
      </c>
      <c r="AU308">
        <v>26.141290688678705</v>
      </c>
      <c r="AV308">
        <v>317.44232898821014</v>
      </c>
      <c r="AW308" t="s">
        <v>10</v>
      </c>
      <c r="AX308" t="s">
        <v>500</v>
      </c>
      <c r="AY308">
        <v>3</v>
      </c>
      <c r="AZ308">
        <v>9</v>
      </c>
    </row>
    <row r="309" spans="1:52" x14ac:dyDescent="0.3">
      <c r="A309">
        <v>40465</v>
      </c>
      <c r="B309" t="s">
        <v>159</v>
      </c>
      <c r="C309" t="s">
        <v>883</v>
      </c>
      <c r="D309" t="s">
        <v>547</v>
      </c>
      <c r="E309">
        <v>10</v>
      </c>
      <c r="F309">
        <v>96.052083333333329</v>
      </c>
      <c r="G309">
        <v>0.7</v>
      </c>
      <c r="H309">
        <v>46051.902000000002</v>
      </c>
      <c r="I309">
        <v>3147.08</v>
      </c>
      <c r="J309">
        <v>2713</v>
      </c>
      <c r="K309" t="s">
        <v>10</v>
      </c>
      <c r="L309">
        <v>6007.9859999999999</v>
      </c>
      <c r="M309">
        <v>15350.634</v>
      </c>
      <c r="N309">
        <v>3212.7840000000001</v>
      </c>
      <c r="O309">
        <v>181</v>
      </c>
      <c r="P309">
        <v>2</v>
      </c>
      <c r="Q309">
        <v>0</v>
      </c>
      <c r="R309" t="s">
        <v>10</v>
      </c>
      <c r="S309">
        <v>4244</v>
      </c>
      <c r="T309">
        <v>6472</v>
      </c>
      <c r="U309">
        <v>5875</v>
      </c>
      <c r="V309">
        <v>6879</v>
      </c>
      <c r="W309">
        <v>4917</v>
      </c>
      <c r="X309">
        <v>5001</v>
      </c>
      <c r="Y309" t="s">
        <v>10</v>
      </c>
      <c r="Z309">
        <v>24754.403999999999</v>
      </c>
      <c r="AA309">
        <v>4125.7339999999995</v>
      </c>
      <c r="AB309">
        <v>5999.3752970833884</v>
      </c>
      <c r="AC309">
        <v>1.4541352634666678</v>
      </c>
      <c r="AD309">
        <v>77904089.740319997</v>
      </c>
      <c r="AE309">
        <v>33388</v>
      </c>
      <c r="AF309">
        <v>5564.666666666667</v>
      </c>
      <c r="AG309">
        <v>1012.7571607580312</v>
      </c>
      <c r="AH309">
        <v>0.1819978125239064</v>
      </c>
      <c r="AI309">
        <v>90581644</v>
      </c>
      <c r="AJ309">
        <v>7.4693159294240384E-3</v>
      </c>
      <c r="AK309">
        <v>0.55218729442006453</v>
      </c>
      <c r="AL309">
        <v>30000</v>
      </c>
      <c r="AM309">
        <v>0.35</v>
      </c>
      <c r="AN309">
        <v>1250.6706073293205</v>
      </c>
      <c r="AO309">
        <v>136.76466298342541</v>
      </c>
      <c r="AP309">
        <v>7367.0219269176423</v>
      </c>
      <c r="AQ309">
        <v>10297.766886458017</v>
      </c>
      <c r="AR309">
        <v>8734.6685567518962</v>
      </c>
      <c r="AS309">
        <v>79867.48097104473</v>
      </c>
      <c r="AT309">
        <v>12377.201999999999</v>
      </c>
      <c r="AU309">
        <v>19.792904586492604</v>
      </c>
      <c r="AV309">
        <v>583.97746339435594</v>
      </c>
      <c r="AW309" t="s">
        <v>10</v>
      </c>
      <c r="AX309" t="s">
        <v>500</v>
      </c>
      <c r="AY309">
        <v>3</v>
      </c>
      <c r="AZ309">
        <v>9</v>
      </c>
    </row>
    <row r="310" spans="1:52" x14ac:dyDescent="0.3">
      <c r="A310">
        <v>40462</v>
      </c>
      <c r="B310" t="s">
        <v>889</v>
      </c>
      <c r="C310" t="s">
        <v>883</v>
      </c>
      <c r="D310" t="s">
        <v>547</v>
      </c>
      <c r="E310">
        <v>10</v>
      </c>
      <c r="F310">
        <v>96.052083333333329</v>
      </c>
      <c r="G310">
        <v>0.7</v>
      </c>
      <c r="H310">
        <v>45332.622000000003</v>
      </c>
      <c r="I310">
        <v>2391.9199999999996</v>
      </c>
      <c r="J310">
        <v>2062</v>
      </c>
      <c r="K310" t="s">
        <v>10</v>
      </c>
      <c r="L310">
        <v>15110.874</v>
      </c>
      <c r="M310">
        <v>8095.8959999999997</v>
      </c>
      <c r="N310">
        <v>433.56599999999997</v>
      </c>
      <c r="O310">
        <v>210.78899999999999</v>
      </c>
      <c r="P310">
        <v>270.72899999999998</v>
      </c>
      <c r="Q310">
        <v>194</v>
      </c>
      <c r="R310" t="s">
        <v>10</v>
      </c>
      <c r="S310">
        <v>7259</v>
      </c>
      <c r="T310">
        <v>6222</v>
      </c>
      <c r="U310">
        <v>4701</v>
      </c>
      <c r="V310">
        <v>7552</v>
      </c>
      <c r="W310">
        <v>7317</v>
      </c>
      <c r="X310">
        <v>6408</v>
      </c>
      <c r="Y310" t="s">
        <v>10</v>
      </c>
      <c r="Z310">
        <v>24315.853999999999</v>
      </c>
      <c r="AA310">
        <v>4052.6423333333332</v>
      </c>
      <c r="AB310">
        <v>6255.9080470457257</v>
      </c>
      <c r="AC310">
        <v>1.5436615256151134</v>
      </c>
      <c r="AD310">
        <v>58161577.49967999</v>
      </c>
      <c r="AE310">
        <v>39459</v>
      </c>
      <c r="AF310">
        <v>6576.5</v>
      </c>
      <c r="AG310">
        <v>1061.8200883388861</v>
      </c>
      <c r="AH310">
        <v>0.16145671532561182</v>
      </c>
      <c r="AI310">
        <v>81364458</v>
      </c>
      <c r="AJ310">
        <v>7.3369892330976431E-3</v>
      </c>
      <c r="AK310">
        <v>0.57427823809348655</v>
      </c>
      <c r="AL310">
        <v>30000</v>
      </c>
      <c r="AM310">
        <v>0.35</v>
      </c>
      <c r="AN310">
        <v>1421.8115441449606</v>
      </c>
      <c r="AO310">
        <v>134.34173480662983</v>
      </c>
      <c r="AP310">
        <v>7599.3253951120241</v>
      </c>
      <c r="AQ310">
        <v>10711.943362652224</v>
      </c>
      <c r="AR310">
        <v>8942.7427431783217</v>
      </c>
      <c r="AS310">
        <v>84376.521307018891</v>
      </c>
      <c r="AT310">
        <v>12157.927</v>
      </c>
      <c r="AU310">
        <v>17.102023190156963</v>
      </c>
      <c r="AV310">
        <v>628.07378085797109</v>
      </c>
      <c r="AW310" t="s">
        <v>10</v>
      </c>
      <c r="AX310" t="s">
        <v>500</v>
      </c>
      <c r="AY310">
        <v>3</v>
      </c>
      <c r="AZ310">
        <v>9</v>
      </c>
    </row>
    <row r="311" spans="1:52" x14ac:dyDescent="0.3">
      <c r="A311">
        <v>40370</v>
      </c>
      <c r="B311" t="s">
        <v>890</v>
      </c>
      <c r="C311" t="s">
        <v>883</v>
      </c>
      <c r="D311" t="s">
        <v>547</v>
      </c>
      <c r="E311">
        <v>10</v>
      </c>
      <c r="F311">
        <v>96.052083333333329</v>
      </c>
      <c r="G311">
        <v>0.7</v>
      </c>
      <c r="H311">
        <v>12422.564999999999</v>
      </c>
      <c r="I311">
        <v>4030.9999999999995</v>
      </c>
      <c r="J311">
        <v>3475</v>
      </c>
      <c r="K311" t="s">
        <v>10</v>
      </c>
      <c r="L311">
        <v>3264.732</v>
      </c>
      <c r="M311">
        <v>3538.4580000000001</v>
      </c>
      <c r="N311">
        <v>4140.8549999999996</v>
      </c>
      <c r="O311">
        <v>3851.145</v>
      </c>
      <c r="P311">
        <v>3237.759</v>
      </c>
      <c r="Q311">
        <v>3601.395</v>
      </c>
      <c r="R311" t="s">
        <v>10</v>
      </c>
      <c r="S311">
        <v>6412</v>
      </c>
      <c r="T311">
        <v>3117</v>
      </c>
      <c r="U311">
        <v>3788</v>
      </c>
      <c r="V311">
        <v>5620</v>
      </c>
      <c r="W311">
        <v>3703</v>
      </c>
      <c r="X311">
        <v>6319</v>
      </c>
      <c r="Y311" t="s">
        <v>10</v>
      </c>
      <c r="Z311">
        <v>21634.344000000001</v>
      </c>
      <c r="AA311">
        <v>3605.7240000000002</v>
      </c>
      <c r="AB311">
        <v>347.22151278053019</v>
      </c>
      <c r="AC311">
        <v>9.6297307497892295E-2</v>
      </c>
      <c r="AD311">
        <v>87208040.66399999</v>
      </c>
      <c r="AE311">
        <v>28959</v>
      </c>
      <c r="AF311">
        <v>4826.5</v>
      </c>
      <c r="AG311">
        <v>1458.3643920502175</v>
      </c>
      <c r="AH311">
        <v>0.30215775241898218</v>
      </c>
      <c r="AI311">
        <v>100632525</v>
      </c>
      <c r="AJ311">
        <v>6.5278788478138833E-3</v>
      </c>
      <c r="AK311">
        <v>0.64926882054606039</v>
      </c>
      <c r="AL311">
        <v>30000</v>
      </c>
      <c r="AM311">
        <v>0.35</v>
      </c>
      <c r="AN311">
        <v>1033.0850196181855</v>
      </c>
      <c r="AO311">
        <v>119.52676243093923</v>
      </c>
      <c r="AP311">
        <v>1542.4891370899225</v>
      </c>
      <c r="AQ311">
        <v>948.94244378539713</v>
      </c>
      <c r="AR311">
        <v>2737.7567613993147</v>
      </c>
      <c r="AS311">
        <v>15345.554461077079</v>
      </c>
      <c r="AT311">
        <v>10817.172</v>
      </c>
      <c r="AU311">
        <v>20.941494251843636</v>
      </c>
      <c r="AV311">
        <v>128.38592921768051</v>
      </c>
      <c r="AW311" t="s">
        <v>10</v>
      </c>
      <c r="AX311" t="s">
        <v>500</v>
      </c>
      <c r="AY311">
        <v>3</v>
      </c>
      <c r="AZ311">
        <v>9</v>
      </c>
    </row>
    <row r="312" spans="1:52" x14ac:dyDescent="0.3">
      <c r="A312">
        <v>41190</v>
      </c>
      <c r="B312" t="s">
        <v>39</v>
      </c>
      <c r="C312" t="s">
        <v>883</v>
      </c>
      <c r="D312" t="s">
        <v>556</v>
      </c>
      <c r="E312">
        <v>60</v>
      </c>
      <c r="F312">
        <v>91.898148148148152</v>
      </c>
      <c r="G312">
        <v>0.6</v>
      </c>
      <c r="H312">
        <v>37330.631999999998</v>
      </c>
      <c r="I312">
        <v>5454.32</v>
      </c>
      <c r="J312">
        <v>4702</v>
      </c>
      <c r="K312" t="s">
        <v>10</v>
      </c>
      <c r="L312">
        <v>12443.544</v>
      </c>
      <c r="M312">
        <v>7175.817</v>
      </c>
      <c r="N312">
        <v>1372.626</v>
      </c>
      <c r="O312">
        <v>320.67899999999997</v>
      </c>
      <c r="P312">
        <v>69</v>
      </c>
      <c r="Q312">
        <v>57</v>
      </c>
      <c r="R312" t="s">
        <v>10</v>
      </c>
      <c r="S312">
        <v>5639</v>
      </c>
      <c r="T312">
        <v>4621</v>
      </c>
      <c r="U312">
        <v>3523</v>
      </c>
      <c r="V312">
        <v>3428</v>
      </c>
      <c r="W312">
        <v>4649</v>
      </c>
      <c r="X312">
        <v>6074</v>
      </c>
      <c r="Y312" t="s">
        <v>10</v>
      </c>
      <c r="Z312">
        <v>21438.666000000001</v>
      </c>
      <c r="AA312">
        <v>3573.1110000000003</v>
      </c>
      <c r="AB312">
        <v>5132.7643769106726</v>
      </c>
      <c r="AC312">
        <v>1.4364973203773048</v>
      </c>
      <c r="AD312">
        <v>116933344.73712</v>
      </c>
      <c r="AE312">
        <v>27934</v>
      </c>
      <c r="AF312">
        <v>4655.666666666667</v>
      </c>
      <c r="AG312">
        <v>1074.2401345447236</v>
      </c>
      <c r="AH312">
        <v>0.23073819743926186</v>
      </c>
      <c r="AI312">
        <v>131345668</v>
      </c>
      <c r="AJ312">
        <v>6.4688355841409691E-3</v>
      </c>
      <c r="AK312">
        <v>0.65573765613020141</v>
      </c>
      <c r="AL312">
        <v>30000</v>
      </c>
      <c r="AM312">
        <v>0.35</v>
      </c>
      <c r="AN312">
        <v>884.09547911277127</v>
      </c>
      <c r="AO312">
        <v>118.4456685082873</v>
      </c>
      <c r="AP312">
        <v>12239.50448740791</v>
      </c>
      <c r="AQ312">
        <v>75662.933381825278</v>
      </c>
      <c r="AR312">
        <v>82769.673492322516</v>
      </c>
      <c r="AS312">
        <v>436674.52474323194</v>
      </c>
      <c r="AT312">
        <v>10719.333000000001</v>
      </c>
      <c r="AU312">
        <v>24.249265499598128</v>
      </c>
      <c r="AV312">
        <v>3686.7074182005999</v>
      </c>
      <c r="AW312" t="s">
        <v>10</v>
      </c>
      <c r="AX312" t="s">
        <v>500</v>
      </c>
      <c r="AY312">
        <v>3</v>
      </c>
      <c r="AZ312">
        <v>9</v>
      </c>
    </row>
    <row r="313" spans="1:52" x14ac:dyDescent="0.3">
      <c r="A313">
        <v>42010</v>
      </c>
      <c r="B313" t="s">
        <v>891</v>
      </c>
      <c r="C313" t="s">
        <v>883</v>
      </c>
      <c r="D313" t="s">
        <v>556</v>
      </c>
      <c r="E313">
        <v>60</v>
      </c>
      <c r="F313">
        <v>91.898148148148152</v>
      </c>
      <c r="G313">
        <v>0.6</v>
      </c>
      <c r="H313">
        <v>13222.763999999999</v>
      </c>
      <c r="I313">
        <v>6899.6799999999994</v>
      </c>
      <c r="J313">
        <v>5948</v>
      </c>
      <c r="K313" t="s">
        <v>10</v>
      </c>
      <c r="L313">
        <v>3713.2829999999999</v>
      </c>
      <c r="M313">
        <v>3375.6210000000001</v>
      </c>
      <c r="N313">
        <v>2626.3710000000001</v>
      </c>
      <c r="O313">
        <v>3606.39</v>
      </c>
      <c r="P313">
        <v>4407.5879999999997</v>
      </c>
      <c r="Q313">
        <v>3513.4830000000002</v>
      </c>
      <c r="R313" t="s">
        <v>10</v>
      </c>
      <c r="S313">
        <v>4098</v>
      </c>
      <c r="T313">
        <v>2901</v>
      </c>
      <c r="U313">
        <v>3962</v>
      </c>
      <c r="V313">
        <v>3291</v>
      </c>
      <c r="W313">
        <v>6146</v>
      </c>
      <c r="X313">
        <v>5624</v>
      </c>
      <c r="Y313" t="s">
        <v>10</v>
      </c>
      <c r="Z313">
        <v>21242.736000000001</v>
      </c>
      <c r="AA313">
        <v>3540.4560000000001</v>
      </c>
      <c r="AB313">
        <v>574.38382235017593</v>
      </c>
      <c r="AC313">
        <v>0.16223441905510927</v>
      </c>
      <c r="AD313">
        <v>146568080.72448</v>
      </c>
      <c r="AE313">
        <v>26022</v>
      </c>
      <c r="AF313">
        <v>4337</v>
      </c>
      <c r="AG313">
        <v>1287.074822999813</v>
      </c>
      <c r="AH313">
        <v>0.29676615702093911</v>
      </c>
      <c r="AI313">
        <v>154778856</v>
      </c>
      <c r="AJ313">
        <v>6.4097162827814191E-3</v>
      </c>
      <c r="AK313">
        <v>0.66858764818771066</v>
      </c>
      <c r="AL313">
        <v>30000</v>
      </c>
      <c r="AM313">
        <v>0.35</v>
      </c>
      <c r="AN313">
        <v>782.45856534078905</v>
      </c>
      <c r="AO313">
        <v>117.36318232044199</v>
      </c>
      <c r="AP313">
        <v>7616.1747615766953</v>
      </c>
      <c r="AQ313">
        <v>9273.5082595523509</v>
      </c>
      <c r="AR313">
        <v>16315.29919877887</v>
      </c>
      <c r="AS313">
        <v>90684.05152101026</v>
      </c>
      <c r="AT313">
        <v>10621.368</v>
      </c>
      <c r="AU313">
        <v>27.148704022107573</v>
      </c>
      <c r="AV313">
        <v>772.6788736301603</v>
      </c>
      <c r="AW313" t="s">
        <v>10</v>
      </c>
      <c r="AX313" t="s">
        <v>500</v>
      </c>
      <c r="AY313">
        <v>3</v>
      </c>
      <c r="AZ313">
        <v>9</v>
      </c>
    </row>
    <row r="314" spans="1:52" x14ac:dyDescent="0.3">
      <c r="A314">
        <v>40010</v>
      </c>
      <c r="B314" t="s">
        <v>832</v>
      </c>
      <c r="C314" t="s">
        <v>883</v>
      </c>
      <c r="D314" t="s">
        <v>556</v>
      </c>
      <c r="E314">
        <v>60</v>
      </c>
      <c r="F314">
        <v>91.898148148148152</v>
      </c>
      <c r="G314">
        <v>0.6</v>
      </c>
      <c r="H314">
        <v>42209.748</v>
      </c>
      <c r="I314">
        <v>7687.32</v>
      </c>
      <c r="J314">
        <v>6627</v>
      </c>
      <c r="K314" t="s">
        <v>10</v>
      </c>
      <c r="L314">
        <v>1039.9590000000001</v>
      </c>
      <c r="M314">
        <v>1005.9930000000001</v>
      </c>
      <c r="N314">
        <v>496.50299999999999</v>
      </c>
      <c r="O314">
        <v>909.09</v>
      </c>
      <c r="P314">
        <v>2441.556</v>
      </c>
      <c r="Q314">
        <v>14069.915999999999</v>
      </c>
      <c r="R314" t="s">
        <v>10</v>
      </c>
      <c r="S314">
        <v>3998</v>
      </c>
      <c r="T314">
        <v>3801</v>
      </c>
      <c r="U314">
        <v>4438</v>
      </c>
      <c r="V314">
        <v>4401</v>
      </c>
      <c r="W314">
        <v>5909</v>
      </c>
      <c r="X314">
        <v>3626</v>
      </c>
      <c r="Y314" t="s">
        <v>10</v>
      </c>
      <c r="Z314">
        <v>19963.017</v>
      </c>
      <c r="AA314">
        <v>3327.1695</v>
      </c>
      <c r="AB314">
        <v>5304.147191635042</v>
      </c>
      <c r="AC314">
        <v>1.5941920577340716</v>
      </c>
      <c r="AD314">
        <v>153462099.84443998</v>
      </c>
      <c r="AE314">
        <v>26173</v>
      </c>
      <c r="AF314">
        <v>4362.166666666667</v>
      </c>
      <c r="AG314">
        <v>823.33697030235783</v>
      </c>
      <c r="AH314">
        <v>0.18874495937852545</v>
      </c>
      <c r="AI314">
        <v>173448471</v>
      </c>
      <c r="AJ314">
        <v>6.0235779006217599E-3</v>
      </c>
      <c r="AK314">
        <v>0.68091554558319656</v>
      </c>
      <c r="AL314">
        <v>30000</v>
      </c>
      <c r="AM314">
        <v>0.35</v>
      </c>
      <c r="AN314">
        <v>718.61488056484734</v>
      </c>
      <c r="AO314">
        <v>110.29291160220994</v>
      </c>
      <c r="AP314">
        <v>11921.721887767639</v>
      </c>
      <c r="AQ314">
        <v>78095.530478453118</v>
      </c>
      <c r="AR314">
        <v>84713.105174585711</v>
      </c>
      <c r="AS314">
        <v>439461.25481044652</v>
      </c>
      <c r="AT314">
        <v>9981.5084999999999</v>
      </c>
      <c r="AU314">
        <v>27.779854745435586</v>
      </c>
      <c r="AV314">
        <v>3984.4922799339815</v>
      </c>
      <c r="AW314" t="s">
        <v>10</v>
      </c>
      <c r="AX314" t="s">
        <v>500</v>
      </c>
      <c r="AY314">
        <v>3</v>
      </c>
      <c r="AZ314">
        <v>9</v>
      </c>
    </row>
    <row r="315" spans="1:52" x14ac:dyDescent="0.3">
      <c r="A315">
        <v>42060</v>
      </c>
      <c r="B315" t="s">
        <v>892</v>
      </c>
      <c r="C315" t="s">
        <v>883</v>
      </c>
      <c r="D315" t="s">
        <v>556</v>
      </c>
      <c r="E315">
        <v>60</v>
      </c>
      <c r="F315">
        <v>91.898148148148152</v>
      </c>
      <c r="G315">
        <v>0.6</v>
      </c>
      <c r="H315">
        <v>11412.576000000001</v>
      </c>
      <c r="I315">
        <v>7160.6799999999994</v>
      </c>
      <c r="J315">
        <v>6173</v>
      </c>
      <c r="K315" t="s">
        <v>10</v>
      </c>
      <c r="L315">
        <v>3804.192</v>
      </c>
      <c r="M315">
        <v>3782.2139999999999</v>
      </c>
      <c r="N315">
        <v>2524.473</v>
      </c>
      <c r="O315">
        <v>3243.7530000000002</v>
      </c>
      <c r="P315">
        <v>3440.556</v>
      </c>
      <c r="Q315">
        <v>2976.0210000000002</v>
      </c>
      <c r="R315" t="s">
        <v>10</v>
      </c>
      <c r="S315">
        <v>4154</v>
      </c>
      <c r="T315">
        <v>5960</v>
      </c>
      <c r="U315">
        <v>5550</v>
      </c>
      <c r="V315">
        <v>3553</v>
      </c>
      <c r="W315">
        <v>3636</v>
      </c>
      <c r="X315">
        <v>3718</v>
      </c>
      <c r="Y315" t="s">
        <v>10</v>
      </c>
      <c r="Z315">
        <v>19771.209000000003</v>
      </c>
      <c r="AA315">
        <v>3295.2015000000006</v>
      </c>
      <c r="AB315">
        <v>493.13811358715259</v>
      </c>
      <c r="AC315">
        <v>0.14965340164695617</v>
      </c>
      <c r="AD315">
        <v>141575300.86212</v>
      </c>
      <c r="AE315">
        <v>26571</v>
      </c>
      <c r="AF315">
        <v>4428.5</v>
      </c>
      <c r="AG315">
        <v>1056.2169758151022</v>
      </c>
      <c r="AH315">
        <v>0.23850445428815675</v>
      </c>
      <c r="AI315">
        <v>164022783</v>
      </c>
      <c r="AJ315">
        <v>5.9657023585650429E-3</v>
      </c>
      <c r="AK315">
        <v>0.68688124794176164</v>
      </c>
      <c r="AL315">
        <v>30000</v>
      </c>
      <c r="AM315">
        <v>0.35</v>
      </c>
      <c r="AN315">
        <v>740.98612871144178</v>
      </c>
      <c r="AO315">
        <v>109.23319889502764</v>
      </c>
      <c r="AP315">
        <v>7047.1300472888106</v>
      </c>
      <c r="AQ315">
        <v>8027.3997572467779</v>
      </c>
      <c r="AR315">
        <v>14581.391690948436</v>
      </c>
      <c r="AS315">
        <v>82074.854295162426</v>
      </c>
      <c r="AT315">
        <v>9885.6045000000013</v>
      </c>
      <c r="AU315">
        <v>26.682293006458423</v>
      </c>
      <c r="AV315">
        <v>751.37279806330491</v>
      </c>
      <c r="AW315" t="s">
        <v>10</v>
      </c>
      <c r="AX315" t="s">
        <v>500</v>
      </c>
      <c r="AY315">
        <v>3</v>
      </c>
      <c r="AZ315">
        <v>9</v>
      </c>
    </row>
    <row r="316" spans="1:52" x14ac:dyDescent="0.3">
      <c r="A316">
        <v>41196</v>
      </c>
      <c r="B316" t="s">
        <v>44</v>
      </c>
      <c r="C316" t="s">
        <v>883</v>
      </c>
      <c r="D316" t="s">
        <v>556</v>
      </c>
      <c r="E316">
        <v>60</v>
      </c>
      <c r="F316">
        <v>91.898148148148152</v>
      </c>
      <c r="G316">
        <v>0.6</v>
      </c>
      <c r="H316">
        <v>41667.290999999997</v>
      </c>
      <c r="I316">
        <v>6001.8399999999992</v>
      </c>
      <c r="J316">
        <v>5174</v>
      </c>
      <c r="K316" t="s">
        <v>10</v>
      </c>
      <c r="L316">
        <v>0</v>
      </c>
      <c r="M316">
        <v>0</v>
      </c>
      <c r="N316">
        <v>0</v>
      </c>
      <c r="O316">
        <v>3703.2930000000001</v>
      </c>
      <c r="P316">
        <v>13889.097</v>
      </c>
      <c r="Q316">
        <v>1540.4580000000001</v>
      </c>
      <c r="R316" t="s">
        <v>10</v>
      </c>
      <c r="S316">
        <v>4620</v>
      </c>
      <c r="T316">
        <v>3083</v>
      </c>
      <c r="U316">
        <v>3943</v>
      </c>
      <c r="V316">
        <v>4853</v>
      </c>
      <c r="W316">
        <v>5008</v>
      </c>
      <c r="X316">
        <v>3629</v>
      </c>
      <c r="Y316" t="s">
        <v>10</v>
      </c>
      <c r="Z316">
        <v>19132.847999999998</v>
      </c>
      <c r="AA316">
        <v>3188.8079999999995</v>
      </c>
      <c r="AB316">
        <v>5440.2835698856361</v>
      </c>
      <c r="AC316">
        <v>1.7060555448574002</v>
      </c>
      <c r="AD316">
        <v>114832292.44031997</v>
      </c>
      <c r="AE316">
        <v>25136</v>
      </c>
      <c r="AF316">
        <v>4189.333333333333</v>
      </c>
      <c r="AG316">
        <v>760.89018042465602</v>
      </c>
      <c r="AH316">
        <v>0.1816256000377123</v>
      </c>
      <c r="AI316">
        <v>130053664</v>
      </c>
      <c r="AJ316">
        <v>5.7730853201575305E-3</v>
      </c>
      <c r="AK316">
        <v>0.70450905759291904</v>
      </c>
      <c r="AL316">
        <v>30000</v>
      </c>
      <c r="AM316">
        <v>0.35</v>
      </c>
      <c r="AN316">
        <v>796.19271850111875</v>
      </c>
      <c r="AO316">
        <v>105.70634254143646</v>
      </c>
      <c r="AP316">
        <v>11782.664122371823</v>
      </c>
      <c r="AQ316">
        <v>80042.47782819948</v>
      </c>
      <c r="AR316">
        <v>86384.858380685662</v>
      </c>
      <c r="AS316">
        <v>454231.05513140478</v>
      </c>
      <c r="AT316">
        <v>9566.4239999999991</v>
      </c>
      <c r="AU316">
        <v>24.030423232227932</v>
      </c>
      <c r="AV316">
        <v>4297.1031275001124</v>
      </c>
      <c r="AW316" t="s">
        <v>10</v>
      </c>
      <c r="AX316" t="s">
        <v>500</v>
      </c>
      <c r="AY316">
        <v>3</v>
      </c>
      <c r="AZ316">
        <v>9</v>
      </c>
    </row>
    <row r="317" spans="1:52" x14ac:dyDescent="0.3">
      <c r="A317">
        <v>40273</v>
      </c>
      <c r="B317" t="s">
        <v>893</v>
      </c>
      <c r="C317" t="s">
        <v>883</v>
      </c>
      <c r="D317" t="s">
        <v>556</v>
      </c>
      <c r="E317">
        <v>60</v>
      </c>
      <c r="F317">
        <v>91.898148148148152</v>
      </c>
      <c r="G317">
        <v>0.6</v>
      </c>
      <c r="H317">
        <v>27515.456999999999</v>
      </c>
      <c r="I317">
        <v>5794.2</v>
      </c>
      <c r="J317">
        <v>4995</v>
      </c>
      <c r="K317" t="s">
        <v>10</v>
      </c>
      <c r="L317">
        <v>8554.4369999999999</v>
      </c>
      <c r="M317">
        <v>9171.8189999999995</v>
      </c>
      <c r="N317">
        <v>489.51</v>
      </c>
      <c r="O317">
        <v>98</v>
      </c>
      <c r="P317">
        <v>2</v>
      </c>
      <c r="Q317">
        <v>0</v>
      </c>
      <c r="R317" t="s">
        <v>10</v>
      </c>
      <c r="S317">
        <v>5472</v>
      </c>
      <c r="T317">
        <v>3920</v>
      </c>
      <c r="U317">
        <v>5556</v>
      </c>
      <c r="V317">
        <v>5178</v>
      </c>
      <c r="W317">
        <v>3175</v>
      </c>
      <c r="X317">
        <v>3765</v>
      </c>
      <c r="Y317" t="s">
        <v>10</v>
      </c>
      <c r="Z317">
        <v>18315.766</v>
      </c>
      <c r="AA317">
        <v>3052.6276666666668</v>
      </c>
      <c r="AB317">
        <v>4508.6288418550794</v>
      </c>
      <c r="AC317">
        <v>1.4769665135015633</v>
      </c>
      <c r="AD317">
        <v>106125211.3572</v>
      </c>
      <c r="AE317">
        <v>27066</v>
      </c>
      <c r="AF317">
        <v>4511</v>
      </c>
      <c r="AG317">
        <v>1015.0002955664594</v>
      </c>
      <c r="AH317">
        <v>0.22500560752969617</v>
      </c>
      <c r="AI317">
        <v>135194670</v>
      </c>
      <c r="AJ317">
        <v>5.5265415698718991E-3</v>
      </c>
      <c r="AK317">
        <v>0.72125395911567525</v>
      </c>
      <c r="AL317">
        <v>30000</v>
      </c>
      <c r="AM317">
        <v>0.35</v>
      </c>
      <c r="AN317">
        <v>792.84154641247062</v>
      </c>
      <c r="AO317">
        <v>101.19207734806629</v>
      </c>
      <c r="AP317">
        <v>10580.153482739057</v>
      </c>
      <c r="AQ317">
        <v>66440.365475118582</v>
      </c>
      <c r="AR317">
        <v>72511.890116002556</v>
      </c>
      <c r="AS317">
        <v>384528.58877117158</v>
      </c>
      <c r="AT317">
        <v>9157.8829999999998</v>
      </c>
      <c r="AU317">
        <v>23.101420558593357</v>
      </c>
      <c r="AV317">
        <v>3799.9871022365132</v>
      </c>
      <c r="AW317" t="s">
        <v>10</v>
      </c>
      <c r="AX317" t="s">
        <v>500</v>
      </c>
      <c r="AY317">
        <v>3</v>
      </c>
      <c r="AZ317">
        <v>9</v>
      </c>
    </row>
    <row r="318" spans="1:52" x14ac:dyDescent="0.3">
      <c r="A318">
        <v>40930</v>
      </c>
      <c r="B318" t="s">
        <v>894</v>
      </c>
      <c r="C318" t="s">
        <v>883</v>
      </c>
      <c r="D318" t="s">
        <v>556</v>
      </c>
      <c r="E318">
        <v>60</v>
      </c>
      <c r="F318">
        <v>91.898148148148152</v>
      </c>
      <c r="G318">
        <v>0.6</v>
      </c>
      <c r="H318">
        <v>14625.36</v>
      </c>
      <c r="I318">
        <v>7265.08</v>
      </c>
      <c r="J318">
        <v>6263</v>
      </c>
      <c r="K318" t="s">
        <v>10</v>
      </c>
      <c r="L318">
        <v>119</v>
      </c>
      <c r="M318">
        <v>101</v>
      </c>
      <c r="N318">
        <v>3858.1379999999999</v>
      </c>
      <c r="O318">
        <v>4875.12</v>
      </c>
      <c r="P318">
        <v>4334.6610000000001</v>
      </c>
      <c r="Q318">
        <v>4290.7049999999999</v>
      </c>
      <c r="R318" t="s">
        <v>10</v>
      </c>
      <c r="S318">
        <v>4191</v>
      </c>
      <c r="T318">
        <v>3061</v>
      </c>
      <c r="U318">
        <v>3701</v>
      </c>
      <c r="V318">
        <v>4420</v>
      </c>
      <c r="W318">
        <v>2715</v>
      </c>
      <c r="X318">
        <v>4380</v>
      </c>
      <c r="Y318" t="s">
        <v>10</v>
      </c>
      <c r="Z318">
        <v>17578.624</v>
      </c>
      <c r="AA318">
        <v>2929.7706666666668</v>
      </c>
      <c r="AB318">
        <v>2207.9168583906117</v>
      </c>
      <c r="AC318">
        <v>0.75361422773157161</v>
      </c>
      <c r="AD318">
        <v>127710109.64992</v>
      </c>
      <c r="AE318">
        <v>22468</v>
      </c>
      <c r="AF318">
        <v>3744.6666666666665</v>
      </c>
      <c r="AG318">
        <v>719.50779472266015</v>
      </c>
      <c r="AH318">
        <v>0.19214201390136912</v>
      </c>
      <c r="AI318">
        <v>140717084</v>
      </c>
      <c r="AJ318">
        <v>5.3041186635136E-3</v>
      </c>
      <c r="AK318">
        <v>0.74295019861972167</v>
      </c>
      <c r="AL318">
        <v>30000</v>
      </c>
      <c r="AM318">
        <v>0.35</v>
      </c>
      <c r="AN318">
        <v>693.65390510013992</v>
      </c>
      <c r="AO318">
        <v>97.119469613259668</v>
      </c>
      <c r="AP318">
        <v>8035.0850351861918</v>
      </c>
      <c r="AQ318">
        <v>32904.891012873275</v>
      </c>
      <c r="AR318">
        <v>38732.059189668857</v>
      </c>
      <c r="AS318">
        <v>206999.13682231837</v>
      </c>
      <c r="AT318">
        <v>8789.3119999999999</v>
      </c>
      <c r="AU318">
        <v>25.342067377912688</v>
      </c>
      <c r="AV318">
        <v>2131.3866070996014</v>
      </c>
      <c r="AW318" t="s">
        <v>10</v>
      </c>
      <c r="AX318" t="s">
        <v>500</v>
      </c>
      <c r="AY318">
        <v>3</v>
      </c>
      <c r="AZ318">
        <v>9</v>
      </c>
    </row>
    <row r="319" spans="1:52" x14ac:dyDescent="0.3">
      <c r="A319">
        <v>40980</v>
      </c>
      <c r="B319" t="s">
        <v>895</v>
      </c>
      <c r="C319" t="s">
        <v>883</v>
      </c>
      <c r="D319" t="s">
        <v>556</v>
      </c>
      <c r="E319">
        <v>60</v>
      </c>
      <c r="F319">
        <v>91.898148148148152</v>
      </c>
      <c r="G319">
        <v>0.6</v>
      </c>
      <c r="H319">
        <v>9503.487000000001</v>
      </c>
      <c r="I319">
        <v>6998.28</v>
      </c>
      <c r="J319">
        <v>6033</v>
      </c>
      <c r="K319" t="s">
        <v>10</v>
      </c>
      <c r="L319">
        <v>2892.105</v>
      </c>
      <c r="M319">
        <v>2816.181</v>
      </c>
      <c r="N319">
        <v>3167.8290000000002</v>
      </c>
      <c r="O319">
        <v>2713.2840000000001</v>
      </c>
      <c r="P319">
        <v>1710.288</v>
      </c>
      <c r="Q319">
        <v>1480.518</v>
      </c>
      <c r="R319" t="s">
        <v>10</v>
      </c>
      <c r="S319">
        <v>3002</v>
      </c>
      <c r="T319">
        <v>3797</v>
      </c>
      <c r="U319">
        <v>2544</v>
      </c>
      <c r="V319">
        <v>3107</v>
      </c>
      <c r="W319">
        <v>3397</v>
      </c>
      <c r="X319">
        <v>2646</v>
      </c>
      <c r="Y319" t="s">
        <v>10</v>
      </c>
      <c r="Z319">
        <v>14780.205</v>
      </c>
      <c r="AA319">
        <v>2463.3674999999998</v>
      </c>
      <c r="AB319">
        <v>692.84043539815139</v>
      </c>
      <c r="AC319">
        <v>0.28125743941906817</v>
      </c>
      <c r="AD319">
        <v>103436013.0474</v>
      </c>
      <c r="AE319">
        <v>18493</v>
      </c>
      <c r="AF319">
        <v>3082.1666666666665</v>
      </c>
      <c r="AG319">
        <v>468.4047039331129</v>
      </c>
      <c r="AH319">
        <v>0.1519725422375319</v>
      </c>
      <c r="AI319">
        <v>111568269</v>
      </c>
      <c r="AJ319">
        <v>4.4597325246308831E-3</v>
      </c>
      <c r="AK319">
        <v>0.77132264014752971</v>
      </c>
      <c r="AL319">
        <v>30000</v>
      </c>
      <c r="AM319">
        <v>0.35</v>
      </c>
      <c r="AN319">
        <v>648.05992950598272</v>
      </c>
      <c r="AO319">
        <v>81.658591160220993</v>
      </c>
      <c r="AP319">
        <v>5592.3559050114109</v>
      </c>
      <c r="AQ319">
        <v>10721.956326490863</v>
      </c>
      <c r="AR319">
        <v>15621.471796104122</v>
      </c>
      <c r="AS319">
        <v>91175.978220738922</v>
      </c>
      <c r="AT319">
        <v>7390.1025</v>
      </c>
      <c r="AU319">
        <v>22.806849069139297</v>
      </c>
      <c r="AV319">
        <v>1116.5509583902081</v>
      </c>
      <c r="AW319" t="s">
        <v>10</v>
      </c>
      <c r="AX319" t="s">
        <v>500</v>
      </c>
      <c r="AY319">
        <v>3</v>
      </c>
      <c r="AZ319">
        <v>9</v>
      </c>
    </row>
    <row r="320" spans="1:52" x14ac:dyDescent="0.3">
      <c r="A320">
        <v>40670</v>
      </c>
      <c r="B320" t="s">
        <v>896</v>
      </c>
      <c r="C320" t="s">
        <v>883</v>
      </c>
      <c r="D320" t="s">
        <v>556</v>
      </c>
      <c r="E320">
        <v>60</v>
      </c>
      <c r="F320">
        <v>91.898148148148152</v>
      </c>
      <c r="G320">
        <v>0.6</v>
      </c>
      <c r="H320">
        <v>19723.256999999998</v>
      </c>
      <c r="I320">
        <v>6456.5599999999995</v>
      </c>
      <c r="J320">
        <v>5566</v>
      </c>
      <c r="K320" t="s">
        <v>10</v>
      </c>
      <c r="L320">
        <v>1255.7429999999999</v>
      </c>
      <c r="M320">
        <v>6574.4189999999999</v>
      </c>
      <c r="N320">
        <v>4328.6670000000004</v>
      </c>
      <c r="O320">
        <v>435.56400000000002</v>
      </c>
      <c r="P320">
        <v>473.52600000000001</v>
      </c>
      <c r="Q320">
        <v>772.22699999999998</v>
      </c>
      <c r="R320" t="s">
        <v>10</v>
      </c>
      <c r="S320">
        <v>2201</v>
      </c>
      <c r="T320">
        <v>2485</v>
      </c>
      <c r="U320">
        <v>3717</v>
      </c>
      <c r="V320">
        <v>3278</v>
      </c>
      <c r="W320">
        <v>2255</v>
      </c>
      <c r="X320">
        <v>2603</v>
      </c>
      <c r="Y320" t="s">
        <v>10</v>
      </c>
      <c r="Z320">
        <v>13840.146000000002</v>
      </c>
      <c r="AA320">
        <v>2306.6910000000003</v>
      </c>
      <c r="AB320">
        <v>2554.3128571071315</v>
      </c>
      <c r="AC320">
        <v>1.1073493836439867</v>
      </c>
      <c r="AD320">
        <v>89359733.057760015</v>
      </c>
      <c r="AE320">
        <v>16539</v>
      </c>
      <c r="AF320">
        <v>2756.5</v>
      </c>
      <c r="AG320">
        <v>608.585162487552</v>
      </c>
      <c r="AH320">
        <v>0.22078184744696244</v>
      </c>
      <c r="AI320">
        <v>92056074</v>
      </c>
      <c r="AJ320">
        <v>4.1760820815299939E-3</v>
      </c>
      <c r="AK320">
        <v>0.77986983282991618</v>
      </c>
      <c r="AL320">
        <v>30000</v>
      </c>
      <c r="AM320">
        <v>0.35</v>
      </c>
      <c r="AN320">
        <v>652.89048257659942</v>
      </c>
      <c r="AO320">
        <v>76.464895027624323</v>
      </c>
      <c r="AP320">
        <v>7142.2065587645902</v>
      </c>
      <c r="AQ320">
        <v>37789.264478761535</v>
      </c>
      <c r="AR320">
        <v>42377.158180418992</v>
      </c>
      <c r="AS320">
        <v>230221.4648597854</v>
      </c>
      <c r="AT320">
        <v>6920.0730000000012</v>
      </c>
      <c r="AU320">
        <v>21.198265818457887</v>
      </c>
      <c r="AV320">
        <v>3010.8125405339765</v>
      </c>
      <c r="AW320" t="s">
        <v>10</v>
      </c>
      <c r="AX320" t="s">
        <v>500</v>
      </c>
      <c r="AY320">
        <v>3</v>
      </c>
      <c r="AZ320">
        <v>9</v>
      </c>
    </row>
    <row r="321" spans="1:52" x14ac:dyDescent="0.3">
      <c r="A321">
        <v>40740</v>
      </c>
      <c r="B321" t="s">
        <v>897</v>
      </c>
      <c r="C321" t="s">
        <v>883</v>
      </c>
      <c r="D321" t="s">
        <v>556</v>
      </c>
      <c r="E321">
        <v>60</v>
      </c>
      <c r="F321">
        <v>91.898148148148152</v>
      </c>
      <c r="G321">
        <v>0.6</v>
      </c>
      <c r="H321">
        <v>7849.143</v>
      </c>
      <c r="I321">
        <v>6319.6799999999994</v>
      </c>
      <c r="J321">
        <v>5448</v>
      </c>
      <c r="K321" t="s">
        <v>10</v>
      </c>
      <c r="L321">
        <v>2616.3809999999999</v>
      </c>
      <c r="M321">
        <v>2242.7550000000001</v>
      </c>
      <c r="N321">
        <v>1647.3510000000001</v>
      </c>
      <c r="O321">
        <v>2507.4899999999998</v>
      </c>
      <c r="P321">
        <v>2356.6410000000001</v>
      </c>
      <c r="Q321">
        <v>2429.5680000000002</v>
      </c>
      <c r="R321" t="s">
        <v>10</v>
      </c>
      <c r="S321">
        <v>3054</v>
      </c>
      <c r="T321">
        <v>1937</v>
      </c>
      <c r="U321">
        <v>4335</v>
      </c>
      <c r="V321">
        <v>2788</v>
      </c>
      <c r="W321">
        <v>3819</v>
      </c>
      <c r="X321">
        <v>2415</v>
      </c>
      <c r="Y321" t="s">
        <v>10</v>
      </c>
      <c r="Z321">
        <v>13800.186000000002</v>
      </c>
      <c r="AA321">
        <v>2300.0310000000004</v>
      </c>
      <c r="AB321">
        <v>344.2013388195906</v>
      </c>
      <c r="AC321">
        <v>0.14965073897681838</v>
      </c>
      <c r="AD321">
        <v>87212759.460480005</v>
      </c>
      <c r="AE321">
        <v>18348</v>
      </c>
      <c r="AF321">
        <v>3058</v>
      </c>
      <c r="AG321">
        <v>889.14070877448864</v>
      </c>
      <c r="AH321">
        <v>0.29075889757177525</v>
      </c>
      <c r="AI321">
        <v>99959904</v>
      </c>
      <c r="AJ321">
        <v>4.1640246769348447E-3</v>
      </c>
      <c r="AK321">
        <v>0.78403385750685106</v>
      </c>
      <c r="AL321">
        <v>30000</v>
      </c>
      <c r="AM321">
        <v>0.35</v>
      </c>
      <c r="AN321">
        <v>658.96981789278016</v>
      </c>
      <c r="AO321">
        <v>76.244121546961338</v>
      </c>
      <c r="AP321">
        <v>4918.848631637271</v>
      </c>
      <c r="AQ321">
        <v>5602.9879852397371</v>
      </c>
      <c r="AR321">
        <v>10177.635278057416</v>
      </c>
      <c r="AS321">
        <v>65793.257387981983</v>
      </c>
      <c r="AT321">
        <v>6900.0930000000008</v>
      </c>
      <c r="AU321">
        <v>20.942060812632555</v>
      </c>
      <c r="AV321">
        <v>862.92891901781161</v>
      </c>
      <c r="AW321" t="s">
        <v>10</v>
      </c>
      <c r="AX321" t="s">
        <v>500</v>
      </c>
      <c r="AY321">
        <v>3</v>
      </c>
      <c r="AZ321">
        <v>9</v>
      </c>
    </row>
    <row r="322" spans="1:52" x14ac:dyDescent="0.3">
      <c r="A322">
        <v>40228</v>
      </c>
      <c r="B322" t="s">
        <v>52</v>
      </c>
      <c r="C322" t="s">
        <v>883</v>
      </c>
      <c r="D322" t="s">
        <v>556</v>
      </c>
      <c r="E322">
        <v>60</v>
      </c>
      <c r="F322">
        <v>91.898148148148152</v>
      </c>
      <c r="G322">
        <v>0.6</v>
      </c>
      <c r="H322">
        <v>19051.929</v>
      </c>
      <c r="I322">
        <v>6529.6399999999994</v>
      </c>
      <c r="J322">
        <v>5629</v>
      </c>
      <c r="K322" t="s">
        <v>10</v>
      </c>
      <c r="L322">
        <v>0</v>
      </c>
      <c r="M322">
        <v>0</v>
      </c>
      <c r="N322">
        <v>5039.9549999999999</v>
      </c>
      <c r="O322">
        <v>6350.643</v>
      </c>
      <c r="P322">
        <v>1720.278</v>
      </c>
      <c r="Q322">
        <v>21</v>
      </c>
      <c r="R322" t="s">
        <v>10</v>
      </c>
      <c r="S322">
        <v>2708</v>
      </c>
      <c r="T322">
        <v>1909</v>
      </c>
      <c r="U322">
        <v>1865</v>
      </c>
      <c r="V322">
        <v>1875</v>
      </c>
      <c r="W322">
        <v>1814</v>
      </c>
      <c r="X322">
        <v>2088</v>
      </c>
      <c r="Y322" t="s">
        <v>10</v>
      </c>
      <c r="Z322">
        <v>13131.876</v>
      </c>
      <c r="AA322">
        <v>2188.6460000000002</v>
      </c>
      <c r="AB322">
        <v>2826.6794099388771</v>
      </c>
      <c r="AC322">
        <v>1.2915196929694783</v>
      </c>
      <c r="AD322">
        <v>85746422.804639995</v>
      </c>
      <c r="AE322">
        <v>12259</v>
      </c>
      <c r="AF322">
        <v>2043.1666666666667</v>
      </c>
      <c r="AG322">
        <v>338.985201250241</v>
      </c>
      <c r="AH322">
        <v>0.16591167366844325</v>
      </c>
      <c r="AI322">
        <v>69005911</v>
      </c>
      <c r="AJ322">
        <v>3.9623709215548565E-3</v>
      </c>
      <c r="AK322">
        <v>0.78799622842840589</v>
      </c>
      <c r="AL322">
        <v>30000</v>
      </c>
      <c r="AM322">
        <v>0.35</v>
      </c>
      <c r="AN322">
        <v>632.39636546919712</v>
      </c>
      <c r="AO322">
        <v>72.551801104972384</v>
      </c>
      <c r="AP322">
        <v>7179.7874762372203</v>
      </c>
      <c r="AQ322">
        <v>41725.269206733974</v>
      </c>
      <c r="AR322">
        <v>46078.377273032318</v>
      </c>
      <c r="AS322">
        <v>249269.8157312184</v>
      </c>
      <c r="AT322">
        <v>6565.9380000000001</v>
      </c>
      <c r="AU322">
        <v>20.765261657152312</v>
      </c>
      <c r="AV322">
        <v>3435.7495187550148</v>
      </c>
      <c r="AW322" t="s">
        <v>10</v>
      </c>
      <c r="AX322" t="s">
        <v>500</v>
      </c>
      <c r="AY322">
        <v>3</v>
      </c>
      <c r="AZ322">
        <v>9</v>
      </c>
    </row>
    <row r="323" spans="1:52" x14ac:dyDescent="0.3">
      <c r="A323">
        <v>40220</v>
      </c>
      <c r="B323" t="s">
        <v>898</v>
      </c>
      <c r="C323" t="s">
        <v>883</v>
      </c>
      <c r="D323" t="s">
        <v>556</v>
      </c>
      <c r="E323">
        <v>60</v>
      </c>
      <c r="F323">
        <v>91.898148148148152</v>
      </c>
      <c r="G323">
        <v>0.6</v>
      </c>
      <c r="H323">
        <v>8790.2010000000009</v>
      </c>
      <c r="I323">
        <v>6847.48</v>
      </c>
      <c r="J323">
        <v>5903</v>
      </c>
      <c r="K323" t="s">
        <v>10</v>
      </c>
      <c r="L323">
        <v>1748.25</v>
      </c>
      <c r="M323">
        <v>2119.8780000000002</v>
      </c>
      <c r="N323">
        <v>1949.049</v>
      </c>
      <c r="O323">
        <v>1780.2180000000001</v>
      </c>
      <c r="P323">
        <v>1834.164</v>
      </c>
      <c r="Q323">
        <v>2930.067</v>
      </c>
      <c r="R323" t="s">
        <v>10</v>
      </c>
      <c r="S323">
        <v>2525</v>
      </c>
      <c r="T323">
        <v>2043</v>
      </c>
      <c r="U323">
        <v>2364</v>
      </c>
      <c r="V323">
        <v>3602</v>
      </c>
      <c r="W323">
        <v>2565</v>
      </c>
      <c r="X323">
        <v>1950</v>
      </c>
      <c r="Y323" t="s">
        <v>10</v>
      </c>
      <c r="Z323">
        <v>12361.626</v>
      </c>
      <c r="AA323">
        <v>2060.2710000000002</v>
      </c>
      <c r="AB323">
        <v>447.0748420674098</v>
      </c>
      <c r="AC323">
        <v>0.21699807552861239</v>
      </c>
      <c r="AD323">
        <v>84645986.802479997</v>
      </c>
      <c r="AE323">
        <v>15049</v>
      </c>
      <c r="AF323">
        <v>2508.1666666666665</v>
      </c>
      <c r="AG323">
        <v>591.38800010371131</v>
      </c>
      <c r="AH323">
        <v>0.23578496914228639</v>
      </c>
      <c r="AI323">
        <v>88834247</v>
      </c>
      <c r="AJ323">
        <v>3.729958111509466E-3</v>
      </c>
      <c r="AK323">
        <v>0.79172618653991533</v>
      </c>
      <c r="AL323">
        <v>30000</v>
      </c>
      <c r="AM323">
        <v>0.35</v>
      </c>
      <c r="AN323">
        <v>599.16027490022532</v>
      </c>
      <c r="AO323">
        <v>68.296276243093928</v>
      </c>
      <c r="AP323">
        <v>4544.8514166530458</v>
      </c>
      <c r="AQ323">
        <v>7039.5111320560309</v>
      </c>
      <c r="AR323">
        <v>11137.287706641666</v>
      </c>
      <c r="AS323">
        <v>69813.61815011414</v>
      </c>
      <c r="AT323">
        <v>6180.8130000000001</v>
      </c>
      <c r="AU323">
        <v>20.631584765960177</v>
      </c>
      <c r="AV323">
        <v>1022.2170517997114</v>
      </c>
      <c r="AW323" t="s">
        <v>10</v>
      </c>
      <c r="AX323" t="s">
        <v>500</v>
      </c>
      <c r="AY323">
        <v>3</v>
      </c>
      <c r="AZ323">
        <v>9</v>
      </c>
    </row>
    <row r="324" spans="1:52" x14ac:dyDescent="0.3">
      <c r="A324">
        <v>40990</v>
      </c>
      <c r="B324" t="s">
        <v>899</v>
      </c>
      <c r="C324" t="s">
        <v>883</v>
      </c>
      <c r="D324" t="s">
        <v>556</v>
      </c>
      <c r="E324">
        <v>60</v>
      </c>
      <c r="F324">
        <v>91.898148148148152</v>
      </c>
      <c r="G324">
        <v>0.6</v>
      </c>
      <c r="H324">
        <v>6878.1149999999998</v>
      </c>
      <c r="I324">
        <v>7774.32</v>
      </c>
      <c r="J324">
        <v>6702</v>
      </c>
      <c r="K324" t="s">
        <v>10</v>
      </c>
      <c r="L324">
        <v>2143.8539999999998</v>
      </c>
      <c r="M324">
        <v>2292.7049999999999</v>
      </c>
      <c r="N324">
        <v>2181.8159999999998</v>
      </c>
      <c r="O324">
        <v>2136.8609999999999</v>
      </c>
      <c r="P324">
        <v>1480.518</v>
      </c>
      <c r="Q324">
        <v>1989.009</v>
      </c>
      <c r="R324" t="s">
        <v>10</v>
      </c>
      <c r="S324">
        <v>2968</v>
      </c>
      <c r="T324">
        <v>2338</v>
      </c>
      <c r="U324">
        <v>3565</v>
      </c>
      <c r="V324">
        <v>2941</v>
      </c>
      <c r="W324">
        <v>2018</v>
      </c>
      <c r="X324">
        <v>2481</v>
      </c>
      <c r="Y324" t="s">
        <v>10</v>
      </c>
      <c r="Z324">
        <v>12224.762999999999</v>
      </c>
      <c r="AA324">
        <v>2037.4604999999999</v>
      </c>
      <c r="AB324">
        <v>289.73118491508649</v>
      </c>
      <c r="AC324">
        <v>0.14220211136121977</v>
      </c>
      <c r="AD324">
        <v>95039219.486159995</v>
      </c>
      <c r="AE324">
        <v>16311</v>
      </c>
      <c r="AF324">
        <v>2718.5</v>
      </c>
      <c r="AG324">
        <v>551.39922016629657</v>
      </c>
      <c r="AH324">
        <v>0.20283215750093675</v>
      </c>
      <c r="AI324">
        <v>109316322</v>
      </c>
      <c r="AJ324">
        <v>3.6886615007710789E-3</v>
      </c>
      <c r="AK324">
        <v>0.7991050468605434</v>
      </c>
      <c r="AL324">
        <v>30000</v>
      </c>
      <c r="AM324">
        <v>0.35</v>
      </c>
      <c r="AN324">
        <v>559.19028208834584</v>
      </c>
      <c r="AO324">
        <v>67.540127071823193</v>
      </c>
      <c r="AP324">
        <v>4342.1388092244779</v>
      </c>
      <c r="AQ324">
        <v>4742.3500179393568</v>
      </c>
      <c r="AR324">
        <v>8794.7576422487473</v>
      </c>
      <c r="AS324">
        <v>55677.638038145298</v>
      </c>
      <c r="AT324">
        <v>6112.3814999999995</v>
      </c>
      <c r="AU324">
        <v>21.861544078243874</v>
      </c>
      <c r="AV324">
        <v>824.36383305789241</v>
      </c>
      <c r="AW324" t="s">
        <v>10</v>
      </c>
      <c r="AX324" t="s">
        <v>500</v>
      </c>
      <c r="AY324">
        <v>3</v>
      </c>
      <c r="AZ324">
        <v>9</v>
      </c>
    </row>
    <row r="325" spans="1:52" x14ac:dyDescent="0.3">
      <c r="A325">
        <v>40477</v>
      </c>
      <c r="B325" t="s">
        <v>55</v>
      </c>
      <c r="C325" t="s">
        <v>883</v>
      </c>
      <c r="D325" t="s">
        <v>556</v>
      </c>
      <c r="E325">
        <v>60</v>
      </c>
      <c r="F325">
        <v>91.898148148148152</v>
      </c>
      <c r="G325">
        <v>0.6</v>
      </c>
      <c r="H325">
        <v>17769.213</v>
      </c>
      <c r="I325">
        <v>6455.4</v>
      </c>
      <c r="J325">
        <v>5565</v>
      </c>
      <c r="K325" t="s">
        <v>10</v>
      </c>
      <c r="L325">
        <v>0</v>
      </c>
      <c r="M325">
        <v>0</v>
      </c>
      <c r="N325">
        <v>0</v>
      </c>
      <c r="O325">
        <v>5473.5209999999997</v>
      </c>
      <c r="P325">
        <v>5923.0709999999999</v>
      </c>
      <c r="Q325">
        <v>718.28099999999995</v>
      </c>
      <c r="R325" t="s">
        <v>10</v>
      </c>
      <c r="S325">
        <v>3083</v>
      </c>
      <c r="T325">
        <v>1738</v>
      </c>
      <c r="U325">
        <v>3125</v>
      </c>
      <c r="V325">
        <v>3318</v>
      </c>
      <c r="W325">
        <v>1793</v>
      </c>
      <c r="X325">
        <v>2398</v>
      </c>
      <c r="Y325" t="s">
        <v>10</v>
      </c>
      <c r="Z325">
        <v>12114.873</v>
      </c>
      <c r="AA325">
        <v>2019.1454999999999</v>
      </c>
      <c r="AB325">
        <v>2866.9300131820974</v>
      </c>
      <c r="AC325">
        <v>1.4198729181141714</v>
      </c>
      <c r="AD325">
        <v>78206351.164199993</v>
      </c>
      <c r="AE325">
        <v>15455</v>
      </c>
      <c r="AF325">
        <v>2575.8333333333335</v>
      </c>
      <c r="AG325">
        <v>700.86101808180706</v>
      </c>
      <c r="AH325">
        <v>0.27209098081467759</v>
      </c>
      <c r="AI325">
        <v>86007075</v>
      </c>
      <c r="AJ325">
        <v>3.6555036381344182E-3</v>
      </c>
      <c r="AK325">
        <v>0.80276055049867778</v>
      </c>
      <c r="AL325">
        <v>30000</v>
      </c>
      <c r="AM325">
        <v>0.35</v>
      </c>
      <c r="AN325">
        <v>610.89764590292407</v>
      </c>
      <c r="AO325">
        <v>66.932999999999993</v>
      </c>
      <c r="AP325">
        <v>6882.9100131820969</v>
      </c>
      <c r="AQ325">
        <v>42267.89224481814</v>
      </c>
      <c r="AR325">
        <v>46283.872244818136</v>
      </c>
      <c r="AS325">
        <v>250937.55178991944</v>
      </c>
      <c r="AT325">
        <v>6057.4364999999998</v>
      </c>
      <c r="AU325">
        <v>19.831264830123668</v>
      </c>
      <c r="AV325">
        <v>3749.0856795589534</v>
      </c>
      <c r="AW325" t="s">
        <v>10</v>
      </c>
      <c r="AX325" t="s">
        <v>500</v>
      </c>
      <c r="AY325">
        <v>3</v>
      </c>
      <c r="AZ325">
        <v>9</v>
      </c>
    </row>
    <row r="326" spans="1:52" x14ac:dyDescent="0.3">
      <c r="A326">
        <v>42050</v>
      </c>
      <c r="B326" t="s">
        <v>900</v>
      </c>
      <c r="C326" t="s">
        <v>883</v>
      </c>
      <c r="D326" t="s">
        <v>556</v>
      </c>
      <c r="E326">
        <v>60</v>
      </c>
      <c r="F326">
        <v>91.898148148148152</v>
      </c>
      <c r="G326">
        <v>0.6</v>
      </c>
      <c r="H326">
        <v>6938.0550000000003</v>
      </c>
      <c r="I326">
        <v>6870.6799999999994</v>
      </c>
      <c r="J326">
        <v>5923</v>
      </c>
      <c r="K326" t="s">
        <v>10</v>
      </c>
      <c r="L326">
        <v>1807.191</v>
      </c>
      <c r="M326">
        <v>2312.6849999999999</v>
      </c>
      <c r="N326">
        <v>1621.377</v>
      </c>
      <c r="O326">
        <v>1847.1510000000001</v>
      </c>
      <c r="P326">
        <v>1719.279</v>
      </c>
      <c r="Q326">
        <v>1557.441</v>
      </c>
      <c r="R326" t="s">
        <v>10</v>
      </c>
      <c r="S326">
        <v>3052</v>
      </c>
      <c r="T326">
        <v>2494</v>
      </c>
      <c r="U326">
        <v>1913</v>
      </c>
      <c r="V326">
        <v>1560</v>
      </c>
      <c r="W326">
        <v>2608</v>
      </c>
      <c r="X326">
        <v>3212</v>
      </c>
      <c r="Y326" t="s">
        <v>10</v>
      </c>
      <c r="Z326">
        <v>10865.124000000002</v>
      </c>
      <c r="AA326">
        <v>1810.8540000000003</v>
      </c>
      <c r="AB326">
        <v>268.95014596091875</v>
      </c>
      <c r="AC326">
        <v>0.14852116513033006</v>
      </c>
      <c r="AD326">
        <v>74650790.164320007</v>
      </c>
      <c r="AE326">
        <v>14839</v>
      </c>
      <c r="AF326">
        <v>2473.1666666666665</v>
      </c>
      <c r="AG326">
        <v>639.87449290205905</v>
      </c>
      <c r="AH326">
        <v>0.25872679812739097</v>
      </c>
      <c r="AI326">
        <v>87891397</v>
      </c>
      <c r="AJ326">
        <v>3.2784083094211211E-3</v>
      </c>
      <c r="AK326">
        <v>0.83357898606223935</v>
      </c>
      <c r="AL326">
        <v>30000</v>
      </c>
      <c r="AM326">
        <v>0.35</v>
      </c>
      <c r="AN326">
        <v>560.77427204065452</v>
      </c>
      <c r="AO326">
        <v>60.0283093922652</v>
      </c>
      <c r="AP326">
        <v>3870.6487094968306</v>
      </c>
      <c r="AQ326">
        <v>4381.5415655172219</v>
      </c>
      <c r="AR326">
        <v>7983.2401290531343</v>
      </c>
      <c r="AS326">
        <v>54165.006645611618</v>
      </c>
      <c r="AT326">
        <v>5432.5620000000008</v>
      </c>
      <c r="AU326">
        <v>19.375218410897979</v>
      </c>
      <c r="AV326">
        <v>902.3243731830122</v>
      </c>
      <c r="AW326" t="s">
        <v>10</v>
      </c>
      <c r="AX326" t="s">
        <v>500</v>
      </c>
      <c r="AY326">
        <v>3</v>
      </c>
      <c r="AZ326">
        <v>9</v>
      </c>
    </row>
    <row r="327" spans="1:52" x14ac:dyDescent="0.3">
      <c r="A327">
        <v>41010</v>
      </c>
      <c r="B327" t="s">
        <v>901</v>
      </c>
      <c r="C327" t="s">
        <v>883</v>
      </c>
      <c r="D327" t="s">
        <v>556</v>
      </c>
      <c r="E327">
        <v>60</v>
      </c>
      <c r="F327">
        <v>91.898148148148152</v>
      </c>
      <c r="G327">
        <v>0.6</v>
      </c>
      <c r="H327">
        <v>8931.06</v>
      </c>
      <c r="I327">
        <v>6813.8399999999992</v>
      </c>
      <c r="J327">
        <v>5874</v>
      </c>
      <c r="K327" t="s">
        <v>10</v>
      </c>
      <c r="L327">
        <v>7</v>
      </c>
      <c r="M327">
        <v>4</v>
      </c>
      <c r="N327">
        <v>1743.2550000000001</v>
      </c>
      <c r="O327">
        <v>2699.2979999999998</v>
      </c>
      <c r="P327">
        <v>2977.02</v>
      </c>
      <c r="Q327">
        <v>2121.8760000000002</v>
      </c>
      <c r="R327" t="s">
        <v>10</v>
      </c>
      <c r="S327">
        <v>2895</v>
      </c>
      <c r="T327">
        <v>2975</v>
      </c>
      <c r="U327">
        <v>2288</v>
      </c>
      <c r="V327">
        <v>2610</v>
      </c>
      <c r="W327">
        <v>1737</v>
      </c>
      <c r="X327">
        <v>2267</v>
      </c>
      <c r="Y327" t="s">
        <v>10</v>
      </c>
      <c r="Z327">
        <v>9552.4490000000005</v>
      </c>
      <c r="AA327">
        <v>1592.0748333333333</v>
      </c>
      <c r="AB327">
        <v>1302.4595869357968</v>
      </c>
      <c r="AC327">
        <v>0.81808942624187586</v>
      </c>
      <c r="AD327">
        <v>65088859.094159998</v>
      </c>
      <c r="AE327">
        <v>14772</v>
      </c>
      <c r="AF327">
        <v>2462</v>
      </c>
      <c r="AG327">
        <v>461.84153126370092</v>
      </c>
      <c r="AH327">
        <v>0.18758794933537812</v>
      </c>
      <c r="AI327">
        <v>86770728</v>
      </c>
      <c r="AJ327">
        <v>2.8823258875758325E-3</v>
      </c>
      <c r="AK327">
        <v>0.84242865110105403</v>
      </c>
      <c r="AL327">
        <v>30000</v>
      </c>
      <c r="AM327">
        <v>0.35</v>
      </c>
      <c r="AN327">
        <v>527.99765751263487</v>
      </c>
      <c r="AO327">
        <v>52.775961325966854</v>
      </c>
      <c r="AP327">
        <v>4469.0172664938082</v>
      </c>
      <c r="AQ327">
        <v>19375.760966398713</v>
      </c>
      <c r="AR327">
        <v>22542.318645956726</v>
      </c>
      <c r="AS327">
        <v>129203.1956333046</v>
      </c>
      <c r="AT327">
        <v>4776.2245000000003</v>
      </c>
      <c r="AU327">
        <v>18.091839734670437</v>
      </c>
      <c r="AV327">
        <v>2448.144806596521</v>
      </c>
      <c r="AW327" t="s">
        <v>10</v>
      </c>
      <c r="AX327" t="s">
        <v>500</v>
      </c>
      <c r="AY327">
        <v>3</v>
      </c>
      <c r="AZ327">
        <v>9</v>
      </c>
    </row>
    <row r="328" spans="1:52" x14ac:dyDescent="0.3">
      <c r="A328">
        <v>40937</v>
      </c>
      <c r="B328" t="s">
        <v>60</v>
      </c>
      <c r="C328" t="s">
        <v>883</v>
      </c>
      <c r="D328" t="s">
        <v>556</v>
      </c>
      <c r="E328">
        <v>60</v>
      </c>
      <c r="F328">
        <v>91.898148148148152</v>
      </c>
      <c r="G328">
        <v>0.6</v>
      </c>
      <c r="H328">
        <v>14493.491999999998</v>
      </c>
      <c r="I328">
        <v>4397.5599999999995</v>
      </c>
      <c r="J328">
        <v>3791</v>
      </c>
      <c r="K328" t="s">
        <v>10</v>
      </c>
      <c r="L328">
        <v>4171.8239999999996</v>
      </c>
      <c r="M328">
        <v>4831.1639999999998</v>
      </c>
      <c r="N328">
        <v>178</v>
      </c>
      <c r="O328">
        <v>2</v>
      </c>
      <c r="P328">
        <v>45</v>
      </c>
      <c r="Q328">
        <v>0</v>
      </c>
      <c r="R328" t="s">
        <v>10</v>
      </c>
      <c r="S328">
        <v>2463</v>
      </c>
      <c r="T328">
        <v>2285</v>
      </c>
      <c r="U328">
        <v>2152</v>
      </c>
      <c r="V328">
        <v>1907</v>
      </c>
      <c r="W328">
        <v>1708</v>
      </c>
      <c r="X328">
        <v>2856</v>
      </c>
      <c r="Y328" t="s">
        <v>10</v>
      </c>
      <c r="Z328">
        <v>9227.9879999999994</v>
      </c>
      <c r="AA328">
        <v>1537.9979999999998</v>
      </c>
      <c r="AB328">
        <v>2305.8771430346414</v>
      </c>
      <c r="AC328">
        <v>1.4992718735880293</v>
      </c>
      <c r="AD328">
        <v>40580630.909279995</v>
      </c>
      <c r="AE328">
        <v>13371</v>
      </c>
      <c r="AF328">
        <v>2228.5</v>
      </c>
      <c r="AG328">
        <v>407.93957885941887</v>
      </c>
      <c r="AH328">
        <v>0.18305567819583526</v>
      </c>
      <c r="AI328">
        <v>50689461</v>
      </c>
      <c r="AJ328">
        <v>2.7844240469265136E-3</v>
      </c>
      <c r="AK328">
        <v>0.8452130751479805</v>
      </c>
      <c r="AL328">
        <v>30000</v>
      </c>
      <c r="AM328">
        <v>0.35</v>
      </c>
      <c r="AN328">
        <v>645.97873452229453</v>
      </c>
      <c r="AO328">
        <v>50.983359116022093</v>
      </c>
      <c r="AP328">
        <v>5364.8786899959669</v>
      </c>
      <c r="AQ328">
        <v>33974.060789464507</v>
      </c>
      <c r="AR328">
        <v>37033.062336425835</v>
      </c>
      <c r="AS328">
        <v>211085.41344288067</v>
      </c>
      <c r="AT328">
        <v>4613.9939999999997</v>
      </c>
      <c r="AU328">
        <v>14.28528139834844</v>
      </c>
      <c r="AV328">
        <v>4140.2806151418281</v>
      </c>
      <c r="AW328" t="s">
        <v>10</v>
      </c>
      <c r="AX328" t="s">
        <v>500</v>
      </c>
      <c r="AY328">
        <v>3</v>
      </c>
      <c r="AZ328">
        <v>9</v>
      </c>
    </row>
    <row r="329" spans="1:52" x14ac:dyDescent="0.3">
      <c r="A329">
        <v>40935</v>
      </c>
      <c r="B329" t="s">
        <v>59</v>
      </c>
      <c r="C329" t="s">
        <v>883</v>
      </c>
      <c r="D329" t="s">
        <v>556</v>
      </c>
      <c r="E329">
        <v>60</v>
      </c>
      <c r="F329">
        <v>91.898148148148152</v>
      </c>
      <c r="G329">
        <v>0.6</v>
      </c>
      <c r="H329">
        <v>12986.001</v>
      </c>
      <c r="I329">
        <v>4629.5599999999995</v>
      </c>
      <c r="J329">
        <v>3991</v>
      </c>
      <c r="K329" t="s">
        <v>10</v>
      </c>
      <c r="L329">
        <v>76</v>
      </c>
      <c r="M329">
        <v>17</v>
      </c>
      <c r="N329">
        <v>1751.2470000000001</v>
      </c>
      <c r="O329">
        <v>1578.42</v>
      </c>
      <c r="P329">
        <v>1447.5509999999999</v>
      </c>
      <c r="Q329">
        <v>4328.6670000000004</v>
      </c>
      <c r="R329" t="s">
        <v>10</v>
      </c>
      <c r="S329">
        <v>1393</v>
      </c>
      <c r="T329">
        <v>1813</v>
      </c>
      <c r="U329">
        <v>2910</v>
      </c>
      <c r="V329">
        <v>2762</v>
      </c>
      <c r="W329">
        <v>2494</v>
      </c>
      <c r="X329">
        <v>1326</v>
      </c>
      <c r="Y329" t="s">
        <v>10</v>
      </c>
      <c r="Z329">
        <v>9198.885000000002</v>
      </c>
      <c r="AA329">
        <v>1533.1475000000003</v>
      </c>
      <c r="AB329">
        <v>1568.0468810186446</v>
      </c>
      <c r="AC329">
        <v>1.022763224685586</v>
      </c>
      <c r="AD329">
        <v>42586790.040600002</v>
      </c>
      <c r="AE329">
        <v>12698</v>
      </c>
      <c r="AF329">
        <v>2116.3333333333335</v>
      </c>
      <c r="AG329">
        <v>697.03275867542004</v>
      </c>
      <c r="AH329">
        <v>0.32935868263132145</v>
      </c>
      <c r="AI329">
        <v>50677718</v>
      </c>
      <c r="AJ329">
        <v>2.7756425993306025E-3</v>
      </c>
      <c r="AK329">
        <v>0.8479887177473111</v>
      </c>
      <c r="AL329">
        <v>30000</v>
      </c>
      <c r="AM329">
        <v>0.35</v>
      </c>
      <c r="AN329">
        <v>628.59125371020787</v>
      </c>
      <c r="AO329">
        <v>50.822569060773489</v>
      </c>
      <c r="AP329">
        <v>4617.4010246650541</v>
      </c>
      <c r="AQ329">
        <v>23228.22308269663</v>
      </c>
      <c r="AR329">
        <v>26277.577226343041</v>
      </c>
      <c r="AS329">
        <v>155026.51116642778</v>
      </c>
      <c r="AT329">
        <v>4599.442500000001</v>
      </c>
      <c r="AU329">
        <v>14.634128212418394</v>
      </c>
      <c r="AV329">
        <v>3050.3477890117579</v>
      </c>
      <c r="AW329" t="s">
        <v>10</v>
      </c>
      <c r="AX329" t="s">
        <v>500</v>
      </c>
      <c r="AY329">
        <v>3</v>
      </c>
      <c r="AZ329">
        <v>9</v>
      </c>
    </row>
    <row r="330" spans="1:52" x14ac:dyDescent="0.3">
      <c r="A330">
        <v>40500</v>
      </c>
      <c r="B330" t="s">
        <v>902</v>
      </c>
      <c r="C330" t="s">
        <v>883</v>
      </c>
      <c r="D330" t="s">
        <v>556</v>
      </c>
      <c r="E330">
        <v>60</v>
      </c>
      <c r="F330">
        <v>91.898148148148152</v>
      </c>
      <c r="G330">
        <v>0.6</v>
      </c>
      <c r="H330">
        <v>9221.7690000000002</v>
      </c>
      <c r="I330">
        <v>4622.5999999999995</v>
      </c>
      <c r="J330">
        <v>3985</v>
      </c>
      <c r="K330" t="s">
        <v>10</v>
      </c>
      <c r="L330">
        <v>2571.4259999999999</v>
      </c>
      <c r="M330">
        <v>3073.9229999999998</v>
      </c>
      <c r="N330">
        <v>754.245</v>
      </c>
      <c r="O330">
        <v>918.08100000000002</v>
      </c>
      <c r="P330">
        <v>52</v>
      </c>
      <c r="Q330">
        <v>442.55700000000002</v>
      </c>
      <c r="R330" t="s">
        <v>10</v>
      </c>
      <c r="S330">
        <v>1679</v>
      </c>
      <c r="T330">
        <v>2436</v>
      </c>
      <c r="U330">
        <v>2109</v>
      </c>
      <c r="V330">
        <v>1855</v>
      </c>
      <c r="W330">
        <v>1560</v>
      </c>
      <c r="X330">
        <v>1875</v>
      </c>
      <c r="Y330" t="s">
        <v>10</v>
      </c>
      <c r="Z330">
        <v>7812.232</v>
      </c>
      <c r="AA330">
        <v>1302.0386666666666</v>
      </c>
      <c r="AB330">
        <v>1224.7224246554265</v>
      </c>
      <c r="AC330">
        <v>0.94061908913260117</v>
      </c>
      <c r="AD330">
        <v>36112823.643199995</v>
      </c>
      <c r="AE330">
        <v>11514</v>
      </c>
      <c r="AF330">
        <v>1919</v>
      </c>
      <c r="AG330">
        <v>314.92919839227358</v>
      </c>
      <c r="AH330">
        <v>0.16411109869321186</v>
      </c>
      <c r="AI330">
        <v>45883290</v>
      </c>
      <c r="AJ330">
        <v>2.3572382886679968E-3</v>
      </c>
      <c r="AK330">
        <v>0.8711928197628851</v>
      </c>
      <c r="AL330">
        <v>30000</v>
      </c>
      <c r="AM330">
        <v>0.35</v>
      </c>
      <c r="AN330">
        <v>579.71562522510192</v>
      </c>
      <c r="AO330">
        <v>43.161502762430942</v>
      </c>
      <c r="AP330">
        <v>3814.4125904012831</v>
      </c>
      <c r="AQ330">
        <v>18169.246687401162</v>
      </c>
      <c r="AR330">
        <v>20758.936853147017</v>
      </c>
      <c r="AS330">
        <v>126435.52968023287</v>
      </c>
      <c r="AT330">
        <v>3906.116</v>
      </c>
      <c r="AU330">
        <v>13.47597280471185</v>
      </c>
      <c r="AV330">
        <v>2929.3588403572944</v>
      </c>
      <c r="AW330" t="s">
        <v>10</v>
      </c>
      <c r="AX330" t="s">
        <v>500</v>
      </c>
      <c r="AY330">
        <v>3</v>
      </c>
      <c r="AZ330">
        <v>9</v>
      </c>
    </row>
    <row r="331" spans="1:52" x14ac:dyDescent="0.3">
      <c r="A331">
        <v>40226</v>
      </c>
      <c r="B331" t="s">
        <v>68</v>
      </c>
      <c r="C331" t="s">
        <v>883</v>
      </c>
      <c r="D331" t="s">
        <v>556</v>
      </c>
      <c r="E331">
        <v>60</v>
      </c>
      <c r="F331">
        <v>91.898148148148152</v>
      </c>
      <c r="G331">
        <v>0.6</v>
      </c>
      <c r="H331">
        <v>22288.688999999998</v>
      </c>
      <c r="I331">
        <v>4749.04</v>
      </c>
      <c r="J331">
        <v>4094</v>
      </c>
      <c r="K331" t="s">
        <v>10</v>
      </c>
      <c r="L331">
        <v>0</v>
      </c>
      <c r="M331">
        <v>0</v>
      </c>
      <c r="N331">
        <v>0</v>
      </c>
      <c r="O331">
        <v>86</v>
      </c>
      <c r="P331">
        <v>80</v>
      </c>
      <c r="Q331">
        <v>7429.5630000000001</v>
      </c>
      <c r="R331" t="s">
        <v>10</v>
      </c>
      <c r="S331">
        <v>2389</v>
      </c>
      <c r="T331">
        <v>1217</v>
      </c>
      <c r="U331">
        <v>1469</v>
      </c>
      <c r="V331">
        <v>1201</v>
      </c>
      <c r="W331">
        <v>1518</v>
      </c>
      <c r="X331">
        <v>2293</v>
      </c>
      <c r="Y331" t="s">
        <v>10</v>
      </c>
      <c r="Z331">
        <v>7595.5630000000001</v>
      </c>
      <c r="AA331">
        <v>1265.9271666666666</v>
      </c>
      <c r="AB331">
        <v>3019.8269097132315</v>
      </c>
      <c r="AC331">
        <v>2.3854665491260345</v>
      </c>
      <c r="AD331">
        <v>36071632.509520002</v>
      </c>
      <c r="AE331">
        <v>10087</v>
      </c>
      <c r="AF331">
        <v>1681.1666666666667</v>
      </c>
      <c r="AG331">
        <v>527.82891799016318</v>
      </c>
      <c r="AH331">
        <v>0.3139658479172181</v>
      </c>
      <c r="AI331">
        <v>41296178</v>
      </c>
      <c r="AJ331">
        <v>2.2918612667404089E-3</v>
      </c>
      <c r="AK331">
        <v>0.87348468102962551</v>
      </c>
      <c r="AL331">
        <v>30000</v>
      </c>
      <c r="AM331">
        <v>0.35</v>
      </c>
      <c r="AN331">
        <v>563.95917816580356</v>
      </c>
      <c r="AO331">
        <v>41.964436464088401</v>
      </c>
      <c r="AP331">
        <v>5537.6930975585356</v>
      </c>
      <c r="AQ331">
        <v>44301.035006970596</v>
      </c>
      <c r="AR331">
        <v>46818.901194815902</v>
      </c>
      <c r="AS331">
        <v>259328.20027971271</v>
      </c>
      <c r="AT331">
        <v>3797.7815000000001</v>
      </c>
      <c r="AU331">
        <v>13.468285106562998</v>
      </c>
      <c r="AV331">
        <v>6179.7136368466699</v>
      </c>
      <c r="AW331" t="s">
        <v>10</v>
      </c>
      <c r="AX331" t="s">
        <v>500</v>
      </c>
      <c r="AY331">
        <v>3</v>
      </c>
      <c r="AZ331">
        <v>9</v>
      </c>
    </row>
    <row r="332" spans="1:52" x14ac:dyDescent="0.3">
      <c r="A332">
        <v>40223</v>
      </c>
      <c r="B332" t="s">
        <v>903</v>
      </c>
      <c r="C332" t="s">
        <v>883</v>
      </c>
      <c r="D332" t="s">
        <v>556</v>
      </c>
      <c r="E332">
        <v>60</v>
      </c>
      <c r="F332">
        <v>91.898148148148152</v>
      </c>
      <c r="G332">
        <v>0.6</v>
      </c>
      <c r="H332">
        <v>9836.1539999999986</v>
      </c>
      <c r="I332">
        <v>5194.4799999999996</v>
      </c>
      <c r="J332">
        <v>4478</v>
      </c>
      <c r="K332" t="s">
        <v>10</v>
      </c>
      <c r="L332">
        <v>1276.722</v>
      </c>
      <c r="M332">
        <v>3278.7179999999998</v>
      </c>
      <c r="N332">
        <v>1409.5889999999999</v>
      </c>
      <c r="O332">
        <v>134</v>
      </c>
      <c r="P332">
        <v>20</v>
      </c>
      <c r="Q332">
        <v>-5</v>
      </c>
      <c r="R332" t="s">
        <v>10</v>
      </c>
      <c r="S332">
        <v>1571</v>
      </c>
      <c r="T332">
        <v>1294</v>
      </c>
      <c r="U332">
        <v>1156</v>
      </c>
      <c r="V332">
        <v>1058</v>
      </c>
      <c r="W332">
        <v>1067</v>
      </c>
      <c r="X332">
        <v>1052</v>
      </c>
      <c r="Y332" t="s">
        <v>10</v>
      </c>
      <c r="Z332">
        <v>6114.0289999999995</v>
      </c>
      <c r="AA332">
        <v>1019.0048333333333</v>
      </c>
      <c r="AB332">
        <v>1277.1145473753584</v>
      </c>
      <c r="AC332">
        <v>1.2532958682813167</v>
      </c>
      <c r="AD332">
        <v>31759201.359919995</v>
      </c>
      <c r="AE332">
        <v>7198</v>
      </c>
      <c r="AF332">
        <v>1199.6666666666667</v>
      </c>
      <c r="AG332">
        <v>204.04378615058778</v>
      </c>
      <c r="AH332">
        <v>0.17008373394047327</v>
      </c>
      <c r="AI332">
        <v>32232644</v>
      </c>
      <c r="AJ332">
        <v>1.8448278618487654E-3</v>
      </c>
      <c r="AK332">
        <v>0.89853580507105213</v>
      </c>
      <c r="AL332">
        <v>30000</v>
      </c>
      <c r="AM332">
        <v>0.35</v>
      </c>
      <c r="AN332">
        <v>483.7971499049051</v>
      </c>
      <c r="AO332">
        <v>33.779165745856353</v>
      </c>
      <c r="AP332">
        <v>3303.8644921267396</v>
      </c>
      <c r="AQ332">
        <v>18859.527375936752</v>
      </c>
      <c r="AR332">
        <v>20886.277320688132</v>
      </c>
      <c r="AS332">
        <v>124514.22921275257</v>
      </c>
      <c r="AT332">
        <v>3057.0144999999998</v>
      </c>
      <c r="AU332">
        <v>12.637587884099297</v>
      </c>
      <c r="AV332">
        <v>3686.1250555907104</v>
      </c>
      <c r="AW332" t="s">
        <v>10</v>
      </c>
      <c r="AX332" t="s">
        <v>500</v>
      </c>
      <c r="AY332">
        <v>3</v>
      </c>
      <c r="AZ332">
        <v>9</v>
      </c>
    </row>
    <row r="333" spans="1:52" x14ac:dyDescent="0.3">
      <c r="A333">
        <v>41330</v>
      </c>
      <c r="B333" t="s">
        <v>71</v>
      </c>
      <c r="C333" t="s">
        <v>883</v>
      </c>
      <c r="D333" t="s">
        <v>556</v>
      </c>
      <c r="E333">
        <v>60</v>
      </c>
      <c r="F333">
        <v>91.898148148148152</v>
      </c>
      <c r="G333">
        <v>0.6</v>
      </c>
      <c r="H333">
        <v>8943.0480000000007</v>
      </c>
      <c r="I333">
        <v>4147</v>
      </c>
      <c r="J333">
        <v>3575</v>
      </c>
      <c r="K333" t="s">
        <v>10</v>
      </c>
      <c r="L333">
        <v>0</v>
      </c>
      <c r="M333">
        <v>0</v>
      </c>
      <c r="N333">
        <v>1448.55</v>
      </c>
      <c r="O333">
        <v>874.125</v>
      </c>
      <c r="P333">
        <v>234.76499999999999</v>
      </c>
      <c r="Q333">
        <v>2981.0160000000001</v>
      </c>
      <c r="R333" t="s">
        <v>10</v>
      </c>
      <c r="S333">
        <v>1516</v>
      </c>
      <c r="T333">
        <v>1110</v>
      </c>
      <c r="U333">
        <v>1639</v>
      </c>
      <c r="V333">
        <v>1018</v>
      </c>
      <c r="W333">
        <v>1445</v>
      </c>
      <c r="X333">
        <v>1586</v>
      </c>
      <c r="Y333" t="s">
        <v>10</v>
      </c>
      <c r="Z333">
        <v>5538.4560000000001</v>
      </c>
      <c r="AA333">
        <v>923.07600000000002</v>
      </c>
      <c r="AB333">
        <v>1156.8532149715452</v>
      </c>
      <c r="AC333">
        <v>1.2532589028114101</v>
      </c>
      <c r="AD333">
        <v>22967977.032000002</v>
      </c>
      <c r="AE333">
        <v>8314</v>
      </c>
      <c r="AF333">
        <v>1385.6666666666667</v>
      </c>
      <c r="AG333">
        <v>259.22551314765832</v>
      </c>
      <c r="AH333">
        <v>0.1870763866834195</v>
      </c>
      <c r="AI333">
        <v>29722550</v>
      </c>
      <c r="AJ333">
        <v>1.6711562768877064E-3</v>
      </c>
      <c r="AK333">
        <v>0.90712976903235432</v>
      </c>
      <c r="AL333">
        <v>30000</v>
      </c>
      <c r="AM333">
        <v>0.35</v>
      </c>
      <c r="AN333">
        <v>515.34484347115347</v>
      </c>
      <c r="AO333">
        <v>30.599204419889503</v>
      </c>
      <c r="AP333">
        <v>2992.8054801649155</v>
      </c>
      <c r="AQ333">
        <v>17083.599784074158</v>
      </c>
      <c r="AR333">
        <v>18919.552049267528</v>
      </c>
      <c r="AS333">
        <v>117415.48329063608</v>
      </c>
      <c r="AT333">
        <v>2769.2280000000001</v>
      </c>
      <c r="AU333">
        <v>10.74708725655468</v>
      </c>
      <c r="AV333">
        <v>3837.207061969099</v>
      </c>
      <c r="AW333" t="s">
        <v>10</v>
      </c>
      <c r="AX333" t="s">
        <v>500</v>
      </c>
      <c r="AY333">
        <v>3</v>
      </c>
      <c r="AZ333">
        <v>9</v>
      </c>
    </row>
    <row r="334" spans="1:52" x14ac:dyDescent="0.3">
      <c r="A334">
        <v>41012</v>
      </c>
      <c r="B334" t="s">
        <v>77</v>
      </c>
      <c r="C334" t="s">
        <v>883</v>
      </c>
      <c r="D334" t="s">
        <v>556</v>
      </c>
      <c r="E334">
        <v>60</v>
      </c>
      <c r="F334">
        <v>91.898148148148152</v>
      </c>
      <c r="G334">
        <v>0.6</v>
      </c>
      <c r="H334">
        <v>7471.5210000000006</v>
      </c>
      <c r="I334">
        <v>4981.04</v>
      </c>
      <c r="J334">
        <v>4294</v>
      </c>
      <c r="K334" t="s">
        <v>10</v>
      </c>
      <c r="L334">
        <v>2289.7080000000001</v>
      </c>
      <c r="M334">
        <v>2490.5070000000001</v>
      </c>
      <c r="N334">
        <v>230.76900000000001</v>
      </c>
      <c r="O334">
        <v>50</v>
      </c>
      <c r="P334">
        <v>94</v>
      </c>
      <c r="Q334">
        <v>-4</v>
      </c>
      <c r="R334" t="s">
        <v>10</v>
      </c>
      <c r="S334">
        <v>987</v>
      </c>
      <c r="T334">
        <v>1054</v>
      </c>
      <c r="U334">
        <v>1294</v>
      </c>
      <c r="V334">
        <v>1371</v>
      </c>
      <c r="W334">
        <v>967</v>
      </c>
      <c r="X334">
        <v>1220</v>
      </c>
      <c r="Y334" t="s">
        <v>10</v>
      </c>
      <c r="Z334">
        <v>5150.9840000000004</v>
      </c>
      <c r="AA334">
        <v>858.49733333333336</v>
      </c>
      <c r="AB334">
        <v>1190.6206907013948</v>
      </c>
      <c r="AC334">
        <v>1.3868659161450256</v>
      </c>
      <c r="AD334">
        <v>25657257.343360003</v>
      </c>
      <c r="AE334">
        <v>6893</v>
      </c>
      <c r="AF334">
        <v>1148.8333333333333</v>
      </c>
      <c r="AG334">
        <v>169.55402285604021</v>
      </c>
      <c r="AH334">
        <v>0.14758800770872499</v>
      </c>
      <c r="AI334">
        <v>29598542</v>
      </c>
      <c r="AJ334">
        <v>1.5542416954739996E-3</v>
      </c>
      <c r="AK334">
        <v>0.91680009090891523</v>
      </c>
      <c r="AL334">
        <v>30000</v>
      </c>
      <c r="AM334">
        <v>0.35</v>
      </c>
      <c r="AN334">
        <v>453.47743701382853</v>
      </c>
      <c r="AO334">
        <v>28.45847513812155</v>
      </c>
      <c r="AP334">
        <v>2898.1291989886877</v>
      </c>
      <c r="AQ334">
        <v>17558.753841865946</v>
      </c>
      <c r="AR334">
        <v>19266.26235015324</v>
      </c>
      <c r="AS334">
        <v>116204.64150477934</v>
      </c>
      <c r="AT334">
        <v>2575.4920000000002</v>
      </c>
      <c r="AU334">
        <v>11.358854001468046</v>
      </c>
      <c r="AV334">
        <v>4083.3052698989281</v>
      </c>
      <c r="AW334" t="s">
        <v>10</v>
      </c>
      <c r="AX334" t="s">
        <v>500</v>
      </c>
      <c r="AY334">
        <v>3</v>
      </c>
      <c r="AZ334">
        <v>9</v>
      </c>
    </row>
    <row r="335" spans="1:52" x14ac:dyDescent="0.3">
      <c r="A335">
        <v>40508</v>
      </c>
      <c r="B335" t="s">
        <v>78</v>
      </c>
      <c r="C335" t="s">
        <v>883</v>
      </c>
      <c r="D335" t="s">
        <v>556</v>
      </c>
      <c r="E335">
        <v>60</v>
      </c>
      <c r="F335">
        <v>91.898148148148152</v>
      </c>
      <c r="G335">
        <v>0.6</v>
      </c>
      <c r="H335">
        <v>9011.9789999999994</v>
      </c>
      <c r="I335">
        <v>4846.4799999999996</v>
      </c>
      <c r="J335">
        <v>4178</v>
      </c>
      <c r="K335" t="s">
        <v>10</v>
      </c>
      <c r="L335">
        <v>0</v>
      </c>
      <c r="M335">
        <v>0</v>
      </c>
      <c r="N335">
        <v>3003.9929999999999</v>
      </c>
      <c r="O335">
        <v>1491.5070000000001</v>
      </c>
      <c r="P335">
        <v>116</v>
      </c>
      <c r="Q335">
        <v>35</v>
      </c>
      <c r="R335" t="s">
        <v>10</v>
      </c>
      <c r="S335">
        <v>1278</v>
      </c>
      <c r="T335">
        <v>892</v>
      </c>
      <c r="U335">
        <v>1406</v>
      </c>
      <c r="V335">
        <v>1069</v>
      </c>
      <c r="W335">
        <v>1051</v>
      </c>
      <c r="X335">
        <v>682</v>
      </c>
      <c r="Y335" t="s">
        <v>10</v>
      </c>
      <c r="Z335">
        <v>4646.5</v>
      </c>
      <c r="AA335">
        <v>774.41666666666663</v>
      </c>
      <c r="AB335">
        <v>1238.1373941070783</v>
      </c>
      <c r="AC335">
        <v>1.5988000354336533</v>
      </c>
      <c r="AD335">
        <v>22519169.319999997</v>
      </c>
      <c r="AE335">
        <v>6378</v>
      </c>
      <c r="AF335">
        <v>1063</v>
      </c>
      <c r="AG335">
        <v>260.17532550186229</v>
      </c>
      <c r="AH335">
        <v>0.24475571542978578</v>
      </c>
      <c r="AI335">
        <v>26647284</v>
      </c>
      <c r="AJ335">
        <v>1.4020202815656073E-3</v>
      </c>
      <c r="AK335">
        <v>0.92104366799687343</v>
      </c>
      <c r="AL335">
        <v>30000</v>
      </c>
      <c r="AM335">
        <v>0.35</v>
      </c>
      <c r="AN335">
        <v>436.63682054400397</v>
      </c>
      <c r="AO335">
        <v>25.671270718232044</v>
      </c>
      <c r="AP335">
        <v>2778.4136372010007</v>
      </c>
      <c r="AQ335">
        <v>18229.122316862435</v>
      </c>
      <c r="AR335">
        <v>19769.398559956357</v>
      </c>
      <c r="AS335">
        <v>118715.57519592738</v>
      </c>
      <c r="AT335">
        <v>2323.25</v>
      </c>
      <c r="AU335">
        <v>10.641567044691616</v>
      </c>
      <c r="AV335">
        <v>4624.4526225035734</v>
      </c>
      <c r="AW335" t="s">
        <v>10</v>
      </c>
      <c r="AX335" t="s">
        <v>500</v>
      </c>
      <c r="AY335">
        <v>3</v>
      </c>
      <c r="AZ335">
        <v>9</v>
      </c>
    </row>
    <row r="336" spans="1:52" x14ac:dyDescent="0.3">
      <c r="A336">
        <v>40490</v>
      </c>
      <c r="B336" t="s">
        <v>904</v>
      </c>
      <c r="C336" t="s">
        <v>883</v>
      </c>
      <c r="D336" t="s">
        <v>556</v>
      </c>
      <c r="E336">
        <v>60</v>
      </c>
      <c r="F336">
        <v>91.898148148148152</v>
      </c>
      <c r="G336">
        <v>0.6</v>
      </c>
      <c r="H336">
        <v>3413.5830000000005</v>
      </c>
      <c r="I336">
        <v>4559.96</v>
      </c>
      <c r="J336">
        <v>3931</v>
      </c>
      <c r="K336" t="s">
        <v>10</v>
      </c>
      <c r="L336">
        <v>958.04100000000005</v>
      </c>
      <c r="M336">
        <v>532.46699999999998</v>
      </c>
      <c r="N336">
        <v>461.53800000000001</v>
      </c>
      <c r="O336">
        <v>456.54300000000001</v>
      </c>
      <c r="P336">
        <v>670.32899999999995</v>
      </c>
      <c r="Q336">
        <v>1137.8610000000001</v>
      </c>
      <c r="R336" t="s">
        <v>10</v>
      </c>
      <c r="S336">
        <v>766</v>
      </c>
      <c r="T336">
        <v>1255</v>
      </c>
      <c r="U336">
        <v>1184</v>
      </c>
      <c r="V336">
        <v>891</v>
      </c>
      <c r="W336">
        <v>928</v>
      </c>
      <c r="X336">
        <v>811</v>
      </c>
      <c r="Y336" t="s">
        <v>10</v>
      </c>
      <c r="Z336">
        <v>4216.7789999999995</v>
      </c>
      <c r="AA336">
        <v>702.79649999999992</v>
      </c>
      <c r="AB336">
        <v>284.02239388875688</v>
      </c>
      <c r="AC336">
        <v>0.40413177056054905</v>
      </c>
      <c r="AD336">
        <v>19228343.568839997</v>
      </c>
      <c r="AE336">
        <v>5835</v>
      </c>
      <c r="AF336">
        <v>972.5</v>
      </c>
      <c r="AG336">
        <v>200.94053846847331</v>
      </c>
      <c r="AH336">
        <v>0.2066226616642399</v>
      </c>
      <c r="AI336">
        <v>22937385</v>
      </c>
      <c r="AJ336">
        <v>1.2723576199031399E-3</v>
      </c>
      <c r="AK336">
        <v>0.92910014541269548</v>
      </c>
      <c r="AL336">
        <v>30000</v>
      </c>
      <c r="AM336">
        <v>0.35</v>
      </c>
      <c r="AN336">
        <v>428.82539990912926</v>
      </c>
      <c r="AO336">
        <v>23.297121546961325</v>
      </c>
      <c r="AP336">
        <v>1681.8496867064364</v>
      </c>
      <c r="AQ336">
        <v>4316.5113731009087</v>
      </c>
      <c r="AR336">
        <v>5714.338665918588</v>
      </c>
      <c r="AS336">
        <v>47087.379000974084</v>
      </c>
      <c r="AT336">
        <v>2108.3894999999998</v>
      </c>
      <c r="AU336">
        <v>9.8333237744162556</v>
      </c>
      <c r="AV336">
        <v>2021.167246179207</v>
      </c>
      <c r="AW336" t="s">
        <v>10</v>
      </c>
      <c r="AX336" t="s">
        <v>500</v>
      </c>
      <c r="AY336">
        <v>3</v>
      </c>
      <c r="AZ336">
        <v>9</v>
      </c>
    </row>
    <row r="337" spans="1:52" x14ac:dyDescent="0.3">
      <c r="A337">
        <v>40676</v>
      </c>
      <c r="B337" t="s">
        <v>81</v>
      </c>
      <c r="C337" t="s">
        <v>883</v>
      </c>
      <c r="D337" t="s">
        <v>556</v>
      </c>
      <c r="E337">
        <v>60</v>
      </c>
      <c r="F337">
        <v>91.898148148148152</v>
      </c>
      <c r="G337">
        <v>0.6</v>
      </c>
      <c r="H337">
        <v>9626.3639999999996</v>
      </c>
      <c r="I337">
        <v>4785</v>
      </c>
      <c r="J337">
        <v>4125</v>
      </c>
      <c r="K337" t="s">
        <v>10</v>
      </c>
      <c r="L337">
        <v>0</v>
      </c>
      <c r="M337">
        <v>0</v>
      </c>
      <c r="N337">
        <v>0</v>
      </c>
      <c r="O337">
        <v>230.76900000000001</v>
      </c>
      <c r="P337">
        <v>554.44500000000005</v>
      </c>
      <c r="Q337">
        <v>3208.788</v>
      </c>
      <c r="R337" t="s">
        <v>10</v>
      </c>
      <c r="S337">
        <v>1155</v>
      </c>
      <c r="T337">
        <v>988</v>
      </c>
      <c r="U337">
        <v>931</v>
      </c>
      <c r="V337">
        <v>813</v>
      </c>
      <c r="W337">
        <v>722</v>
      </c>
      <c r="X337">
        <v>836</v>
      </c>
      <c r="Y337" t="s">
        <v>10</v>
      </c>
      <c r="Z337">
        <v>3994.002</v>
      </c>
      <c r="AA337">
        <v>665.66700000000003</v>
      </c>
      <c r="AB337">
        <v>1264.7773471244652</v>
      </c>
      <c r="AC337">
        <v>1.9000150933191298</v>
      </c>
      <c r="AD337">
        <v>19111299.57</v>
      </c>
      <c r="AE337">
        <v>5445</v>
      </c>
      <c r="AF337">
        <v>907.5</v>
      </c>
      <c r="AG337">
        <v>152.80150522818812</v>
      </c>
      <c r="AH337">
        <v>0.16837631430103375</v>
      </c>
      <c r="AI337">
        <v>22460625</v>
      </c>
      <c r="AJ337">
        <v>1.2051375892851821E-3</v>
      </c>
      <c r="AK337">
        <v>0.93153086994945922</v>
      </c>
      <c r="AL337">
        <v>30000</v>
      </c>
      <c r="AM337">
        <v>0.35</v>
      </c>
      <c r="AN337">
        <v>407.41195208449483</v>
      </c>
      <c r="AO337">
        <v>22.066309392265193</v>
      </c>
      <c r="AP337">
        <v>2588.7559106603767</v>
      </c>
      <c r="AQ337">
        <v>18589.140521373181</v>
      </c>
      <c r="AR337">
        <v>19913.119084909093</v>
      </c>
      <c r="AS337">
        <v>118920.49847391079</v>
      </c>
      <c r="AT337">
        <v>1997.001</v>
      </c>
      <c r="AU337">
        <v>9.8033500970331566</v>
      </c>
      <c r="AV337">
        <v>5389.2337118954501</v>
      </c>
      <c r="AW337" t="s">
        <v>10</v>
      </c>
      <c r="AX337" t="s">
        <v>500</v>
      </c>
      <c r="AY337">
        <v>3</v>
      </c>
      <c r="AZ337">
        <v>9</v>
      </c>
    </row>
    <row r="338" spans="1:52" x14ac:dyDescent="0.3">
      <c r="A338">
        <v>40677</v>
      </c>
      <c r="B338" t="s">
        <v>905</v>
      </c>
      <c r="C338" t="s">
        <v>883</v>
      </c>
      <c r="D338" t="s">
        <v>556</v>
      </c>
      <c r="E338">
        <v>60</v>
      </c>
      <c r="F338">
        <v>91.898148148148152</v>
      </c>
      <c r="G338">
        <v>0.6</v>
      </c>
      <c r="H338">
        <v>9857.1329999999998</v>
      </c>
      <c r="I338">
        <v>5143.4399999999996</v>
      </c>
      <c r="J338">
        <v>4434</v>
      </c>
      <c r="K338" t="s">
        <v>10</v>
      </c>
      <c r="L338">
        <v>0</v>
      </c>
      <c r="M338">
        <v>0</v>
      </c>
      <c r="N338">
        <v>3285.7109999999998</v>
      </c>
      <c r="O338">
        <v>618.38099999999997</v>
      </c>
      <c r="P338">
        <v>3</v>
      </c>
      <c r="Q338">
        <v>3</v>
      </c>
      <c r="R338" t="s">
        <v>10</v>
      </c>
      <c r="S338">
        <v>1043</v>
      </c>
      <c r="T338">
        <v>992</v>
      </c>
      <c r="U338">
        <v>1199</v>
      </c>
      <c r="V338">
        <v>615</v>
      </c>
      <c r="W338">
        <v>745</v>
      </c>
      <c r="X338">
        <v>1174</v>
      </c>
      <c r="Y338" t="s">
        <v>10</v>
      </c>
      <c r="Z338">
        <v>3910.0919999999996</v>
      </c>
      <c r="AA338">
        <v>651.6819999999999</v>
      </c>
      <c r="AB338">
        <v>1313.7863800434225</v>
      </c>
      <c r="AC338">
        <v>2.0159930457545592</v>
      </c>
      <c r="AD338">
        <v>20111323.596479997</v>
      </c>
      <c r="AE338">
        <v>5768</v>
      </c>
      <c r="AF338">
        <v>961.33333333333337</v>
      </c>
      <c r="AG338">
        <v>234.97631086274762</v>
      </c>
      <c r="AH338">
        <v>0.24442750783226175</v>
      </c>
      <c r="AI338">
        <v>25575312</v>
      </c>
      <c r="AJ338">
        <v>1.1798188500564788E-3</v>
      </c>
      <c r="AK338">
        <v>0.93271068879951569</v>
      </c>
      <c r="AL338">
        <v>30000</v>
      </c>
      <c r="AM338">
        <v>0.35</v>
      </c>
      <c r="AN338">
        <v>388.80983918836347</v>
      </c>
      <c r="AO338">
        <v>21.602718232044197</v>
      </c>
      <c r="AP338">
        <v>2609.949473966074</v>
      </c>
      <c r="AQ338">
        <v>19299.239552528499</v>
      </c>
      <c r="AR338">
        <v>20595.402646451152</v>
      </c>
      <c r="AS338">
        <v>121455.01270643565</v>
      </c>
      <c r="AT338">
        <v>1955.0459999999998</v>
      </c>
      <c r="AU338">
        <v>10.056566490607018</v>
      </c>
      <c r="AV338">
        <v>5622.2097331379555</v>
      </c>
      <c r="AW338" t="s">
        <v>10</v>
      </c>
      <c r="AX338" t="s">
        <v>500</v>
      </c>
      <c r="AY338">
        <v>3</v>
      </c>
      <c r="AZ338">
        <v>9</v>
      </c>
    </row>
    <row r="339" spans="1:52" x14ac:dyDescent="0.3">
      <c r="A339">
        <v>40678</v>
      </c>
      <c r="B339" t="s">
        <v>83</v>
      </c>
      <c r="C339" t="s">
        <v>883</v>
      </c>
      <c r="D339" t="s">
        <v>556</v>
      </c>
      <c r="E339">
        <v>60</v>
      </c>
      <c r="F339">
        <v>91.898148148148152</v>
      </c>
      <c r="G339">
        <v>0.6</v>
      </c>
      <c r="H339">
        <v>9875.1149999999998</v>
      </c>
      <c r="I339">
        <v>4919.5599999999995</v>
      </c>
      <c r="J339">
        <v>4241</v>
      </c>
      <c r="K339" t="s">
        <v>10</v>
      </c>
      <c r="L339">
        <v>0</v>
      </c>
      <c r="M339">
        <v>0</v>
      </c>
      <c r="N339">
        <v>0</v>
      </c>
      <c r="O339">
        <v>940.05899999999997</v>
      </c>
      <c r="P339">
        <v>3291.7049999999999</v>
      </c>
      <c r="Q339">
        <v>-378</v>
      </c>
      <c r="R339" t="s">
        <v>10</v>
      </c>
      <c r="S339">
        <v>1070</v>
      </c>
      <c r="T339">
        <v>589</v>
      </c>
      <c r="U339">
        <v>1024</v>
      </c>
      <c r="V339">
        <v>788</v>
      </c>
      <c r="W339">
        <v>943</v>
      </c>
      <c r="X339">
        <v>707</v>
      </c>
      <c r="Y339" t="s">
        <v>10</v>
      </c>
      <c r="Z339">
        <v>3853.7640000000001</v>
      </c>
      <c r="AA339">
        <v>642.29399999999998</v>
      </c>
      <c r="AB339">
        <v>1370.1581832686327</v>
      </c>
      <c r="AC339">
        <v>2.1332258798441721</v>
      </c>
      <c r="AD339">
        <v>18958823.223839998</v>
      </c>
      <c r="AE339">
        <v>5121</v>
      </c>
      <c r="AF339">
        <v>853.5</v>
      </c>
      <c r="AG339">
        <v>189.56028064971838</v>
      </c>
      <c r="AH339">
        <v>0.22209757545368292</v>
      </c>
      <c r="AI339">
        <v>21718161</v>
      </c>
      <c r="AJ339">
        <v>1.1628226166722053E-3</v>
      </c>
      <c r="AK339">
        <v>0.93387351141618791</v>
      </c>
      <c r="AL339">
        <v>30000</v>
      </c>
      <c r="AM339">
        <v>0.35</v>
      </c>
      <c r="AN339">
        <v>394.68445759424083</v>
      </c>
      <c r="AO339">
        <v>21.291513812154697</v>
      </c>
      <c r="AP339">
        <v>2647.6490119979144</v>
      </c>
      <c r="AQ339">
        <v>20117.738700584319</v>
      </c>
      <c r="AR339">
        <v>21395.229529313601</v>
      </c>
      <c r="AS339">
        <v>126008.29715235672</v>
      </c>
      <c r="AT339">
        <v>1926.8820000000001</v>
      </c>
      <c r="AU339">
        <v>9.7641645771668557</v>
      </c>
      <c r="AV339">
        <v>5918.2403968111612</v>
      </c>
      <c r="AW339" t="s">
        <v>10</v>
      </c>
      <c r="AX339" t="s">
        <v>500</v>
      </c>
      <c r="AY339">
        <v>3</v>
      </c>
      <c r="AZ339">
        <v>9</v>
      </c>
    </row>
    <row r="340" spans="1:52" x14ac:dyDescent="0.3">
      <c r="A340">
        <v>40746</v>
      </c>
      <c r="B340" t="s">
        <v>84</v>
      </c>
      <c r="C340" t="s">
        <v>883</v>
      </c>
      <c r="D340" t="s">
        <v>556</v>
      </c>
      <c r="E340">
        <v>60</v>
      </c>
      <c r="F340">
        <v>91.898148148148152</v>
      </c>
      <c r="G340">
        <v>0.6</v>
      </c>
      <c r="H340">
        <v>5070.924</v>
      </c>
      <c r="I340">
        <v>5291.92</v>
      </c>
      <c r="J340">
        <v>4562</v>
      </c>
      <c r="K340" t="s">
        <v>10</v>
      </c>
      <c r="L340">
        <v>0</v>
      </c>
      <c r="M340">
        <v>1690.308</v>
      </c>
      <c r="N340">
        <v>1284.7139999999999</v>
      </c>
      <c r="O340">
        <v>272.72699999999998</v>
      </c>
      <c r="P340">
        <v>169</v>
      </c>
      <c r="Q340">
        <v>301.69799999999998</v>
      </c>
      <c r="R340" t="s">
        <v>10</v>
      </c>
      <c r="S340">
        <v>903</v>
      </c>
      <c r="T340">
        <v>593</v>
      </c>
      <c r="U340">
        <v>730</v>
      </c>
      <c r="V340">
        <v>953</v>
      </c>
      <c r="W340">
        <v>717</v>
      </c>
      <c r="X340">
        <v>749</v>
      </c>
      <c r="Y340" t="s">
        <v>10</v>
      </c>
      <c r="Z340">
        <v>3718.4469999999997</v>
      </c>
      <c r="AA340">
        <v>619.74116666666657</v>
      </c>
      <c r="AB340">
        <v>692.40439259508366</v>
      </c>
      <c r="AC340">
        <v>1.1172476992600682</v>
      </c>
      <c r="AD340">
        <v>19677724.048239999</v>
      </c>
      <c r="AE340">
        <v>4645</v>
      </c>
      <c r="AF340">
        <v>774.16666666666663</v>
      </c>
      <c r="AG340">
        <v>132.1005929837815</v>
      </c>
      <c r="AH340">
        <v>0.17063585746021293</v>
      </c>
      <c r="AI340">
        <v>21190490</v>
      </c>
      <c r="AJ340">
        <v>1.1219924911065936E-3</v>
      </c>
      <c r="AK340">
        <v>0.94069005746245116</v>
      </c>
      <c r="AL340">
        <v>30000</v>
      </c>
      <c r="AM340">
        <v>0.35</v>
      </c>
      <c r="AN340">
        <v>373.80470239590005</v>
      </c>
      <c r="AO340">
        <v>20.543906077348066</v>
      </c>
      <c r="AP340">
        <v>1925.0387572359675</v>
      </c>
      <c r="AQ340">
        <v>10242.214174126932</v>
      </c>
      <c r="AR340">
        <v>11474.848538767816</v>
      </c>
      <c r="AS340">
        <v>74214.75987358595</v>
      </c>
      <c r="AT340">
        <v>1859.2234999999998</v>
      </c>
      <c r="AU340">
        <v>9.9475661385922258</v>
      </c>
      <c r="AV340">
        <v>3612.4950919346325</v>
      </c>
      <c r="AW340" t="s">
        <v>10</v>
      </c>
      <c r="AX340" t="s">
        <v>500</v>
      </c>
      <c r="AY340">
        <v>3</v>
      </c>
      <c r="AZ340">
        <v>9</v>
      </c>
    </row>
    <row r="341" spans="1:52" x14ac:dyDescent="0.3">
      <c r="A341">
        <v>40507</v>
      </c>
      <c r="B341" t="s">
        <v>906</v>
      </c>
      <c r="C341" t="s">
        <v>883</v>
      </c>
      <c r="D341" t="s">
        <v>556</v>
      </c>
      <c r="E341">
        <v>60</v>
      </c>
      <c r="F341">
        <v>91.898148148148152</v>
      </c>
      <c r="G341">
        <v>0.6</v>
      </c>
      <c r="H341">
        <v>8544.4470000000001</v>
      </c>
      <c r="I341">
        <v>5113.28</v>
      </c>
      <c r="J341">
        <v>4408</v>
      </c>
      <c r="K341" t="s">
        <v>10</v>
      </c>
      <c r="L341">
        <v>0</v>
      </c>
      <c r="M341">
        <v>0</v>
      </c>
      <c r="N341">
        <v>0</v>
      </c>
      <c r="O341">
        <v>0</v>
      </c>
      <c r="P341">
        <v>2848.1489999999999</v>
      </c>
      <c r="Q341">
        <v>502.49700000000001</v>
      </c>
      <c r="R341" t="s">
        <v>10</v>
      </c>
      <c r="S341">
        <v>817</v>
      </c>
      <c r="T341">
        <v>980</v>
      </c>
      <c r="U341">
        <v>994</v>
      </c>
      <c r="V341">
        <v>963</v>
      </c>
      <c r="W341">
        <v>929</v>
      </c>
      <c r="X341">
        <v>783</v>
      </c>
      <c r="Y341" t="s">
        <v>10</v>
      </c>
      <c r="Z341">
        <v>3350.6459999999997</v>
      </c>
      <c r="AA341">
        <v>558.44099999999992</v>
      </c>
      <c r="AB341">
        <v>1139.5892118060788</v>
      </c>
      <c r="AC341">
        <v>2.0406617920354684</v>
      </c>
      <c r="AD341">
        <v>17132791.178879999</v>
      </c>
      <c r="AE341">
        <v>5466</v>
      </c>
      <c r="AF341">
        <v>911</v>
      </c>
      <c r="AG341">
        <v>89.328606840138278</v>
      </c>
      <c r="AH341">
        <v>9.8055550867330712E-2</v>
      </c>
      <c r="AI341">
        <v>24094128</v>
      </c>
      <c r="AJ341">
        <v>1.0110133753032768E-3</v>
      </c>
      <c r="AK341">
        <v>0.9458367847649084</v>
      </c>
      <c r="AL341">
        <v>30000</v>
      </c>
      <c r="AM341">
        <v>0.35</v>
      </c>
      <c r="AN341">
        <v>360.98161478402454</v>
      </c>
      <c r="AO341">
        <v>18.51185635359116</v>
      </c>
      <c r="AP341">
        <v>2250.3005930215486</v>
      </c>
      <c r="AQ341">
        <v>16738.565968777784</v>
      </c>
      <c r="AR341">
        <v>17849.277349993255</v>
      </c>
      <c r="AS341">
        <v>106772.81556418397</v>
      </c>
      <c r="AT341">
        <v>1675.3229999999999</v>
      </c>
      <c r="AU341">
        <v>9.282040588146554</v>
      </c>
      <c r="AV341">
        <v>5767.8070488846924</v>
      </c>
      <c r="AW341" t="s">
        <v>10</v>
      </c>
      <c r="AX341" t="s">
        <v>500</v>
      </c>
      <c r="AY341">
        <v>3</v>
      </c>
      <c r="AZ341">
        <v>9</v>
      </c>
    </row>
    <row r="342" spans="1:52" x14ac:dyDescent="0.3">
      <c r="A342">
        <v>40461</v>
      </c>
      <c r="B342" t="s">
        <v>86</v>
      </c>
      <c r="C342" t="s">
        <v>883</v>
      </c>
      <c r="D342" t="s">
        <v>556</v>
      </c>
      <c r="E342">
        <v>60</v>
      </c>
      <c r="F342">
        <v>91.898148148148152</v>
      </c>
      <c r="G342">
        <v>0.6</v>
      </c>
      <c r="H342">
        <v>2490.5070000000001</v>
      </c>
      <c r="I342">
        <v>4738.5999999999995</v>
      </c>
      <c r="J342">
        <v>4085</v>
      </c>
      <c r="K342" t="s">
        <v>10</v>
      </c>
      <c r="L342">
        <v>529.47</v>
      </c>
      <c r="M342">
        <v>763.23599999999999</v>
      </c>
      <c r="N342">
        <v>244.755</v>
      </c>
      <c r="O342">
        <v>830.16899999999998</v>
      </c>
      <c r="P342">
        <v>188</v>
      </c>
      <c r="Q342">
        <v>724.27499999999998</v>
      </c>
      <c r="R342" t="s">
        <v>10</v>
      </c>
      <c r="S342">
        <v>543</v>
      </c>
      <c r="T342">
        <v>693</v>
      </c>
      <c r="U342">
        <v>498</v>
      </c>
      <c r="V342">
        <v>834</v>
      </c>
      <c r="W342">
        <v>1016</v>
      </c>
      <c r="X342">
        <v>443</v>
      </c>
      <c r="Y342" t="s">
        <v>10</v>
      </c>
      <c r="Z342">
        <v>3279.9050000000002</v>
      </c>
      <c r="AA342">
        <v>546.65083333333337</v>
      </c>
      <c r="AB342">
        <v>275.28484349954073</v>
      </c>
      <c r="AC342">
        <v>0.50358442119428592</v>
      </c>
      <c r="AD342">
        <v>15542157.832999999</v>
      </c>
      <c r="AE342">
        <v>4027</v>
      </c>
      <c r="AF342">
        <v>671.16666666666663</v>
      </c>
      <c r="AG342">
        <v>221.07683430578314</v>
      </c>
      <c r="AH342">
        <v>0.32939185642778718</v>
      </c>
      <c r="AI342">
        <v>16450295</v>
      </c>
      <c r="AJ342">
        <v>9.8966820867501214E-4</v>
      </c>
      <c r="AK342">
        <v>0.94682645297358337</v>
      </c>
      <c r="AL342">
        <v>30000</v>
      </c>
      <c r="AM342">
        <v>0.35</v>
      </c>
      <c r="AN342">
        <v>371.00196087709014</v>
      </c>
      <c r="AO342">
        <v>18.121022099447515</v>
      </c>
      <c r="AP342">
        <v>1362.5461694663918</v>
      </c>
      <c r="AQ342">
        <v>4149.1776235220905</v>
      </c>
      <c r="AR342">
        <v>5236.4389494889419</v>
      </c>
      <c r="AS342">
        <v>42926.385886119948</v>
      </c>
      <c r="AT342">
        <v>1639.9525000000001</v>
      </c>
      <c r="AU342">
        <v>8.8406675594003268</v>
      </c>
      <c r="AV342">
        <v>2368.8722220270738</v>
      </c>
      <c r="AW342" t="s">
        <v>10</v>
      </c>
      <c r="AX342" t="s">
        <v>500</v>
      </c>
      <c r="AY342">
        <v>3</v>
      </c>
      <c r="AZ342">
        <v>9</v>
      </c>
    </row>
    <row r="343" spans="1:52" x14ac:dyDescent="0.3">
      <c r="A343">
        <v>40506</v>
      </c>
      <c r="B343" t="s">
        <v>96</v>
      </c>
      <c r="C343" t="s">
        <v>883</v>
      </c>
      <c r="D343" t="s">
        <v>555</v>
      </c>
      <c r="E343">
        <v>8</v>
      </c>
      <c r="F343">
        <v>96.546474358974365</v>
      </c>
      <c r="G343">
        <v>3.6</v>
      </c>
      <c r="H343">
        <v>5073.9210000000003</v>
      </c>
      <c r="I343">
        <v>4814</v>
      </c>
      <c r="J343">
        <v>4150</v>
      </c>
      <c r="K343" t="s">
        <v>10</v>
      </c>
      <c r="L343">
        <v>0</v>
      </c>
      <c r="M343">
        <v>0</v>
      </c>
      <c r="N343">
        <v>0</v>
      </c>
      <c r="O343">
        <v>1139.8589999999999</v>
      </c>
      <c r="P343">
        <v>446</v>
      </c>
      <c r="Q343">
        <v>1691.307</v>
      </c>
      <c r="R343" t="s">
        <v>10</v>
      </c>
      <c r="S343">
        <v>805</v>
      </c>
      <c r="T343">
        <v>726</v>
      </c>
      <c r="U343">
        <v>973</v>
      </c>
      <c r="V343">
        <v>445</v>
      </c>
      <c r="W343">
        <v>663</v>
      </c>
      <c r="X343">
        <v>579</v>
      </c>
      <c r="Y343" t="s">
        <v>10</v>
      </c>
      <c r="Z343">
        <v>3277.1660000000002</v>
      </c>
      <c r="AA343">
        <v>546.19433333333336</v>
      </c>
      <c r="AB343">
        <v>716.76277938203964</v>
      </c>
      <c r="AC343">
        <v>1.3122852721809752</v>
      </c>
      <c r="AD343">
        <v>15776277.124000002</v>
      </c>
      <c r="AE343">
        <v>4191</v>
      </c>
      <c r="AF343">
        <v>698.5</v>
      </c>
      <c r="AG343">
        <v>182.89423172970766</v>
      </c>
      <c r="AH343">
        <v>0.26183855652069815</v>
      </c>
      <c r="AI343">
        <v>17392650</v>
      </c>
      <c r="AJ343">
        <v>9.888417514381223E-4</v>
      </c>
      <c r="AK343">
        <v>0.94781529472502146</v>
      </c>
      <c r="AL343">
        <v>30000</v>
      </c>
      <c r="AM343">
        <v>0.35</v>
      </c>
      <c r="AN343">
        <v>367.9313338616015</v>
      </c>
      <c r="AO343">
        <v>18.10588950276243</v>
      </c>
      <c r="AP343">
        <v>861.60989540413902</v>
      </c>
      <c r="AQ343">
        <v>1105.4130583378383</v>
      </c>
      <c r="AR343">
        <v>1006.4570114262385</v>
      </c>
      <c r="AS343">
        <v>9539.1628013532682</v>
      </c>
      <c r="AT343">
        <v>1638.5830000000001</v>
      </c>
      <c r="AU343">
        <v>8.9070043738996052</v>
      </c>
      <c r="AV343">
        <v>526.85413770463299</v>
      </c>
      <c r="AW343" t="s">
        <v>10</v>
      </c>
      <c r="AX343" t="s">
        <v>500</v>
      </c>
      <c r="AY343">
        <v>3</v>
      </c>
      <c r="AZ343">
        <v>9</v>
      </c>
    </row>
    <row r="344" spans="1:52" x14ac:dyDescent="0.3">
      <c r="A344">
        <v>40373</v>
      </c>
      <c r="B344" t="s">
        <v>88</v>
      </c>
      <c r="C344" t="s">
        <v>883</v>
      </c>
      <c r="D344" t="s">
        <v>556</v>
      </c>
      <c r="E344">
        <v>60</v>
      </c>
      <c r="F344">
        <v>91.898148148148152</v>
      </c>
      <c r="G344">
        <v>0.6</v>
      </c>
      <c r="H344">
        <v>2829.1680000000001</v>
      </c>
      <c r="I344">
        <v>5018.16</v>
      </c>
      <c r="J344">
        <v>4326</v>
      </c>
      <c r="K344" t="s">
        <v>10</v>
      </c>
      <c r="L344">
        <v>943.05600000000004</v>
      </c>
      <c r="M344">
        <v>576.423</v>
      </c>
      <c r="N344">
        <v>190</v>
      </c>
      <c r="O344">
        <v>227.77199999999999</v>
      </c>
      <c r="P344">
        <v>330.66899999999998</v>
      </c>
      <c r="Q344">
        <v>353.64600000000002</v>
      </c>
      <c r="R344" t="s">
        <v>10</v>
      </c>
      <c r="S344">
        <v>563</v>
      </c>
      <c r="T344">
        <v>737</v>
      </c>
      <c r="U344">
        <v>530</v>
      </c>
      <c r="V344">
        <v>506</v>
      </c>
      <c r="W344">
        <v>469</v>
      </c>
      <c r="X344">
        <v>751</v>
      </c>
      <c r="Y344" t="s">
        <v>10</v>
      </c>
      <c r="Z344">
        <v>2621.5660000000003</v>
      </c>
      <c r="AA344">
        <v>436.92766666666671</v>
      </c>
      <c r="AB344">
        <v>282.33701264033141</v>
      </c>
      <c r="AC344">
        <v>0.6461870789604337</v>
      </c>
      <c r="AD344">
        <v>13155437.638560001</v>
      </c>
      <c r="AE344">
        <v>3556</v>
      </c>
      <c r="AF344">
        <v>592.66666666666663</v>
      </c>
      <c r="AG344">
        <v>121.25455317911447</v>
      </c>
      <c r="AH344">
        <v>0.20459148455418641</v>
      </c>
      <c r="AI344">
        <v>15383256</v>
      </c>
      <c r="AJ344">
        <v>7.910230714436293E-4</v>
      </c>
      <c r="AK344">
        <v>0.96015653496331654</v>
      </c>
      <c r="AL344">
        <v>30000</v>
      </c>
      <c r="AM344">
        <v>0.35</v>
      </c>
      <c r="AN344">
        <v>322.31368348354243</v>
      </c>
      <c r="AO344">
        <v>14.483790055248621</v>
      </c>
      <c r="AP344">
        <v>1151.3644159552487</v>
      </c>
      <c r="AQ344">
        <v>4223.7003757299617</v>
      </c>
      <c r="AR344">
        <v>5092.7277790448788</v>
      </c>
      <c r="AS344">
        <v>40502.742143162388</v>
      </c>
      <c r="AT344">
        <v>1310.7830000000001</v>
      </c>
      <c r="AU344">
        <v>8.1335858027071914</v>
      </c>
      <c r="AV344">
        <v>2796.4187542531417</v>
      </c>
      <c r="AW344" t="s">
        <v>10</v>
      </c>
      <c r="AX344" t="s">
        <v>500</v>
      </c>
      <c r="AY344">
        <v>3</v>
      </c>
      <c r="AZ344">
        <v>9</v>
      </c>
    </row>
    <row r="345" spans="1:52" x14ac:dyDescent="0.3">
      <c r="A345">
        <v>41208</v>
      </c>
      <c r="B345" t="s">
        <v>89</v>
      </c>
      <c r="C345" t="s">
        <v>883</v>
      </c>
      <c r="D345" t="s">
        <v>555</v>
      </c>
      <c r="E345">
        <v>8</v>
      </c>
      <c r="F345">
        <v>96.546474358974365</v>
      </c>
      <c r="G345">
        <v>3.6</v>
      </c>
      <c r="H345">
        <v>4408.5869999999995</v>
      </c>
      <c r="I345">
        <v>4877.7999999999993</v>
      </c>
      <c r="J345">
        <v>4205</v>
      </c>
      <c r="K345" t="s">
        <v>10</v>
      </c>
      <c r="L345">
        <v>0</v>
      </c>
      <c r="M345">
        <v>0</v>
      </c>
      <c r="N345">
        <v>0</v>
      </c>
      <c r="O345">
        <v>467.53199999999998</v>
      </c>
      <c r="P345">
        <v>1469.529</v>
      </c>
      <c r="Q345">
        <v>620.37900000000002</v>
      </c>
      <c r="R345" t="s">
        <v>10</v>
      </c>
      <c r="S345">
        <v>713</v>
      </c>
      <c r="T345">
        <v>438</v>
      </c>
      <c r="U345">
        <v>513</v>
      </c>
      <c r="V345">
        <v>755</v>
      </c>
      <c r="W345">
        <v>761</v>
      </c>
      <c r="X345">
        <v>678</v>
      </c>
      <c r="Y345" t="s">
        <v>10</v>
      </c>
      <c r="Z345">
        <v>2557.44</v>
      </c>
      <c r="AA345">
        <v>426.24</v>
      </c>
      <c r="AB345">
        <v>578.42692380386302</v>
      </c>
      <c r="AC345">
        <v>1.3570451478131171</v>
      </c>
      <c r="AD345">
        <v>12474680.831999999</v>
      </c>
      <c r="AE345">
        <v>3858</v>
      </c>
      <c r="AF345">
        <v>643</v>
      </c>
      <c r="AG345">
        <v>135.29079791323576</v>
      </c>
      <c r="AH345">
        <v>0.21040559551047552</v>
      </c>
      <c r="AI345">
        <v>16222890</v>
      </c>
      <c r="AJ345">
        <v>7.7167389408956135E-4</v>
      </c>
      <c r="AK345">
        <v>0.96326839434306488</v>
      </c>
      <c r="AL345">
        <v>30000</v>
      </c>
      <c r="AM345">
        <v>0.35</v>
      </c>
      <c r="AN345">
        <v>322.89500718240595</v>
      </c>
      <c r="AO345">
        <v>14.12950276243094</v>
      </c>
      <c r="AP345">
        <v>691.46294590331058</v>
      </c>
      <c r="AQ345">
        <v>890.70423737701481</v>
      </c>
      <c r="AR345">
        <v>804.49896800275815</v>
      </c>
      <c r="AS345">
        <v>7902.0383937934621</v>
      </c>
      <c r="AT345">
        <v>1278.72</v>
      </c>
      <c r="AU345">
        <v>7.9203454470117647</v>
      </c>
      <c r="AV345">
        <v>559.25806637755591</v>
      </c>
      <c r="AW345" t="s">
        <v>10</v>
      </c>
      <c r="AX345" t="s">
        <v>500</v>
      </c>
      <c r="AY345">
        <v>3</v>
      </c>
      <c r="AZ345">
        <v>9</v>
      </c>
    </row>
    <row r="346" spans="1:52" x14ac:dyDescent="0.3">
      <c r="A346">
        <v>44170</v>
      </c>
      <c r="B346" t="s">
        <v>91</v>
      </c>
      <c r="C346" t="s">
        <v>883</v>
      </c>
      <c r="D346" t="s">
        <v>555</v>
      </c>
      <c r="E346">
        <v>8</v>
      </c>
      <c r="F346">
        <v>96.546474358974365</v>
      </c>
      <c r="G346">
        <v>3.6</v>
      </c>
      <c r="H346">
        <v>3920.076</v>
      </c>
      <c r="I346">
        <v>4873.16</v>
      </c>
      <c r="J346">
        <v>4201</v>
      </c>
      <c r="K346" t="s">
        <v>10</v>
      </c>
      <c r="L346">
        <v>0</v>
      </c>
      <c r="M346">
        <v>0</v>
      </c>
      <c r="N346">
        <v>0</v>
      </c>
      <c r="O346">
        <v>7</v>
      </c>
      <c r="P346">
        <v>1306.692</v>
      </c>
      <c r="Q346">
        <v>1215.7829999999999</v>
      </c>
      <c r="R346" t="s">
        <v>10</v>
      </c>
      <c r="S346">
        <v>783</v>
      </c>
      <c r="T346">
        <v>355</v>
      </c>
      <c r="U346">
        <v>350</v>
      </c>
      <c r="V346">
        <v>551</v>
      </c>
      <c r="W346">
        <v>492</v>
      </c>
      <c r="X346">
        <v>777</v>
      </c>
      <c r="Y346" t="s">
        <v>10</v>
      </c>
      <c r="Z346">
        <v>2529.4749999999999</v>
      </c>
      <c r="AA346">
        <v>421.57916666666665</v>
      </c>
      <c r="AB346">
        <v>651.03722218454345</v>
      </c>
      <c r="AC346">
        <v>1.5442822455676617</v>
      </c>
      <c r="AD346">
        <v>12326536.390999999</v>
      </c>
      <c r="AE346">
        <v>3308</v>
      </c>
      <c r="AF346">
        <v>551.33333333333337</v>
      </c>
      <c r="AG346">
        <v>193.49280779053947</v>
      </c>
      <c r="AH346">
        <v>0.35095430675430372</v>
      </c>
      <c r="AI346">
        <v>13896908</v>
      </c>
      <c r="AJ346">
        <v>7.6323582303091883E-4</v>
      </c>
      <c r="AK346">
        <v>0.96403163016609583</v>
      </c>
      <c r="AL346">
        <v>30000</v>
      </c>
      <c r="AM346">
        <v>0.35</v>
      </c>
      <c r="AN346">
        <v>321.27760819398441</v>
      </c>
      <c r="AO346">
        <v>13.975</v>
      </c>
      <c r="AP346">
        <v>762.83722218454341</v>
      </c>
      <c r="AQ346">
        <v>997.06116506033902</v>
      </c>
      <c r="AR346">
        <v>874.63722218454336</v>
      </c>
      <c r="AS346">
        <v>8541.3558652127667</v>
      </c>
      <c r="AT346">
        <v>1264.7375</v>
      </c>
      <c r="AU346">
        <v>7.8731755201337483</v>
      </c>
      <c r="AV346">
        <v>611.18825511361479</v>
      </c>
      <c r="AW346" t="s">
        <v>10</v>
      </c>
      <c r="AX346" t="s">
        <v>500</v>
      </c>
      <c r="AY346">
        <v>3</v>
      </c>
      <c r="AZ346">
        <v>9</v>
      </c>
    </row>
    <row r="347" spans="1:52" x14ac:dyDescent="0.3">
      <c r="A347">
        <v>40830</v>
      </c>
      <c r="B347" t="s">
        <v>907</v>
      </c>
      <c r="C347" t="s">
        <v>883</v>
      </c>
      <c r="D347" t="s">
        <v>555</v>
      </c>
      <c r="E347">
        <v>8</v>
      </c>
      <c r="F347">
        <v>96.546474358974365</v>
      </c>
      <c r="G347">
        <v>3.6</v>
      </c>
      <c r="H347">
        <v>3839.1570000000002</v>
      </c>
      <c r="I347">
        <v>4295.4799999999996</v>
      </c>
      <c r="J347">
        <v>3703</v>
      </c>
      <c r="K347" t="s">
        <v>10</v>
      </c>
      <c r="L347">
        <v>1279.7190000000001</v>
      </c>
      <c r="M347">
        <v>1153.845</v>
      </c>
      <c r="N347">
        <v>7</v>
      </c>
      <c r="O347">
        <v>46</v>
      </c>
      <c r="P347">
        <v>36</v>
      </c>
      <c r="Q347">
        <v>0</v>
      </c>
      <c r="R347" t="s">
        <v>10</v>
      </c>
      <c r="S347">
        <v>444</v>
      </c>
      <c r="T347">
        <v>418</v>
      </c>
      <c r="U347">
        <v>600</v>
      </c>
      <c r="V347">
        <v>769</v>
      </c>
      <c r="W347">
        <v>709</v>
      </c>
      <c r="X347">
        <v>661</v>
      </c>
      <c r="Y347" t="s">
        <v>10</v>
      </c>
      <c r="Z347">
        <v>2522.5640000000003</v>
      </c>
      <c r="AA347">
        <v>420.42733333333337</v>
      </c>
      <c r="AB347">
        <v>618.37612297101725</v>
      </c>
      <c r="AC347">
        <v>1.4708275936016304</v>
      </c>
      <c r="AD347">
        <v>10835623.210720001</v>
      </c>
      <c r="AE347">
        <v>3601</v>
      </c>
      <c r="AF347">
        <v>600.16666666666663</v>
      </c>
      <c r="AG347">
        <v>142.56425451938048</v>
      </c>
      <c r="AH347">
        <v>0.2375411072247384</v>
      </c>
      <c r="AI347">
        <v>13334503</v>
      </c>
      <c r="AJ347">
        <v>7.6115051964860978E-4</v>
      </c>
      <c r="AK347">
        <v>0.96479278068574448</v>
      </c>
      <c r="AL347">
        <v>30000</v>
      </c>
      <c r="AM347">
        <v>0.35</v>
      </c>
      <c r="AN347">
        <v>341.7321537926544</v>
      </c>
      <c r="AO347">
        <v>13.936817679558013</v>
      </c>
      <c r="AP347">
        <v>729.8706644074814</v>
      </c>
      <c r="AQ347">
        <v>948.91580890094178</v>
      </c>
      <c r="AR347">
        <v>841.36520584394555</v>
      </c>
      <c r="AS347">
        <v>8410.7368785168546</v>
      </c>
      <c r="AT347">
        <v>1261.2820000000002</v>
      </c>
      <c r="AU347">
        <v>7.3816992987161614</v>
      </c>
      <c r="AV347">
        <v>603.49048627172613</v>
      </c>
      <c r="AW347" t="s">
        <v>10</v>
      </c>
      <c r="AX347" t="s">
        <v>500</v>
      </c>
      <c r="AY347">
        <v>3</v>
      </c>
      <c r="AZ347">
        <v>9</v>
      </c>
    </row>
    <row r="348" spans="1:52" x14ac:dyDescent="0.3">
      <c r="A348">
        <v>40890</v>
      </c>
      <c r="B348" t="s">
        <v>908</v>
      </c>
      <c r="C348" t="s">
        <v>883</v>
      </c>
      <c r="D348" t="s">
        <v>555</v>
      </c>
      <c r="E348">
        <v>8</v>
      </c>
      <c r="F348">
        <v>96.546474358974365</v>
      </c>
      <c r="G348">
        <v>3.6</v>
      </c>
      <c r="H348">
        <v>4882.1130000000003</v>
      </c>
      <c r="I348">
        <v>5230.4399999999996</v>
      </c>
      <c r="J348">
        <v>4509</v>
      </c>
      <c r="K348" t="s">
        <v>10</v>
      </c>
      <c r="L348">
        <v>403.596</v>
      </c>
      <c r="M348">
        <v>1627.3710000000001</v>
      </c>
      <c r="N348">
        <v>127</v>
      </c>
      <c r="O348">
        <v>97</v>
      </c>
      <c r="P348">
        <v>156</v>
      </c>
      <c r="Q348">
        <v>27</v>
      </c>
      <c r="R348" t="s">
        <v>10</v>
      </c>
      <c r="S348">
        <v>490</v>
      </c>
      <c r="T348">
        <v>368</v>
      </c>
      <c r="U348">
        <v>586</v>
      </c>
      <c r="V348">
        <v>451</v>
      </c>
      <c r="W348">
        <v>426</v>
      </c>
      <c r="X348">
        <v>572</v>
      </c>
      <c r="Y348" t="s">
        <v>10</v>
      </c>
      <c r="Z348">
        <v>2437.9670000000001</v>
      </c>
      <c r="AA348">
        <v>406.32783333333333</v>
      </c>
      <c r="AB348">
        <v>611.75407706182614</v>
      </c>
      <c r="AC348">
        <v>1.5055677383537007</v>
      </c>
      <c r="AD348">
        <v>12751640.11548</v>
      </c>
      <c r="AE348">
        <v>2893</v>
      </c>
      <c r="AF348">
        <v>482.16666666666669</v>
      </c>
      <c r="AG348">
        <v>84.93860527855783</v>
      </c>
      <c r="AH348">
        <v>0.17616025982417799</v>
      </c>
      <c r="AI348">
        <v>13044537</v>
      </c>
      <c r="AJ348">
        <v>7.3562448720276754E-4</v>
      </c>
      <c r="AK348">
        <v>0.96552840517294725</v>
      </c>
      <c r="AL348">
        <v>30000</v>
      </c>
      <c r="AM348">
        <v>0.35</v>
      </c>
      <c r="AN348">
        <v>304.44959225606391</v>
      </c>
      <c r="AO348">
        <v>13.46943093922652</v>
      </c>
      <c r="AP348">
        <v>719.50952457563835</v>
      </c>
      <c r="AQ348">
        <v>937.85425294598883</v>
      </c>
      <c r="AR348">
        <v>827.26497208945057</v>
      </c>
      <c r="AS348">
        <v>8049.1388791187583</v>
      </c>
      <c r="AT348">
        <v>1218.9835</v>
      </c>
      <c r="AU348">
        <v>8.0077854003151216</v>
      </c>
      <c r="AV348">
        <v>597.58566753384889</v>
      </c>
      <c r="AW348" t="s">
        <v>10</v>
      </c>
      <c r="AX348" t="s">
        <v>500</v>
      </c>
      <c r="AY348">
        <v>3</v>
      </c>
      <c r="AZ348">
        <v>9</v>
      </c>
    </row>
    <row r="349" spans="1:52" x14ac:dyDescent="0.3">
      <c r="A349">
        <v>41180</v>
      </c>
      <c r="B349" t="s">
        <v>94</v>
      </c>
      <c r="C349" t="s">
        <v>883</v>
      </c>
      <c r="D349" t="s">
        <v>555</v>
      </c>
      <c r="E349">
        <v>8</v>
      </c>
      <c r="F349">
        <v>96.546474358974365</v>
      </c>
      <c r="G349">
        <v>3.6</v>
      </c>
      <c r="H349">
        <v>3812.1840000000002</v>
      </c>
      <c r="I349">
        <v>5011.2</v>
      </c>
      <c r="J349">
        <v>4320</v>
      </c>
      <c r="K349" t="s">
        <v>10</v>
      </c>
      <c r="L349">
        <v>0</v>
      </c>
      <c r="M349">
        <v>0</v>
      </c>
      <c r="N349">
        <v>0</v>
      </c>
      <c r="O349">
        <v>15</v>
      </c>
      <c r="P349">
        <v>1270.7280000000001</v>
      </c>
      <c r="Q349">
        <v>1148.8499999999999</v>
      </c>
      <c r="R349" t="s">
        <v>10</v>
      </c>
      <c r="S349">
        <v>486</v>
      </c>
      <c r="T349">
        <v>404</v>
      </c>
      <c r="U349">
        <v>333</v>
      </c>
      <c r="V349">
        <v>748</v>
      </c>
      <c r="W349">
        <v>605</v>
      </c>
      <c r="X349">
        <v>565</v>
      </c>
      <c r="Y349" t="s">
        <v>10</v>
      </c>
      <c r="Z349">
        <v>2434.578</v>
      </c>
      <c r="AA349">
        <v>405.76299999999998</v>
      </c>
      <c r="AB349">
        <v>624.01431064840176</v>
      </c>
      <c r="AC349">
        <v>1.5378787879831375</v>
      </c>
      <c r="AD349">
        <v>12200157.273599999</v>
      </c>
      <c r="AE349">
        <v>3141</v>
      </c>
      <c r="AF349">
        <v>523.5</v>
      </c>
      <c r="AG349">
        <v>148.82304929008814</v>
      </c>
      <c r="AH349">
        <v>0.2842847168865103</v>
      </c>
      <c r="AI349">
        <v>13569120</v>
      </c>
      <c r="AJ349">
        <v>7.3460190101225296E-4</v>
      </c>
      <c r="AK349">
        <v>0.96626300707395951</v>
      </c>
      <c r="AL349">
        <v>30000</v>
      </c>
      <c r="AM349">
        <v>0.35</v>
      </c>
      <c r="AN349">
        <v>310.82187518776425</v>
      </c>
      <c r="AO349">
        <v>13.450707182320443</v>
      </c>
      <c r="AP349">
        <v>731.6199681069653</v>
      </c>
      <c r="AQ349">
        <v>955.83342632471579</v>
      </c>
      <c r="AR349">
        <v>839.22562556552884</v>
      </c>
      <c r="AS349">
        <v>8210.3094547962937</v>
      </c>
      <c r="AT349">
        <v>1217.289</v>
      </c>
      <c r="AU349">
        <v>7.8327112547316586</v>
      </c>
      <c r="AV349">
        <v>610.39983574900009</v>
      </c>
      <c r="AW349" t="s">
        <v>10</v>
      </c>
      <c r="AX349" t="s">
        <v>500</v>
      </c>
      <c r="AY349">
        <v>3</v>
      </c>
      <c r="AZ349">
        <v>9</v>
      </c>
    </row>
    <row r="350" spans="1:52" x14ac:dyDescent="0.3">
      <c r="A350">
        <v>45080</v>
      </c>
      <c r="B350" t="s">
        <v>909</v>
      </c>
      <c r="C350" t="s">
        <v>883</v>
      </c>
      <c r="D350" t="s">
        <v>555</v>
      </c>
      <c r="E350">
        <v>8</v>
      </c>
      <c r="F350">
        <v>96.546474358974365</v>
      </c>
      <c r="G350">
        <v>3.6</v>
      </c>
      <c r="H350">
        <v>3815.1810000000005</v>
      </c>
      <c r="I350">
        <v>4776.88</v>
      </c>
      <c r="J350">
        <v>4118</v>
      </c>
      <c r="K350" t="s">
        <v>10</v>
      </c>
      <c r="L350">
        <v>50</v>
      </c>
      <c r="M350">
        <v>359.64</v>
      </c>
      <c r="N350">
        <v>193</v>
      </c>
      <c r="O350">
        <v>1271.7270000000001</v>
      </c>
      <c r="P350">
        <v>280.71899999999999</v>
      </c>
      <c r="Q350">
        <v>262.73700000000002</v>
      </c>
      <c r="R350" t="s">
        <v>10</v>
      </c>
      <c r="S350">
        <v>326</v>
      </c>
      <c r="T350">
        <v>654</v>
      </c>
      <c r="U350">
        <v>562</v>
      </c>
      <c r="V350">
        <v>334</v>
      </c>
      <c r="W350">
        <v>460</v>
      </c>
      <c r="X350">
        <v>361</v>
      </c>
      <c r="Y350" t="s">
        <v>10</v>
      </c>
      <c r="Z350">
        <v>2417.8230000000003</v>
      </c>
      <c r="AA350">
        <v>402.97050000000007</v>
      </c>
      <c r="AB350">
        <v>438.1556885486026</v>
      </c>
      <c r="AC350">
        <v>1.0873145516820772</v>
      </c>
      <c r="AD350">
        <v>11549650.332240002</v>
      </c>
      <c r="AE350">
        <v>2697</v>
      </c>
      <c r="AF350">
        <v>449.5</v>
      </c>
      <c r="AG350">
        <v>134.91589973016522</v>
      </c>
      <c r="AH350">
        <v>0.3001466067411907</v>
      </c>
      <c r="AI350">
        <v>11106246</v>
      </c>
      <c r="AJ350">
        <v>7.2954630006150903E-4</v>
      </c>
      <c r="AK350">
        <v>0.96699255337402101</v>
      </c>
      <c r="AL350">
        <v>30000</v>
      </c>
      <c r="AM350">
        <v>0.35</v>
      </c>
      <c r="AN350">
        <v>317.25661353049065</v>
      </c>
      <c r="AO350">
        <v>13.358138121546963</v>
      </c>
      <c r="AP350">
        <v>545.02079352097826</v>
      </c>
      <c r="AQ350">
        <v>682.21406606249946</v>
      </c>
      <c r="AR350">
        <v>651.88589849335392</v>
      </c>
      <c r="AS350">
        <v>6588.3192101537243</v>
      </c>
      <c r="AT350">
        <v>1208.9115000000002</v>
      </c>
      <c r="AU350">
        <v>7.6210326180249357</v>
      </c>
      <c r="AV350">
        <v>493.2063997396931</v>
      </c>
      <c r="AW350" t="s">
        <v>10</v>
      </c>
      <c r="AX350" t="s">
        <v>500</v>
      </c>
      <c r="AY350">
        <v>3</v>
      </c>
      <c r="AZ350">
        <v>9</v>
      </c>
    </row>
    <row r="351" spans="1:52" x14ac:dyDescent="0.3">
      <c r="A351">
        <v>40997</v>
      </c>
      <c r="B351" t="s">
        <v>97</v>
      </c>
      <c r="C351" t="s">
        <v>883</v>
      </c>
      <c r="D351" t="s">
        <v>555</v>
      </c>
      <c r="E351">
        <v>8</v>
      </c>
      <c r="F351">
        <v>96.546474358974365</v>
      </c>
      <c r="G351">
        <v>3.6</v>
      </c>
      <c r="H351">
        <v>4906.0889999999999</v>
      </c>
      <c r="I351">
        <v>4341.88</v>
      </c>
      <c r="J351">
        <v>3743</v>
      </c>
      <c r="K351" t="s">
        <v>10</v>
      </c>
      <c r="L351">
        <v>0</v>
      </c>
      <c r="M351">
        <v>0</v>
      </c>
      <c r="N351">
        <v>0</v>
      </c>
      <c r="O351">
        <v>416.58300000000003</v>
      </c>
      <c r="P351">
        <v>1635.3630000000001</v>
      </c>
      <c r="Q351">
        <v>284.71499999999997</v>
      </c>
      <c r="R351" t="s">
        <v>10</v>
      </c>
      <c r="S351">
        <v>615</v>
      </c>
      <c r="T351">
        <v>352</v>
      </c>
      <c r="U351">
        <v>594</v>
      </c>
      <c r="V351">
        <v>441</v>
      </c>
      <c r="W351">
        <v>601</v>
      </c>
      <c r="X351">
        <v>415</v>
      </c>
      <c r="Y351" t="s">
        <v>10</v>
      </c>
      <c r="Z351">
        <v>2336.6610000000001</v>
      </c>
      <c r="AA351">
        <v>389.44350000000003</v>
      </c>
      <c r="AB351">
        <v>635.45554222612623</v>
      </c>
      <c r="AC351">
        <v>1.6317014977169375</v>
      </c>
      <c r="AD351">
        <v>10145501.66268</v>
      </c>
      <c r="AE351">
        <v>3018</v>
      </c>
      <c r="AF351">
        <v>503</v>
      </c>
      <c r="AG351">
        <v>113.8578060565019</v>
      </c>
      <c r="AH351">
        <v>0.22635746730914891</v>
      </c>
      <c r="AI351">
        <v>11296374</v>
      </c>
      <c r="AJ351">
        <v>7.0505673370136097E-4</v>
      </c>
      <c r="AK351">
        <v>0.96841649367014326</v>
      </c>
      <c r="AL351">
        <v>30000</v>
      </c>
      <c r="AM351">
        <v>0.35</v>
      </c>
      <c r="AN351">
        <v>327.13690795085074</v>
      </c>
      <c r="AO351">
        <v>12.909729281767957</v>
      </c>
      <c r="AP351">
        <v>738.73337648026984</v>
      </c>
      <c r="AQ351">
        <v>971.13086841907284</v>
      </c>
      <c r="AR351">
        <v>842.01121073441345</v>
      </c>
      <c r="AS351">
        <v>8439.4729778960864</v>
      </c>
      <c r="AT351">
        <v>1168.3305</v>
      </c>
      <c r="AU351">
        <v>7.1427617710168656</v>
      </c>
      <c r="AV351">
        <v>653.72966339541415</v>
      </c>
      <c r="AW351" t="s">
        <v>10</v>
      </c>
      <c r="AX351" t="s">
        <v>500</v>
      </c>
      <c r="AY351">
        <v>3</v>
      </c>
      <c r="AZ351">
        <v>9</v>
      </c>
    </row>
    <row r="352" spans="1:52" x14ac:dyDescent="0.3">
      <c r="A352">
        <v>40893</v>
      </c>
      <c r="B352" t="s">
        <v>99</v>
      </c>
      <c r="C352" t="s">
        <v>883</v>
      </c>
      <c r="D352" t="s">
        <v>555</v>
      </c>
      <c r="E352">
        <v>8</v>
      </c>
      <c r="F352">
        <v>96.546474358974365</v>
      </c>
      <c r="G352">
        <v>3.6</v>
      </c>
      <c r="H352">
        <v>2214.7829999999999</v>
      </c>
      <c r="I352">
        <v>5046</v>
      </c>
      <c r="J352">
        <v>4350</v>
      </c>
      <c r="K352" t="s">
        <v>10</v>
      </c>
      <c r="L352">
        <v>0</v>
      </c>
      <c r="M352">
        <v>0</v>
      </c>
      <c r="N352">
        <v>527.47199999999998</v>
      </c>
      <c r="O352">
        <v>334.66500000000002</v>
      </c>
      <c r="P352">
        <v>602.39700000000005</v>
      </c>
      <c r="Q352">
        <v>738.26099999999997</v>
      </c>
      <c r="R352" t="s">
        <v>10</v>
      </c>
      <c r="S352">
        <v>459</v>
      </c>
      <c r="T352">
        <v>489</v>
      </c>
      <c r="U352">
        <v>306</v>
      </c>
      <c r="V352">
        <v>459</v>
      </c>
      <c r="W352">
        <v>491</v>
      </c>
      <c r="X352">
        <v>619</v>
      </c>
      <c r="Y352" t="s">
        <v>10</v>
      </c>
      <c r="Z352">
        <v>2202.7950000000001</v>
      </c>
      <c r="AA352">
        <v>367.13249999999999</v>
      </c>
      <c r="AB352">
        <v>312.86456731355821</v>
      </c>
      <c r="AC352">
        <v>0.85218434029555601</v>
      </c>
      <c r="AD352">
        <v>11115303.57</v>
      </c>
      <c r="AE352">
        <v>2823</v>
      </c>
      <c r="AF352">
        <v>470.5</v>
      </c>
      <c r="AG352">
        <v>100.13940283424901</v>
      </c>
      <c r="AH352">
        <v>0.2128361377986164</v>
      </c>
      <c r="AI352">
        <v>12280050</v>
      </c>
      <c r="AJ352">
        <v>6.6466442830761044E-4</v>
      </c>
      <c r="AK352">
        <v>0.9718304952639607</v>
      </c>
      <c r="AL352">
        <v>30000</v>
      </c>
      <c r="AM352">
        <v>0.35</v>
      </c>
      <c r="AN352">
        <v>294.63478269276658</v>
      </c>
      <c r="AO352">
        <v>12.170138121546962</v>
      </c>
      <c r="AP352">
        <v>410.22567228593391</v>
      </c>
      <c r="AQ352">
        <v>494.57795562694821</v>
      </c>
      <c r="AR352">
        <v>507.58677725830961</v>
      </c>
      <c r="AS352">
        <v>5270.2204723365321</v>
      </c>
      <c r="AT352">
        <v>1101.3975</v>
      </c>
      <c r="AU352">
        <v>7.4763576108289529</v>
      </c>
      <c r="AV352">
        <v>433.04524728488684</v>
      </c>
      <c r="AW352" t="s">
        <v>10</v>
      </c>
      <c r="AX352" t="s">
        <v>500</v>
      </c>
      <c r="AY352">
        <v>3</v>
      </c>
      <c r="AZ352">
        <v>9</v>
      </c>
    </row>
    <row r="353" spans="1:52" x14ac:dyDescent="0.3">
      <c r="A353">
        <v>40521</v>
      </c>
      <c r="B353" t="s">
        <v>100</v>
      </c>
      <c r="C353" t="s">
        <v>883</v>
      </c>
      <c r="D353" t="s">
        <v>555</v>
      </c>
      <c r="E353">
        <v>8</v>
      </c>
      <c r="F353">
        <v>96.546474358974365</v>
      </c>
      <c r="G353">
        <v>3.6</v>
      </c>
      <c r="H353">
        <v>1498.5</v>
      </c>
      <c r="I353">
        <v>4710.7599999999993</v>
      </c>
      <c r="J353">
        <v>4061</v>
      </c>
      <c r="K353" t="s">
        <v>10</v>
      </c>
      <c r="L353">
        <v>257.74200000000002</v>
      </c>
      <c r="M353">
        <v>496.50299999999999</v>
      </c>
      <c r="N353">
        <v>330.66899999999998</v>
      </c>
      <c r="O353">
        <v>411.58800000000002</v>
      </c>
      <c r="P353">
        <v>25</v>
      </c>
      <c r="Q353">
        <v>499.5</v>
      </c>
      <c r="R353" t="s">
        <v>10</v>
      </c>
      <c r="S353">
        <v>401</v>
      </c>
      <c r="T353">
        <v>563</v>
      </c>
      <c r="U353">
        <v>440</v>
      </c>
      <c r="V353">
        <v>471</v>
      </c>
      <c r="W353">
        <v>632</v>
      </c>
      <c r="X353">
        <v>554</v>
      </c>
      <c r="Y353" t="s">
        <v>10</v>
      </c>
      <c r="Z353">
        <v>2021.002</v>
      </c>
      <c r="AA353">
        <v>336.83366666666666</v>
      </c>
      <c r="AB353">
        <v>179.48625177284933</v>
      </c>
      <c r="AC353">
        <v>0.53286315928291805</v>
      </c>
      <c r="AD353">
        <v>9520455.3815199975</v>
      </c>
      <c r="AE353">
        <v>3061</v>
      </c>
      <c r="AF353">
        <v>510.16666666666669</v>
      </c>
      <c r="AG353">
        <v>87.09860312695406</v>
      </c>
      <c r="AH353">
        <v>0.17072578201951139</v>
      </c>
      <c r="AI353">
        <v>12430721</v>
      </c>
      <c r="AJ353">
        <v>6.0981078082097398E-4</v>
      </c>
      <c r="AK353">
        <v>0.97497369816265633</v>
      </c>
      <c r="AL353">
        <v>30000</v>
      </c>
      <c r="AM353">
        <v>0.35</v>
      </c>
      <c r="AN353">
        <v>292.08447912993461</v>
      </c>
      <c r="AO353">
        <v>11.165756906077348</v>
      </c>
      <c r="AP353">
        <v>268.81230702146809</v>
      </c>
      <c r="AQ353">
        <v>295.56669687881379</v>
      </c>
      <c r="AR353">
        <v>358.13836227008687</v>
      </c>
      <c r="AS353">
        <v>4041.3781542437391</v>
      </c>
      <c r="AT353">
        <v>1010.501</v>
      </c>
      <c r="AU353">
        <v>6.9192379068555416</v>
      </c>
      <c r="AV353">
        <v>361.94394954488757</v>
      </c>
      <c r="AW353" t="s">
        <v>10</v>
      </c>
      <c r="AX353" t="s">
        <v>500</v>
      </c>
      <c r="AY353">
        <v>3</v>
      </c>
      <c r="AZ353">
        <v>9</v>
      </c>
    </row>
    <row r="354" spans="1:52" x14ac:dyDescent="0.3">
      <c r="A354">
        <v>40493</v>
      </c>
      <c r="B354" t="s">
        <v>102</v>
      </c>
      <c r="C354" t="s">
        <v>883</v>
      </c>
      <c r="D354" t="s">
        <v>555</v>
      </c>
      <c r="E354">
        <v>8</v>
      </c>
      <c r="F354">
        <v>96.546474358974365</v>
      </c>
      <c r="G354">
        <v>3.6</v>
      </c>
      <c r="H354">
        <v>2310.6869999999999</v>
      </c>
      <c r="I354">
        <v>4759.4799999999996</v>
      </c>
      <c r="J354">
        <v>4103</v>
      </c>
      <c r="K354" t="s">
        <v>10</v>
      </c>
      <c r="L354">
        <v>0</v>
      </c>
      <c r="M354">
        <v>92</v>
      </c>
      <c r="N354">
        <v>627.37199999999996</v>
      </c>
      <c r="O354">
        <v>770.22900000000004</v>
      </c>
      <c r="P354">
        <v>193</v>
      </c>
      <c r="Q354">
        <v>162</v>
      </c>
      <c r="R354" t="s">
        <v>10</v>
      </c>
      <c r="S354">
        <v>267</v>
      </c>
      <c r="T354">
        <v>449</v>
      </c>
      <c r="U354">
        <v>385</v>
      </c>
      <c r="V354">
        <v>529</v>
      </c>
      <c r="W354">
        <v>419</v>
      </c>
      <c r="X354">
        <v>279</v>
      </c>
      <c r="Y354" t="s">
        <v>10</v>
      </c>
      <c r="Z354">
        <v>1844.6010000000001</v>
      </c>
      <c r="AA354">
        <v>307.43350000000004</v>
      </c>
      <c r="AB354">
        <v>313.59630013490272</v>
      </c>
      <c r="AC354">
        <v>1.0200459615978827</v>
      </c>
      <c r="AD354">
        <v>8779341.5674799997</v>
      </c>
      <c r="AE354">
        <v>2328</v>
      </c>
      <c r="AF354">
        <v>388</v>
      </c>
      <c r="AG354">
        <v>101.08808040515953</v>
      </c>
      <c r="AH354">
        <v>0.26053628970401943</v>
      </c>
      <c r="AI354">
        <v>9551784</v>
      </c>
      <c r="AJ354">
        <v>5.5658409843886822E-4</v>
      </c>
      <c r="AK354">
        <v>0.97846510046993818</v>
      </c>
      <c r="AL354">
        <v>30000</v>
      </c>
      <c r="AM354">
        <v>0.35</v>
      </c>
      <c r="AN354">
        <v>277.61444791803973</v>
      </c>
      <c r="AO354">
        <v>10.191165745856354</v>
      </c>
      <c r="AP354">
        <v>395.12562610175354</v>
      </c>
      <c r="AQ354">
        <v>490.05679601959957</v>
      </c>
      <c r="AR354">
        <v>476.65495206860436</v>
      </c>
      <c r="AS354">
        <v>5124.811610525293</v>
      </c>
      <c r="AT354">
        <v>922.30050000000006</v>
      </c>
      <c r="AU354">
        <v>6.644470465545016</v>
      </c>
      <c r="AV354">
        <v>502.86804653422496</v>
      </c>
      <c r="AW354" t="s">
        <v>10</v>
      </c>
      <c r="AX354" t="s">
        <v>500</v>
      </c>
      <c r="AY354">
        <v>3</v>
      </c>
      <c r="AZ354">
        <v>9</v>
      </c>
    </row>
    <row r="355" spans="1:52" x14ac:dyDescent="0.3">
      <c r="A355">
        <v>41230</v>
      </c>
      <c r="B355" t="s">
        <v>910</v>
      </c>
      <c r="C355" t="s">
        <v>883</v>
      </c>
      <c r="D355" t="s">
        <v>555</v>
      </c>
      <c r="E355">
        <v>8</v>
      </c>
      <c r="F355">
        <v>96.546474358974365</v>
      </c>
      <c r="G355">
        <v>3.6</v>
      </c>
      <c r="H355">
        <v>1960.038</v>
      </c>
      <c r="I355">
        <v>5114.4399999999996</v>
      </c>
      <c r="J355">
        <v>4409</v>
      </c>
      <c r="K355" t="s">
        <v>10</v>
      </c>
      <c r="L355">
        <v>0</v>
      </c>
      <c r="M355">
        <v>0</v>
      </c>
      <c r="N355">
        <v>0</v>
      </c>
      <c r="O355">
        <v>599.4</v>
      </c>
      <c r="P355">
        <v>653.346</v>
      </c>
      <c r="Q355">
        <v>529.47</v>
      </c>
      <c r="R355" t="s">
        <v>10</v>
      </c>
      <c r="S355">
        <v>448</v>
      </c>
      <c r="T355">
        <v>522</v>
      </c>
      <c r="U355">
        <v>290</v>
      </c>
      <c r="V355">
        <v>553</v>
      </c>
      <c r="W355">
        <v>458</v>
      </c>
      <c r="X355">
        <v>362</v>
      </c>
      <c r="Y355" t="s">
        <v>10</v>
      </c>
      <c r="Z355">
        <v>1782.2160000000001</v>
      </c>
      <c r="AA355">
        <v>297.036</v>
      </c>
      <c r="AB355">
        <v>327.74914945427389</v>
      </c>
      <c r="AC355">
        <v>1.1033987444426732</v>
      </c>
      <c r="AD355">
        <v>9115036.799039999</v>
      </c>
      <c r="AE355">
        <v>2633</v>
      </c>
      <c r="AF355">
        <v>438.83333333333331</v>
      </c>
      <c r="AG355">
        <v>98.444739151803589</v>
      </c>
      <c r="AH355">
        <v>0.22433286551873208</v>
      </c>
      <c r="AI355">
        <v>11608897</v>
      </c>
      <c r="AJ355">
        <v>5.3776024494366309E-4</v>
      </c>
      <c r="AK355">
        <v>0.97955730840778521</v>
      </c>
      <c r="AL355">
        <v>30000</v>
      </c>
      <c r="AM355">
        <v>0.35</v>
      </c>
      <c r="AN355">
        <v>263.23990338771466</v>
      </c>
      <c r="AO355">
        <v>9.8464972375690607</v>
      </c>
      <c r="AP355">
        <v>406.52112735482638</v>
      </c>
      <c r="AQ355">
        <v>509.89768377353863</v>
      </c>
      <c r="AR355">
        <v>485.29310525537886</v>
      </c>
      <c r="AS355">
        <v>5134.4335500907346</v>
      </c>
      <c r="AT355">
        <v>891.10800000000006</v>
      </c>
      <c r="AU355">
        <v>6.7703109485458643</v>
      </c>
      <c r="AV355">
        <v>521.44772158168416</v>
      </c>
      <c r="AW355" t="s">
        <v>10</v>
      </c>
      <c r="AX355" t="s">
        <v>500</v>
      </c>
      <c r="AY355">
        <v>3</v>
      </c>
      <c r="AZ355">
        <v>9</v>
      </c>
    </row>
    <row r="356" spans="1:52" x14ac:dyDescent="0.3">
      <c r="A356">
        <v>40985</v>
      </c>
      <c r="B356" t="s">
        <v>103</v>
      </c>
      <c r="C356" t="s">
        <v>883</v>
      </c>
      <c r="D356" t="s">
        <v>555</v>
      </c>
      <c r="E356">
        <v>8</v>
      </c>
      <c r="F356">
        <v>96.546474358974365</v>
      </c>
      <c r="G356">
        <v>3.6</v>
      </c>
      <c r="H356">
        <v>1486.5120000000002</v>
      </c>
      <c r="I356">
        <v>4397.5599999999995</v>
      </c>
      <c r="J356">
        <v>3791</v>
      </c>
      <c r="K356" t="s">
        <v>10</v>
      </c>
      <c r="L356">
        <v>343.65600000000001</v>
      </c>
      <c r="M356">
        <v>126</v>
      </c>
      <c r="N356">
        <v>279.72000000000003</v>
      </c>
      <c r="O356">
        <v>15</v>
      </c>
      <c r="P356">
        <v>471.52800000000002</v>
      </c>
      <c r="Q356">
        <v>495.50400000000002</v>
      </c>
      <c r="R356" t="s">
        <v>10</v>
      </c>
      <c r="S356">
        <v>486</v>
      </c>
      <c r="T356">
        <v>290</v>
      </c>
      <c r="U356">
        <v>542</v>
      </c>
      <c r="V356">
        <v>345</v>
      </c>
      <c r="W356">
        <v>315</v>
      </c>
      <c r="X356">
        <v>286</v>
      </c>
      <c r="Y356" t="s">
        <v>10</v>
      </c>
      <c r="Z356">
        <v>1731.4079999999999</v>
      </c>
      <c r="AA356">
        <v>288.56799999999998</v>
      </c>
      <c r="AB356">
        <v>190.09347689597348</v>
      </c>
      <c r="AC356">
        <v>0.65874759812582651</v>
      </c>
      <c r="AD356">
        <v>7613970.5644799983</v>
      </c>
      <c r="AE356">
        <v>2264</v>
      </c>
      <c r="AF356">
        <v>377.33333333333331</v>
      </c>
      <c r="AG356">
        <v>109.38311874629775</v>
      </c>
      <c r="AH356">
        <v>0.28988459031704356</v>
      </c>
      <c r="AI356">
        <v>8582824</v>
      </c>
      <c r="AJ356">
        <v>5.224295989809416E-4</v>
      </c>
      <c r="AK356">
        <v>0.98060902282864637</v>
      </c>
      <c r="AL356">
        <v>30000</v>
      </c>
      <c r="AM356">
        <v>0.35</v>
      </c>
      <c r="AN356">
        <v>279.81076621625948</v>
      </c>
      <c r="AO356">
        <v>9.5657900552486179</v>
      </c>
      <c r="AP356">
        <v>266.61979733796244</v>
      </c>
      <c r="AQ356">
        <v>306.64222413263258</v>
      </c>
      <c r="AR356">
        <v>343.1461177799514</v>
      </c>
      <c r="AS356">
        <v>4025.8537422358263</v>
      </c>
      <c r="AT356">
        <v>865.70399999999995</v>
      </c>
      <c r="AU356">
        <v>6.1877819192340633</v>
      </c>
      <c r="AV356">
        <v>420.85951280384785</v>
      </c>
      <c r="AW356" t="s">
        <v>10</v>
      </c>
      <c r="AX356" t="s">
        <v>500</v>
      </c>
      <c r="AY356">
        <v>3</v>
      </c>
      <c r="AZ356">
        <v>9</v>
      </c>
    </row>
    <row r="357" spans="1:52" x14ac:dyDescent="0.3">
      <c r="A357">
        <v>41060</v>
      </c>
      <c r="B357" t="s">
        <v>104</v>
      </c>
      <c r="C357" t="s">
        <v>883</v>
      </c>
      <c r="D357" t="s">
        <v>555</v>
      </c>
      <c r="E357">
        <v>8</v>
      </c>
      <c r="F357">
        <v>96.546474358974365</v>
      </c>
      <c r="G357">
        <v>3.6</v>
      </c>
      <c r="H357">
        <v>2844.1530000000002</v>
      </c>
      <c r="I357">
        <v>4282.7199999999993</v>
      </c>
      <c r="J357">
        <v>3692</v>
      </c>
      <c r="K357" t="s">
        <v>10</v>
      </c>
      <c r="L357">
        <v>113</v>
      </c>
      <c r="M357">
        <v>948.05100000000004</v>
      </c>
      <c r="N357">
        <v>348.65100000000001</v>
      </c>
      <c r="O357">
        <v>4</v>
      </c>
      <c r="P357">
        <v>51</v>
      </c>
      <c r="Q357">
        <v>0</v>
      </c>
      <c r="R357" t="s">
        <v>10</v>
      </c>
      <c r="S357">
        <v>337</v>
      </c>
      <c r="T357">
        <v>268</v>
      </c>
      <c r="U357">
        <v>399</v>
      </c>
      <c r="V357">
        <v>210</v>
      </c>
      <c r="W357">
        <v>326</v>
      </c>
      <c r="X357">
        <v>366</v>
      </c>
      <c r="Y357" t="s">
        <v>10</v>
      </c>
      <c r="Z357">
        <v>1464.702</v>
      </c>
      <c r="AA357">
        <v>244.11699999999999</v>
      </c>
      <c r="AB357">
        <v>368.28944059475839</v>
      </c>
      <c r="AC357">
        <v>1.5086595386423658</v>
      </c>
      <c r="AD357">
        <v>6272908.5494399993</v>
      </c>
      <c r="AE357">
        <v>1906</v>
      </c>
      <c r="AF357">
        <v>317.66666666666669</v>
      </c>
      <c r="AG357">
        <v>68.488441847268462</v>
      </c>
      <c r="AH357">
        <v>0.21559845282455967</v>
      </c>
      <c r="AI357">
        <v>7036952</v>
      </c>
      <c r="AJ357">
        <v>4.4195457020331609E-4</v>
      </c>
      <c r="AK357">
        <v>0.98342599698587763</v>
      </c>
      <c r="AL357">
        <v>30000</v>
      </c>
      <c r="AM357">
        <v>0.35</v>
      </c>
      <c r="AN357">
        <v>260.78667316917608</v>
      </c>
      <c r="AO357">
        <v>8.0922762430939219</v>
      </c>
      <c r="AP357">
        <v>433.02765053950975</v>
      </c>
      <c r="AQ357">
        <v>564.56193226553012</v>
      </c>
      <c r="AR357">
        <v>497.76586048426111</v>
      </c>
      <c r="AS357">
        <v>5465.6365606509853</v>
      </c>
      <c r="AT357">
        <v>732.351</v>
      </c>
      <c r="AU357">
        <v>5.6164756511534879</v>
      </c>
      <c r="AV357">
        <v>675.41398692555094</v>
      </c>
      <c r="AW357" t="s">
        <v>10</v>
      </c>
      <c r="AX357" t="s">
        <v>500</v>
      </c>
      <c r="AY357">
        <v>3</v>
      </c>
      <c r="AZ357">
        <v>9</v>
      </c>
    </row>
    <row r="358" spans="1:52" x14ac:dyDescent="0.3">
      <c r="A358">
        <v>41207</v>
      </c>
      <c r="B358" t="s">
        <v>105</v>
      </c>
      <c r="C358" t="s">
        <v>883</v>
      </c>
      <c r="D358" t="s">
        <v>555</v>
      </c>
      <c r="E358">
        <v>8</v>
      </c>
      <c r="F358">
        <v>96.546474358974365</v>
      </c>
      <c r="G358">
        <v>3.6</v>
      </c>
      <c r="H358">
        <v>3461.5349999999999</v>
      </c>
      <c r="I358">
        <v>5232.7599999999993</v>
      </c>
      <c r="J358">
        <v>4511</v>
      </c>
      <c r="K358" t="s">
        <v>10</v>
      </c>
      <c r="L358">
        <v>0</v>
      </c>
      <c r="M358">
        <v>0</v>
      </c>
      <c r="N358">
        <v>1153.845</v>
      </c>
      <c r="O358">
        <v>225.774</v>
      </c>
      <c r="P358">
        <v>3</v>
      </c>
      <c r="Q358">
        <v>0</v>
      </c>
      <c r="R358" t="s">
        <v>10</v>
      </c>
      <c r="S358">
        <v>303</v>
      </c>
      <c r="T358">
        <v>392</v>
      </c>
      <c r="U358">
        <v>418</v>
      </c>
      <c r="V358">
        <v>307</v>
      </c>
      <c r="W358">
        <v>228</v>
      </c>
      <c r="X358">
        <v>300</v>
      </c>
      <c r="Y358" t="s">
        <v>10</v>
      </c>
      <c r="Z358">
        <v>1382.6190000000001</v>
      </c>
      <c r="AA358">
        <v>230.43650000000002</v>
      </c>
      <c r="AB358">
        <v>461.24511919531466</v>
      </c>
      <c r="AC358">
        <v>2.0016148448501632</v>
      </c>
      <c r="AD358">
        <v>7234913.3984399997</v>
      </c>
      <c r="AE358">
        <v>1948</v>
      </c>
      <c r="AF358">
        <v>324.66666666666669</v>
      </c>
      <c r="AG358">
        <v>69.252196114395346</v>
      </c>
      <c r="AH358">
        <v>0.21330245209772691</v>
      </c>
      <c r="AI358">
        <v>8787428</v>
      </c>
      <c r="AJ358">
        <v>4.1718710420272432E-4</v>
      </c>
      <c r="AK358">
        <v>0.98384318409008031</v>
      </c>
      <c r="AL358">
        <v>30000</v>
      </c>
      <c r="AM358">
        <v>0.35</v>
      </c>
      <c r="AN358">
        <v>229.22208038711815</v>
      </c>
      <c r="AO358">
        <v>7.6387790055248628</v>
      </c>
      <c r="AP358">
        <v>522.35535123951354</v>
      </c>
      <c r="AQ358">
        <v>699.99679700935349</v>
      </c>
      <c r="AR358">
        <v>583.46558328371248</v>
      </c>
      <c r="AS358">
        <v>6046.0929478989765</v>
      </c>
      <c r="AT358">
        <v>691.30950000000007</v>
      </c>
      <c r="AU358">
        <v>6.0317880269866908</v>
      </c>
      <c r="AV358">
        <v>791.49991687494139</v>
      </c>
      <c r="AW358" t="s">
        <v>10</v>
      </c>
      <c r="AX358" t="s">
        <v>500</v>
      </c>
      <c r="AY358">
        <v>3</v>
      </c>
      <c r="AZ358">
        <v>9</v>
      </c>
    </row>
    <row r="359" spans="1:52" x14ac:dyDescent="0.3">
      <c r="A359">
        <v>40471</v>
      </c>
      <c r="B359" t="s">
        <v>106</v>
      </c>
      <c r="C359" t="s">
        <v>883</v>
      </c>
      <c r="D359" t="s">
        <v>555</v>
      </c>
      <c r="E359">
        <v>8</v>
      </c>
      <c r="F359">
        <v>96.546474358974365</v>
      </c>
      <c r="G359">
        <v>3.6</v>
      </c>
      <c r="H359">
        <v>1210.788</v>
      </c>
      <c r="I359">
        <v>5166.6399999999994</v>
      </c>
      <c r="J359">
        <v>4454</v>
      </c>
      <c r="K359" t="s">
        <v>10</v>
      </c>
      <c r="L359">
        <v>173</v>
      </c>
      <c r="M359">
        <v>403.596</v>
      </c>
      <c r="N359">
        <v>246.75299999999999</v>
      </c>
      <c r="O359">
        <v>270.72899999999998</v>
      </c>
      <c r="P359">
        <v>7</v>
      </c>
      <c r="Q359">
        <v>223.77600000000001</v>
      </c>
      <c r="R359" t="s">
        <v>10</v>
      </c>
      <c r="S359">
        <v>192</v>
      </c>
      <c r="T359">
        <v>397</v>
      </c>
      <c r="U359">
        <v>226</v>
      </c>
      <c r="V359">
        <v>307</v>
      </c>
      <c r="W359">
        <v>317</v>
      </c>
      <c r="X359">
        <v>258</v>
      </c>
      <c r="Y359" t="s">
        <v>10</v>
      </c>
      <c r="Z359">
        <v>1324.854</v>
      </c>
      <c r="AA359">
        <v>220.809</v>
      </c>
      <c r="AB359">
        <v>130.06535046352653</v>
      </c>
      <c r="AC359">
        <v>0.58904007745846654</v>
      </c>
      <c r="AD359">
        <v>6845043.6705599995</v>
      </c>
      <c r="AE359">
        <v>1697</v>
      </c>
      <c r="AF359">
        <v>282.83333333333331</v>
      </c>
      <c r="AG359">
        <v>73.325075292608204</v>
      </c>
      <c r="AH359">
        <v>0.25925188671517341</v>
      </c>
      <c r="AI359">
        <v>7558438</v>
      </c>
      <c r="AJ359">
        <v>3.9975727496251395E-4</v>
      </c>
      <c r="AK359">
        <v>0.98424294136504287</v>
      </c>
      <c r="AL359">
        <v>30000</v>
      </c>
      <c r="AM359">
        <v>0.35</v>
      </c>
      <c r="AN359">
        <v>225.81381465481729</v>
      </c>
      <c r="AO359">
        <v>7.3196353591160221</v>
      </c>
      <c r="AP359">
        <v>188.62243333645472</v>
      </c>
      <c r="AQ359">
        <v>212.00084511811718</v>
      </c>
      <c r="AR359">
        <v>247.17951620938288</v>
      </c>
      <c r="AS359">
        <v>3035.6557542832056</v>
      </c>
      <c r="AT359">
        <v>662.42700000000002</v>
      </c>
      <c r="AU359">
        <v>5.8670192610899097</v>
      </c>
      <c r="AV359">
        <v>414.72772964059453</v>
      </c>
      <c r="AW359" t="s">
        <v>10</v>
      </c>
      <c r="AX359" t="s">
        <v>500</v>
      </c>
      <c r="AY359">
        <v>3</v>
      </c>
      <c r="AZ359">
        <v>9</v>
      </c>
    </row>
    <row r="360" spans="1:52" x14ac:dyDescent="0.3">
      <c r="A360">
        <v>40272</v>
      </c>
      <c r="B360" t="s">
        <v>911</v>
      </c>
      <c r="C360" t="s">
        <v>883</v>
      </c>
      <c r="D360" t="s">
        <v>555</v>
      </c>
      <c r="E360">
        <v>8</v>
      </c>
      <c r="F360">
        <v>96.546474358974365</v>
      </c>
      <c r="G360">
        <v>3.6</v>
      </c>
      <c r="H360">
        <v>920.07899999999995</v>
      </c>
      <c r="I360">
        <v>4699.16</v>
      </c>
      <c r="J360">
        <v>4051</v>
      </c>
      <c r="K360" t="s">
        <v>10</v>
      </c>
      <c r="L360">
        <v>193</v>
      </c>
      <c r="M360">
        <v>164</v>
      </c>
      <c r="N360">
        <v>198</v>
      </c>
      <c r="O360">
        <v>297.702</v>
      </c>
      <c r="P360">
        <v>100</v>
      </c>
      <c r="Q360">
        <v>306.69299999999998</v>
      </c>
      <c r="R360" t="s">
        <v>10</v>
      </c>
      <c r="S360">
        <v>176</v>
      </c>
      <c r="T360">
        <v>264</v>
      </c>
      <c r="U360">
        <v>376</v>
      </c>
      <c r="V360">
        <v>379</v>
      </c>
      <c r="W360">
        <v>307</v>
      </c>
      <c r="X360">
        <v>356</v>
      </c>
      <c r="Y360" t="s">
        <v>10</v>
      </c>
      <c r="Z360">
        <v>1259.395</v>
      </c>
      <c r="AA360">
        <v>209.89916666666667</v>
      </c>
      <c r="AB360">
        <v>79.611702718674849</v>
      </c>
      <c r="AC360">
        <v>0.37928546350592868</v>
      </c>
      <c r="AD360">
        <v>5918098.6081999997</v>
      </c>
      <c r="AE360">
        <v>1858</v>
      </c>
      <c r="AF360">
        <v>309.66666666666669</v>
      </c>
      <c r="AG360">
        <v>79.137011989755294</v>
      </c>
      <c r="AH360">
        <v>0.25555547467089973</v>
      </c>
      <c r="AI360">
        <v>7526758</v>
      </c>
      <c r="AJ360">
        <v>3.8000588238508941E-4</v>
      </c>
      <c r="AK360">
        <v>0.98501536225095199</v>
      </c>
      <c r="AL360">
        <v>30000</v>
      </c>
      <c r="AM360">
        <v>0.35</v>
      </c>
      <c r="AN360">
        <v>230.85615806318944</v>
      </c>
      <c r="AO360">
        <v>6.9579834254143647</v>
      </c>
      <c r="AP360">
        <v>135.27557012198977</v>
      </c>
      <c r="AQ360">
        <v>136.77161675067597</v>
      </c>
      <c r="AR360">
        <v>190.9394375253047</v>
      </c>
      <c r="AS360">
        <v>2619.0184563769039</v>
      </c>
      <c r="AT360">
        <v>629.69749999999999</v>
      </c>
      <c r="AU360">
        <v>5.4553233951648847</v>
      </c>
      <c r="AV360">
        <v>376.40481390208765</v>
      </c>
      <c r="AW360" t="s">
        <v>10</v>
      </c>
      <c r="AX360" t="s">
        <v>500</v>
      </c>
      <c r="AY360">
        <v>3</v>
      </c>
      <c r="AZ360">
        <v>9</v>
      </c>
    </row>
    <row r="361" spans="1:52" x14ac:dyDescent="0.3">
      <c r="A361">
        <v>41020</v>
      </c>
      <c r="B361" t="s">
        <v>108</v>
      </c>
      <c r="C361" t="s">
        <v>883</v>
      </c>
      <c r="D361" t="s">
        <v>555</v>
      </c>
      <c r="E361">
        <v>8</v>
      </c>
      <c r="F361">
        <v>96.546474358974365</v>
      </c>
      <c r="G361">
        <v>3.6</v>
      </c>
      <c r="H361">
        <v>1015.9829999999999</v>
      </c>
      <c r="I361">
        <v>4597.08</v>
      </c>
      <c r="J361">
        <v>3963</v>
      </c>
      <c r="K361" t="s">
        <v>10</v>
      </c>
      <c r="L361">
        <v>338.661</v>
      </c>
      <c r="M361">
        <v>260.73899999999998</v>
      </c>
      <c r="N361">
        <v>302.697</v>
      </c>
      <c r="O361">
        <v>107</v>
      </c>
      <c r="P361">
        <v>48</v>
      </c>
      <c r="Q361">
        <v>127</v>
      </c>
      <c r="R361" t="s">
        <v>10</v>
      </c>
      <c r="S361">
        <v>314</v>
      </c>
      <c r="T361">
        <v>174</v>
      </c>
      <c r="U361">
        <v>191</v>
      </c>
      <c r="V361">
        <v>356</v>
      </c>
      <c r="W361">
        <v>362</v>
      </c>
      <c r="X361">
        <v>259</v>
      </c>
      <c r="Y361" t="s">
        <v>10</v>
      </c>
      <c r="Z361">
        <v>1184.097</v>
      </c>
      <c r="AA361">
        <v>197.34950000000001</v>
      </c>
      <c r="AB361">
        <v>118.7456289296579</v>
      </c>
      <c r="AC361">
        <v>0.60170220309480338</v>
      </c>
      <c r="AD361">
        <v>5443388.6367600001</v>
      </c>
      <c r="AE361">
        <v>1656</v>
      </c>
      <c r="AF361">
        <v>276</v>
      </c>
      <c r="AG361">
        <v>81.434636365615333</v>
      </c>
      <c r="AH361">
        <v>0.29505303031020047</v>
      </c>
      <c r="AI361">
        <v>6562728</v>
      </c>
      <c r="AJ361">
        <v>3.5728570092348884E-4</v>
      </c>
      <c r="AK361">
        <v>0.98648118287982178</v>
      </c>
      <c r="AL361">
        <v>30000</v>
      </c>
      <c r="AM361">
        <v>0.35</v>
      </c>
      <c r="AN361">
        <v>226.32014216179377</v>
      </c>
      <c r="AO361">
        <v>6.5419723756906079</v>
      </c>
      <c r="AP361">
        <v>171.08140793518277</v>
      </c>
      <c r="AQ361">
        <v>193.15243817778256</v>
      </c>
      <c r="AR361">
        <v>223.41718694070764</v>
      </c>
      <c r="AS361">
        <v>2931.6075766667959</v>
      </c>
      <c r="AT361">
        <v>592.04849999999999</v>
      </c>
      <c r="AU361">
        <v>5.2319558864252667</v>
      </c>
      <c r="AV361">
        <v>448.12289143261916</v>
      </c>
      <c r="AW361" t="s">
        <v>10</v>
      </c>
      <c r="AX361" t="s">
        <v>500</v>
      </c>
      <c r="AY361">
        <v>3</v>
      </c>
      <c r="AZ361">
        <v>9</v>
      </c>
    </row>
    <row r="362" spans="1:52" x14ac:dyDescent="0.3">
      <c r="A362">
        <v>41310</v>
      </c>
      <c r="B362" t="s">
        <v>912</v>
      </c>
      <c r="C362" t="s">
        <v>883</v>
      </c>
      <c r="D362" t="s">
        <v>555</v>
      </c>
      <c r="E362">
        <v>8</v>
      </c>
      <c r="F362">
        <v>96.546474358974365</v>
      </c>
      <c r="G362">
        <v>3.6</v>
      </c>
      <c r="H362">
        <v>1294.704</v>
      </c>
      <c r="I362">
        <v>4384.7999999999993</v>
      </c>
      <c r="J362">
        <v>3780</v>
      </c>
      <c r="K362" t="s">
        <v>10</v>
      </c>
      <c r="L362">
        <v>0</v>
      </c>
      <c r="M362">
        <v>268.73099999999999</v>
      </c>
      <c r="N362">
        <v>430.56900000000002</v>
      </c>
      <c r="O362">
        <v>0</v>
      </c>
      <c r="P362">
        <v>431.56799999999998</v>
      </c>
      <c r="Q362">
        <v>0</v>
      </c>
      <c r="R362" t="s">
        <v>10</v>
      </c>
      <c r="S362">
        <v>350</v>
      </c>
      <c r="T362">
        <v>269</v>
      </c>
      <c r="U362">
        <v>337</v>
      </c>
      <c r="V362">
        <v>349</v>
      </c>
      <c r="W362">
        <v>240</v>
      </c>
      <c r="X362">
        <v>247</v>
      </c>
      <c r="Y362" t="s">
        <v>10</v>
      </c>
      <c r="Z362">
        <v>1130.8679999999999</v>
      </c>
      <c r="AA362">
        <v>188.47799999999998</v>
      </c>
      <c r="AB362">
        <v>214.80838616869684</v>
      </c>
      <c r="AC362">
        <v>1.1397000507682429</v>
      </c>
      <c r="AD362">
        <v>4958630.0063999984</v>
      </c>
      <c r="AE362">
        <v>1792</v>
      </c>
      <c r="AF362">
        <v>298.66666666666669</v>
      </c>
      <c r="AG362">
        <v>52.209833045765187</v>
      </c>
      <c r="AH362">
        <v>0.17480970885858879</v>
      </c>
      <c r="AI362">
        <v>6773760</v>
      </c>
      <c r="AJ362">
        <v>3.4122455004272789E-4</v>
      </c>
      <c r="AK362">
        <v>0.9871755212808675</v>
      </c>
      <c r="AL362">
        <v>30000</v>
      </c>
      <c r="AM362">
        <v>0.35</v>
      </c>
      <c r="AN362">
        <v>226.46529670623906</v>
      </c>
      <c r="AO362">
        <v>6.2478895027624306</v>
      </c>
      <c r="AP362">
        <v>264.79150219079628</v>
      </c>
      <c r="AQ362">
        <v>333.60803049452846</v>
      </c>
      <c r="AR362">
        <v>314.77461821289575</v>
      </c>
      <c r="AS362">
        <v>3794.9809651902833</v>
      </c>
      <c r="AT362">
        <v>565.43399999999997</v>
      </c>
      <c r="AU362">
        <v>4.9935597923725714</v>
      </c>
      <c r="AV362">
        <v>607.40206169017188</v>
      </c>
      <c r="AW362" t="s">
        <v>10</v>
      </c>
      <c r="AX362" t="s">
        <v>500</v>
      </c>
      <c r="AY362">
        <v>3</v>
      </c>
      <c r="AZ362">
        <v>9</v>
      </c>
    </row>
    <row r="363" spans="1:52" x14ac:dyDescent="0.3">
      <c r="A363">
        <v>41200</v>
      </c>
      <c r="B363" t="s">
        <v>913</v>
      </c>
      <c r="C363" t="s">
        <v>883</v>
      </c>
      <c r="D363" t="s">
        <v>555</v>
      </c>
      <c r="E363">
        <v>8</v>
      </c>
      <c r="F363">
        <v>96.546474358974365</v>
      </c>
      <c r="G363">
        <v>3.6</v>
      </c>
      <c r="H363">
        <v>1744.2539999999999</v>
      </c>
      <c r="I363">
        <v>4961.32</v>
      </c>
      <c r="J363">
        <v>4277</v>
      </c>
      <c r="K363" t="s">
        <v>10</v>
      </c>
      <c r="L363">
        <v>0</v>
      </c>
      <c r="M363">
        <v>0</v>
      </c>
      <c r="N363">
        <v>0</v>
      </c>
      <c r="O363">
        <v>581.41800000000001</v>
      </c>
      <c r="P363">
        <v>195</v>
      </c>
      <c r="Q363">
        <v>239.76</v>
      </c>
      <c r="R363" t="s">
        <v>10</v>
      </c>
      <c r="S363">
        <v>145</v>
      </c>
      <c r="T363">
        <v>136</v>
      </c>
      <c r="U363">
        <v>279</v>
      </c>
      <c r="V363">
        <v>170</v>
      </c>
      <c r="W363">
        <v>270</v>
      </c>
      <c r="X363">
        <v>214</v>
      </c>
      <c r="Y363" t="s">
        <v>10</v>
      </c>
      <c r="Z363">
        <v>1016.178</v>
      </c>
      <c r="AA363">
        <v>169.363</v>
      </c>
      <c r="AB363">
        <v>228.67172702806963</v>
      </c>
      <c r="AC363">
        <v>1.3501870362952335</v>
      </c>
      <c r="AD363">
        <v>5041584.23496</v>
      </c>
      <c r="AE363">
        <v>1214</v>
      </c>
      <c r="AF363">
        <v>202.33333333333334</v>
      </c>
      <c r="AG363">
        <v>62.169660339000309</v>
      </c>
      <c r="AH363">
        <v>0.30726356015980383</v>
      </c>
      <c r="AI363">
        <v>5192278</v>
      </c>
      <c r="AJ363">
        <v>3.0661835051776085E-4</v>
      </c>
      <c r="AK363">
        <v>0.98845796081005854</v>
      </c>
      <c r="AL363">
        <v>30000</v>
      </c>
      <c r="AM363">
        <v>0.35</v>
      </c>
      <c r="AN363">
        <v>201.8165938164253</v>
      </c>
      <c r="AO363">
        <v>5.614243093922652</v>
      </c>
      <c r="AP363">
        <v>273.58567177945082</v>
      </c>
      <c r="AQ363">
        <v>352.20576145391908</v>
      </c>
      <c r="AR363">
        <v>318.49961653083204</v>
      </c>
      <c r="AS363">
        <v>3717.4922385354103</v>
      </c>
      <c r="AT363">
        <v>508.089</v>
      </c>
      <c r="AU363">
        <v>5.0351558352249626</v>
      </c>
      <c r="AV363">
        <v>662.1537714602257</v>
      </c>
      <c r="AW363" t="s">
        <v>10</v>
      </c>
      <c r="AX363" t="s">
        <v>500</v>
      </c>
      <c r="AY363">
        <v>3</v>
      </c>
      <c r="AZ363">
        <v>9</v>
      </c>
    </row>
    <row r="364" spans="1:52" x14ac:dyDescent="0.3">
      <c r="A364">
        <v>40221</v>
      </c>
      <c r="B364" t="s">
        <v>111</v>
      </c>
      <c r="C364" t="s">
        <v>883</v>
      </c>
      <c r="D364" t="s">
        <v>555</v>
      </c>
      <c r="E364">
        <v>8</v>
      </c>
      <c r="F364">
        <v>96.546474358974365</v>
      </c>
      <c r="G364">
        <v>3.6</v>
      </c>
      <c r="H364">
        <v>845.154</v>
      </c>
      <c r="I364">
        <v>4379</v>
      </c>
      <c r="J364">
        <v>3775</v>
      </c>
      <c r="K364" t="s">
        <v>10</v>
      </c>
      <c r="L364">
        <v>105</v>
      </c>
      <c r="M364">
        <v>281.71800000000002</v>
      </c>
      <c r="N364">
        <v>56</v>
      </c>
      <c r="O364">
        <v>205.79400000000001</v>
      </c>
      <c r="P364">
        <v>18</v>
      </c>
      <c r="Q364">
        <v>267.73200000000003</v>
      </c>
      <c r="R364" t="s">
        <v>10</v>
      </c>
      <c r="S364">
        <v>213</v>
      </c>
      <c r="T364">
        <v>132</v>
      </c>
      <c r="U364">
        <v>184</v>
      </c>
      <c r="V364">
        <v>212</v>
      </c>
      <c r="W364">
        <v>230</v>
      </c>
      <c r="X364">
        <v>125</v>
      </c>
      <c r="Y364" t="s">
        <v>10</v>
      </c>
      <c r="Z364">
        <v>934.24400000000014</v>
      </c>
      <c r="AA364">
        <v>155.70733333333337</v>
      </c>
      <c r="AB364">
        <v>111.72554216591058</v>
      </c>
      <c r="AC364">
        <v>0.71753551855346498</v>
      </c>
      <c r="AD364">
        <v>4091054.4760000007</v>
      </c>
      <c r="AE364">
        <v>1096</v>
      </c>
      <c r="AF364">
        <v>182.66666666666666</v>
      </c>
      <c r="AG364">
        <v>44.531636694227494</v>
      </c>
      <c r="AH364">
        <v>0.24378633226766877</v>
      </c>
      <c r="AI364">
        <v>4137400</v>
      </c>
      <c r="AJ364">
        <v>2.8189584330807696E-4</v>
      </c>
      <c r="AK364">
        <v>0.98931817968502522</v>
      </c>
      <c r="AL364">
        <v>30000</v>
      </c>
      <c r="AM364">
        <v>0.35</v>
      </c>
      <c r="AN364">
        <v>205.97441767835531</v>
      </c>
      <c r="AO364">
        <v>5.1615690607734814</v>
      </c>
      <c r="AP364">
        <v>153.01809465209843</v>
      </c>
      <c r="AQ364">
        <v>178.92305001204102</v>
      </c>
      <c r="AR364">
        <v>194.31064713828627</v>
      </c>
      <c r="AS364">
        <v>2694.6177734062258</v>
      </c>
      <c r="AT364">
        <v>467.12200000000007</v>
      </c>
      <c r="AU364">
        <v>4.5357283226254488</v>
      </c>
      <c r="AV364">
        <v>522.05399979719084</v>
      </c>
      <c r="AW364" t="s">
        <v>10</v>
      </c>
      <c r="AX364" t="s">
        <v>500</v>
      </c>
      <c r="AY364">
        <v>3</v>
      </c>
      <c r="AZ364">
        <v>9</v>
      </c>
    </row>
    <row r="365" spans="1:52" x14ac:dyDescent="0.3">
      <c r="A365">
        <v>42062</v>
      </c>
      <c r="B365" t="s">
        <v>914</v>
      </c>
      <c r="C365" t="s">
        <v>883</v>
      </c>
      <c r="D365" t="s">
        <v>555</v>
      </c>
      <c r="E365">
        <v>8</v>
      </c>
      <c r="F365">
        <v>96.546474358974365</v>
      </c>
      <c r="G365">
        <v>3.6</v>
      </c>
      <c r="H365">
        <v>812.1869999999999</v>
      </c>
      <c r="I365">
        <v>4325.6399999999994</v>
      </c>
      <c r="J365">
        <v>3729</v>
      </c>
      <c r="K365" t="s">
        <v>10</v>
      </c>
      <c r="L365">
        <v>132</v>
      </c>
      <c r="M365">
        <v>173</v>
      </c>
      <c r="N365">
        <v>270.72899999999998</v>
      </c>
      <c r="O365">
        <v>105</v>
      </c>
      <c r="P365">
        <v>4</v>
      </c>
      <c r="Q365">
        <v>155</v>
      </c>
      <c r="R365" t="s">
        <v>10</v>
      </c>
      <c r="S365">
        <v>115</v>
      </c>
      <c r="T365">
        <v>199</v>
      </c>
      <c r="U365">
        <v>242</v>
      </c>
      <c r="V365">
        <v>229</v>
      </c>
      <c r="W365">
        <v>181</v>
      </c>
      <c r="X365">
        <v>132</v>
      </c>
      <c r="Y365" t="s">
        <v>10</v>
      </c>
      <c r="Z365">
        <v>839.72900000000004</v>
      </c>
      <c r="AA365">
        <v>139.95483333333334</v>
      </c>
      <c r="AB365">
        <v>87.394575576328876</v>
      </c>
      <c r="AC365">
        <v>0.62444842735927097</v>
      </c>
      <c r="AD365">
        <v>3632365.3515599999</v>
      </c>
      <c r="AE365">
        <v>1098</v>
      </c>
      <c r="AF365">
        <v>183</v>
      </c>
      <c r="AG365">
        <v>51.150757570147483</v>
      </c>
      <c r="AH365">
        <v>0.27951233644889334</v>
      </c>
      <c r="AI365">
        <v>4094442</v>
      </c>
      <c r="AJ365">
        <v>2.5337718476677197E-4</v>
      </c>
      <c r="AK365">
        <v>0.99012692429282789</v>
      </c>
      <c r="AL365">
        <v>30000</v>
      </c>
      <c r="AM365">
        <v>0.35</v>
      </c>
      <c r="AN365">
        <v>196.47847889147931</v>
      </c>
      <c r="AO365">
        <v>4.6393867403314921</v>
      </c>
      <c r="AP365">
        <v>124.50966949898081</v>
      </c>
      <c r="AQ365">
        <v>141.66054511874157</v>
      </c>
      <c r="AR365">
        <v>161.62476342163274</v>
      </c>
      <c r="AS365">
        <v>2395.4941052414461</v>
      </c>
      <c r="AT365">
        <v>419.86450000000002</v>
      </c>
      <c r="AU365">
        <v>4.2738981120869042</v>
      </c>
      <c r="AV365">
        <v>516.33852474870071</v>
      </c>
      <c r="AW365" t="s">
        <v>10</v>
      </c>
      <c r="AX365" t="s">
        <v>500</v>
      </c>
      <c r="AY365">
        <v>3</v>
      </c>
      <c r="AZ365">
        <v>9</v>
      </c>
    </row>
    <row r="366" spans="1:52" x14ac:dyDescent="0.3">
      <c r="A366">
        <v>41022</v>
      </c>
      <c r="B366" t="s">
        <v>915</v>
      </c>
      <c r="C366" t="s">
        <v>883</v>
      </c>
      <c r="D366" t="s">
        <v>555</v>
      </c>
      <c r="E366">
        <v>8</v>
      </c>
      <c r="F366">
        <v>96.546474358974365</v>
      </c>
      <c r="G366">
        <v>3.6</v>
      </c>
      <c r="H366">
        <v>1039.9590000000001</v>
      </c>
      <c r="I366">
        <v>4750.2</v>
      </c>
      <c r="J366">
        <v>4095</v>
      </c>
      <c r="K366" t="s">
        <v>10</v>
      </c>
      <c r="L366">
        <v>0</v>
      </c>
      <c r="M366">
        <v>0</v>
      </c>
      <c r="N366">
        <v>48</v>
      </c>
      <c r="O366">
        <v>346.65300000000002</v>
      </c>
      <c r="P366">
        <v>253.74600000000001</v>
      </c>
      <c r="Q366">
        <v>90</v>
      </c>
      <c r="R366" t="s">
        <v>10</v>
      </c>
      <c r="S366">
        <v>203</v>
      </c>
      <c r="T366">
        <v>168</v>
      </c>
      <c r="U366">
        <v>201</v>
      </c>
      <c r="V366">
        <v>149</v>
      </c>
      <c r="W366">
        <v>210</v>
      </c>
      <c r="X366">
        <v>223</v>
      </c>
      <c r="Y366" t="s">
        <v>10</v>
      </c>
      <c r="Z366">
        <v>738.399</v>
      </c>
      <c r="AA366">
        <v>123.0665</v>
      </c>
      <c r="AB366">
        <v>144.28246906086687</v>
      </c>
      <c r="AC366">
        <v>1.172394348265912</v>
      </c>
      <c r="AD366">
        <v>3507542.9298</v>
      </c>
      <c r="AE366">
        <v>1154</v>
      </c>
      <c r="AF366">
        <v>192.33333333333334</v>
      </c>
      <c r="AG366">
        <v>27.969030492075849</v>
      </c>
      <c r="AH366">
        <v>0.14541956928289002</v>
      </c>
      <c r="AI366">
        <v>4725630</v>
      </c>
      <c r="AJ366">
        <v>2.228021895809239E-4</v>
      </c>
      <c r="AK366">
        <v>0.99178336288406288</v>
      </c>
      <c r="AL366">
        <v>30000</v>
      </c>
      <c r="AM366">
        <v>0.35</v>
      </c>
      <c r="AN366">
        <v>175.81673061159833</v>
      </c>
      <c r="AO366">
        <v>4.0795524861878452</v>
      </c>
      <c r="AP366">
        <v>176.91888895036965</v>
      </c>
      <c r="AQ366">
        <v>223.74679044965603</v>
      </c>
      <c r="AR366">
        <v>209.5553088398724</v>
      </c>
      <c r="AS366">
        <v>2737.7124863300915</v>
      </c>
      <c r="AT366">
        <v>369.1995</v>
      </c>
      <c r="AU366">
        <v>4.1998221524845549</v>
      </c>
      <c r="AV366">
        <v>671.08156975530369</v>
      </c>
      <c r="AW366" t="s">
        <v>10</v>
      </c>
      <c r="AX366" t="s">
        <v>500</v>
      </c>
      <c r="AY366">
        <v>3</v>
      </c>
      <c r="AZ366">
        <v>9</v>
      </c>
    </row>
    <row r="367" spans="1:52" x14ac:dyDescent="0.3">
      <c r="A367">
        <v>45840</v>
      </c>
      <c r="B367" t="s">
        <v>916</v>
      </c>
      <c r="C367" t="s">
        <v>883</v>
      </c>
      <c r="D367" t="s">
        <v>555</v>
      </c>
      <c r="E367">
        <v>8</v>
      </c>
      <c r="F367">
        <v>96.546474358974365</v>
      </c>
      <c r="G367">
        <v>3.6</v>
      </c>
      <c r="H367">
        <v>839.16000000000008</v>
      </c>
      <c r="I367">
        <v>5084.28</v>
      </c>
      <c r="J367">
        <v>4383</v>
      </c>
      <c r="K367" t="s">
        <v>10</v>
      </c>
      <c r="L367">
        <v>0</v>
      </c>
      <c r="M367">
        <v>0</v>
      </c>
      <c r="N367">
        <v>0</v>
      </c>
      <c r="O367">
        <v>239.76</v>
      </c>
      <c r="P367">
        <v>279.72000000000003</v>
      </c>
      <c r="Q367">
        <v>70</v>
      </c>
      <c r="R367" t="s">
        <v>10</v>
      </c>
      <c r="S367">
        <v>79</v>
      </c>
      <c r="T367">
        <v>135</v>
      </c>
      <c r="U367">
        <v>89</v>
      </c>
      <c r="V367">
        <v>141</v>
      </c>
      <c r="W367">
        <v>114</v>
      </c>
      <c r="X367">
        <v>177</v>
      </c>
      <c r="Y367" t="s">
        <v>10</v>
      </c>
      <c r="Z367">
        <v>589.48</v>
      </c>
      <c r="AA367">
        <v>98.24666666666667</v>
      </c>
      <c r="AB367">
        <v>128.61857636697223</v>
      </c>
      <c r="AC367">
        <v>1.3091393400994662</v>
      </c>
      <c r="AD367">
        <v>2997081.3744000001</v>
      </c>
      <c r="AE367">
        <v>735</v>
      </c>
      <c r="AF367">
        <v>122.5</v>
      </c>
      <c r="AG367">
        <v>36.20911487457267</v>
      </c>
      <c r="AH367">
        <v>0.29558461122100138</v>
      </c>
      <c r="AI367">
        <v>3221505</v>
      </c>
      <c r="AJ367">
        <v>1.7786783935807473E-4</v>
      </c>
      <c r="AK367">
        <v>0.99361059661793827</v>
      </c>
      <c r="AL367">
        <v>30000</v>
      </c>
      <c r="AM367">
        <v>0.35</v>
      </c>
      <c r="AN367">
        <v>151.84147193695287</v>
      </c>
      <c r="AO367">
        <v>3.2567955801104973</v>
      </c>
      <c r="AP367">
        <v>154.67294100785622</v>
      </c>
      <c r="AQ367">
        <v>198.38150943268147</v>
      </c>
      <c r="AR367">
        <v>180.72730564874021</v>
      </c>
      <c r="AS367">
        <v>2398.3533274392566</v>
      </c>
      <c r="AT367">
        <v>294.74</v>
      </c>
      <c r="AU367">
        <v>3.8822068337480422</v>
      </c>
      <c r="AV367">
        <v>736.4150645764156</v>
      </c>
      <c r="AW367" t="s">
        <v>10</v>
      </c>
      <c r="AX367" t="s">
        <v>500</v>
      </c>
      <c r="AY367">
        <v>3</v>
      </c>
      <c r="AZ367">
        <v>9</v>
      </c>
    </row>
    <row r="368" spans="1:52" x14ac:dyDescent="0.3">
      <c r="A368">
        <v>44130</v>
      </c>
      <c r="B368" t="s">
        <v>917</v>
      </c>
      <c r="C368" t="s">
        <v>883</v>
      </c>
      <c r="D368" t="s">
        <v>555</v>
      </c>
      <c r="E368">
        <v>8</v>
      </c>
      <c r="F368">
        <v>96.546474358974365</v>
      </c>
      <c r="G368">
        <v>3.6</v>
      </c>
      <c r="H368">
        <v>635.36400000000003</v>
      </c>
      <c r="I368">
        <v>4866.2</v>
      </c>
      <c r="J368">
        <v>4195</v>
      </c>
      <c r="K368" t="s">
        <v>10</v>
      </c>
      <c r="L368">
        <v>129</v>
      </c>
      <c r="M368">
        <v>0</v>
      </c>
      <c r="N368">
        <v>0</v>
      </c>
      <c r="O368">
        <v>0</v>
      </c>
      <c r="P368">
        <v>211.78800000000001</v>
      </c>
      <c r="Q368">
        <v>204.79499999999999</v>
      </c>
      <c r="R368" t="s">
        <v>10</v>
      </c>
      <c r="S368">
        <v>140</v>
      </c>
      <c r="T368">
        <v>101</v>
      </c>
      <c r="U368">
        <v>86</v>
      </c>
      <c r="V368">
        <v>94</v>
      </c>
      <c r="W368">
        <v>73</v>
      </c>
      <c r="X368">
        <v>89</v>
      </c>
      <c r="Y368" t="s">
        <v>10</v>
      </c>
      <c r="Z368">
        <v>545.58299999999997</v>
      </c>
      <c r="AA368">
        <v>90.930499999999995</v>
      </c>
      <c r="AB368">
        <v>103.75549526410639</v>
      </c>
      <c r="AC368">
        <v>1.1410417325771485</v>
      </c>
      <c r="AD368">
        <v>2654915.9945999999</v>
      </c>
      <c r="AE368">
        <v>583</v>
      </c>
      <c r="AF368">
        <v>97.166666666666671</v>
      </c>
      <c r="AG368">
        <v>22.955754543614269</v>
      </c>
      <c r="AH368">
        <v>0.23625133321043842</v>
      </c>
      <c r="AI368">
        <v>2445685</v>
      </c>
      <c r="AJ368">
        <v>1.6462249677766247E-4</v>
      </c>
      <c r="AK368">
        <v>0.99394095411526584</v>
      </c>
      <c r="AL368">
        <v>30000</v>
      </c>
      <c r="AM368">
        <v>0.35</v>
      </c>
      <c r="AN368">
        <v>149.31589274073167</v>
      </c>
      <c r="AO368">
        <v>3.0142707182320438</v>
      </c>
      <c r="AP368">
        <v>127.86966100996274</v>
      </c>
      <c r="AQ368">
        <v>161.12737077694186</v>
      </c>
      <c r="AR368">
        <v>151.98382675581908</v>
      </c>
      <c r="AS368">
        <v>2152.4407650486673</v>
      </c>
      <c r="AT368">
        <v>272.79149999999998</v>
      </c>
      <c r="AU368">
        <v>3.6538843252763216</v>
      </c>
      <c r="AV368">
        <v>714.08342722153884</v>
      </c>
      <c r="AW368" t="s">
        <v>10</v>
      </c>
      <c r="AX368" t="s">
        <v>500</v>
      </c>
      <c r="AY368">
        <v>3</v>
      </c>
      <c r="AZ368">
        <v>9</v>
      </c>
    </row>
    <row r="369" spans="1:52" x14ac:dyDescent="0.3">
      <c r="A369">
        <v>40936</v>
      </c>
      <c r="B369" t="s">
        <v>119</v>
      </c>
      <c r="C369" t="s">
        <v>883</v>
      </c>
      <c r="D369" t="s">
        <v>555</v>
      </c>
      <c r="E369">
        <v>8</v>
      </c>
      <c r="F369">
        <v>96.546474358974365</v>
      </c>
      <c r="G369">
        <v>3.6</v>
      </c>
      <c r="H369">
        <v>534</v>
      </c>
      <c r="I369">
        <v>4504.28</v>
      </c>
      <c r="J369">
        <v>3883</v>
      </c>
      <c r="K369" t="s">
        <v>10</v>
      </c>
      <c r="L369">
        <v>126</v>
      </c>
      <c r="M369">
        <v>178</v>
      </c>
      <c r="N369">
        <v>8</v>
      </c>
      <c r="O369">
        <v>117</v>
      </c>
      <c r="P369">
        <v>1</v>
      </c>
      <c r="Q369">
        <v>0</v>
      </c>
      <c r="R369" t="s">
        <v>10</v>
      </c>
      <c r="S369">
        <v>131</v>
      </c>
      <c r="T369">
        <v>87</v>
      </c>
      <c r="U369">
        <v>110</v>
      </c>
      <c r="V369">
        <v>66</v>
      </c>
      <c r="W369">
        <v>96</v>
      </c>
      <c r="X369">
        <v>109</v>
      </c>
      <c r="Y369" t="s">
        <v>10</v>
      </c>
      <c r="Z369">
        <v>430</v>
      </c>
      <c r="AA369">
        <v>71.666666666666671</v>
      </c>
      <c r="AB369">
        <v>78.099082367635191</v>
      </c>
      <c r="AC369">
        <v>1.0897546376879328</v>
      </c>
      <c r="AD369">
        <v>1936840.4</v>
      </c>
      <c r="AE369">
        <v>599</v>
      </c>
      <c r="AF369">
        <v>99.833333333333329</v>
      </c>
      <c r="AG369">
        <v>22.283775861973375</v>
      </c>
      <c r="AH369">
        <v>0.22320977491125252</v>
      </c>
      <c r="AI369">
        <v>2325917</v>
      </c>
      <c r="AJ369">
        <v>1.297468462441001E-4</v>
      </c>
      <c r="AK369">
        <v>0.99553810553082667</v>
      </c>
      <c r="AL369">
        <v>30000</v>
      </c>
      <c r="AM369">
        <v>0.35</v>
      </c>
      <c r="AN369">
        <v>137.78188927496103</v>
      </c>
      <c r="AO369">
        <v>2.3756906077348066</v>
      </c>
      <c r="AP369">
        <v>97.104607229513647</v>
      </c>
      <c r="AQ369">
        <v>121.58620050785316</v>
      </c>
      <c r="AR369">
        <v>116.1101320913921</v>
      </c>
      <c r="AS369">
        <v>1824.1523803702835</v>
      </c>
      <c r="AT369">
        <v>215</v>
      </c>
      <c r="AU369">
        <v>3.1208746103189302</v>
      </c>
      <c r="AV369">
        <v>767.84088569074731</v>
      </c>
      <c r="AW369" t="s">
        <v>10</v>
      </c>
      <c r="AX369" t="s">
        <v>500</v>
      </c>
      <c r="AY369">
        <v>3</v>
      </c>
      <c r="AZ369">
        <v>9</v>
      </c>
    </row>
    <row r="370" spans="1:52" x14ac:dyDescent="0.3">
      <c r="A370">
        <v>40011</v>
      </c>
      <c r="B370" t="s">
        <v>918</v>
      </c>
      <c r="C370" t="s">
        <v>883</v>
      </c>
      <c r="D370" t="s">
        <v>555</v>
      </c>
      <c r="E370">
        <v>8</v>
      </c>
      <c r="F370">
        <v>96.546474358974365</v>
      </c>
      <c r="G370">
        <v>3.6</v>
      </c>
      <c r="H370">
        <v>486</v>
      </c>
      <c r="I370">
        <v>4669</v>
      </c>
      <c r="J370">
        <v>4025</v>
      </c>
      <c r="K370" t="s">
        <v>10</v>
      </c>
      <c r="L370">
        <v>35</v>
      </c>
      <c r="M370">
        <v>117</v>
      </c>
      <c r="N370">
        <v>24</v>
      </c>
      <c r="O370">
        <v>162</v>
      </c>
      <c r="P370">
        <v>2</v>
      </c>
      <c r="Q370">
        <v>86</v>
      </c>
      <c r="R370" t="s">
        <v>10</v>
      </c>
      <c r="S370">
        <v>120</v>
      </c>
      <c r="T370">
        <v>73</v>
      </c>
      <c r="U370">
        <v>99</v>
      </c>
      <c r="V370">
        <v>115</v>
      </c>
      <c r="W370">
        <v>111</v>
      </c>
      <c r="X370">
        <v>129</v>
      </c>
      <c r="Y370" t="s">
        <v>10</v>
      </c>
      <c r="Z370">
        <v>426</v>
      </c>
      <c r="AA370">
        <v>71</v>
      </c>
      <c r="AB370">
        <v>61.462183495219236</v>
      </c>
      <c r="AC370">
        <v>0.8656645562706935</v>
      </c>
      <c r="AD370">
        <v>1988994</v>
      </c>
      <c r="AE370">
        <v>647</v>
      </c>
      <c r="AF370">
        <v>107.83333333333333</v>
      </c>
      <c r="AG370">
        <v>19.742509127936746</v>
      </c>
      <c r="AH370">
        <v>0.1830835467814845</v>
      </c>
      <c r="AI370">
        <v>2604175</v>
      </c>
      <c r="AJ370">
        <v>1.2853989883717824E-4</v>
      </c>
      <c r="AK370">
        <v>0.99566664542966388</v>
      </c>
      <c r="AL370">
        <v>30000</v>
      </c>
      <c r="AM370">
        <v>0.35</v>
      </c>
      <c r="AN370">
        <v>134.69871734468543</v>
      </c>
      <c r="AO370">
        <v>2.3535911602209945</v>
      </c>
      <c r="AP370">
        <v>80.290912776987199</v>
      </c>
      <c r="AQ370">
        <v>97.054440689014882</v>
      </c>
      <c r="AR370">
        <v>99.119642058755147</v>
      </c>
      <c r="AS370">
        <v>1649.5781194962246</v>
      </c>
      <c r="AT370">
        <v>213</v>
      </c>
      <c r="AU370">
        <v>3.1626136343220934</v>
      </c>
      <c r="AV370">
        <v>700.87708833055558</v>
      </c>
      <c r="AW370" t="s">
        <v>10</v>
      </c>
      <c r="AX370" t="s">
        <v>500</v>
      </c>
      <c r="AY370">
        <v>3</v>
      </c>
      <c r="AZ370">
        <v>9</v>
      </c>
    </row>
    <row r="371" spans="1:52" x14ac:dyDescent="0.3">
      <c r="A371">
        <v>41212</v>
      </c>
      <c r="B371" t="s">
        <v>155</v>
      </c>
      <c r="C371" t="s">
        <v>883</v>
      </c>
      <c r="D371" t="s">
        <v>555</v>
      </c>
      <c r="E371">
        <v>8</v>
      </c>
      <c r="F371">
        <v>96.546474358974365</v>
      </c>
      <c r="G371">
        <v>3.6</v>
      </c>
      <c r="H371">
        <v>626.37300000000005</v>
      </c>
      <c r="I371">
        <v>4801.24</v>
      </c>
      <c r="J371">
        <v>4139</v>
      </c>
      <c r="K371" t="s">
        <v>10</v>
      </c>
      <c r="L371">
        <v>1</v>
      </c>
      <c r="M371">
        <v>9</v>
      </c>
      <c r="N371">
        <v>0</v>
      </c>
      <c r="O371">
        <v>0</v>
      </c>
      <c r="P371">
        <v>140</v>
      </c>
      <c r="Q371">
        <v>208.791</v>
      </c>
      <c r="R371" t="s">
        <v>10</v>
      </c>
      <c r="S371">
        <v>56</v>
      </c>
      <c r="T371">
        <v>107</v>
      </c>
      <c r="U371">
        <v>90</v>
      </c>
      <c r="V371">
        <v>71</v>
      </c>
      <c r="W371">
        <v>107</v>
      </c>
      <c r="X371">
        <v>71</v>
      </c>
      <c r="Y371" t="s">
        <v>10</v>
      </c>
      <c r="Z371">
        <v>358.791</v>
      </c>
      <c r="AA371">
        <v>59.798499999999997</v>
      </c>
      <c r="AB371">
        <v>91.455473392793721</v>
      </c>
      <c r="AC371">
        <v>1.5293941050827984</v>
      </c>
      <c r="AD371">
        <v>1722641.7008399998</v>
      </c>
      <c r="AE371">
        <v>502</v>
      </c>
      <c r="AF371">
        <v>83.666666666666671</v>
      </c>
      <c r="AG371">
        <v>21.049148834731231</v>
      </c>
      <c r="AH371">
        <v>0.25158345220794298</v>
      </c>
      <c r="AI371">
        <v>2077778</v>
      </c>
      <c r="AJ371">
        <v>1.082604667692254E-4</v>
      </c>
      <c r="AK371">
        <v>0.9963694840957682</v>
      </c>
      <c r="AL371">
        <v>30000</v>
      </c>
      <c r="AM371">
        <v>0.35</v>
      </c>
      <c r="AN371">
        <v>121.90307479791845</v>
      </c>
      <c r="AO371">
        <v>1.9822707182320443</v>
      </c>
      <c r="AP371">
        <v>107.31363913865007</v>
      </c>
      <c r="AQ371">
        <v>140.1177819263919</v>
      </c>
      <c r="AR371">
        <v>123.17180488450643</v>
      </c>
      <c r="AS371">
        <v>1814.1820246643474</v>
      </c>
      <c r="AT371">
        <v>179.3955</v>
      </c>
      <c r="AU371">
        <v>2.9432481551000755</v>
      </c>
      <c r="AV371">
        <v>915.20396683374702</v>
      </c>
      <c r="AW371" t="s">
        <v>10</v>
      </c>
      <c r="AX371" t="s">
        <v>500</v>
      </c>
      <c r="AY371">
        <v>3</v>
      </c>
      <c r="AZ371">
        <v>9</v>
      </c>
    </row>
    <row r="372" spans="1:52" x14ac:dyDescent="0.3">
      <c r="A372">
        <v>44180</v>
      </c>
      <c r="B372" t="s">
        <v>919</v>
      </c>
      <c r="C372" t="s">
        <v>883</v>
      </c>
      <c r="D372" t="s">
        <v>555</v>
      </c>
      <c r="E372">
        <v>8</v>
      </c>
      <c r="F372">
        <v>96.546474358974365</v>
      </c>
      <c r="G372">
        <v>3.6</v>
      </c>
      <c r="H372">
        <v>689.31000000000006</v>
      </c>
      <c r="I372">
        <v>4789.6399999999994</v>
      </c>
      <c r="J372">
        <v>4129</v>
      </c>
      <c r="K372" t="s">
        <v>10</v>
      </c>
      <c r="L372">
        <v>229.77</v>
      </c>
      <c r="M372">
        <v>0</v>
      </c>
      <c r="N372">
        <v>0</v>
      </c>
      <c r="O372">
        <v>0</v>
      </c>
      <c r="P372">
        <v>0</v>
      </c>
      <c r="Q372">
        <v>125</v>
      </c>
      <c r="R372" t="s">
        <v>10</v>
      </c>
      <c r="S372">
        <v>106</v>
      </c>
      <c r="T372">
        <v>81</v>
      </c>
      <c r="U372">
        <v>87</v>
      </c>
      <c r="V372">
        <v>52</v>
      </c>
      <c r="W372">
        <v>82</v>
      </c>
      <c r="X372">
        <v>56</v>
      </c>
      <c r="Y372" t="s">
        <v>10</v>
      </c>
      <c r="Z372">
        <v>354.77</v>
      </c>
      <c r="AA372">
        <v>59.12833333333333</v>
      </c>
      <c r="AB372">
        <v>97.408720434397807</v>
      </c>
      <c r="AC372">
        <v>1.6474119080147331</v>
      </c>
      <c r="AD372">
        <v>1699220.5827999997</v>
      </c>
      <c r="AE372">
        <v>464</v>
      </c>
      <c r="AF372">
        <v>77.333333333333329</v>
      </c>
      <c r="AG372">
        <v>20.23528271773506</v>
      </c>
      <c r="AH372">
        <v>0.26166313859140167</v>
      </c>
      <c r="AI372">
        <v>1915856</v>
      </c>
      <c r="AJ372">
        <v>1.070471828884172E-4</v>
      </c>
      <c r="AK372">
        <v>0.99658479084021534</v>
      </c>
      <c r="AL372">
        <v>30000</v>
      </c>
      <c r="AM372">
        <v>0.35</v>
      </c>
      <c r="AN372">
        <v>121.36476116257948</v>
      </c>
      <c r="AO372">
        <v>1.9600552486187843</v>
      </c>
      <c r="AP372">
        <v>113.08916242334809</v>
      </c>
      <c r="AQ372">
        <v>148.8108763041985</v>
      </c>
      <c r="AR372">
        <v>128.76960441229835</v>
      </c>
      <c r="AS372">
        <v>1863.2770151991665</v>
      </c>
      <c r="AT372">
        <v>177.38499999999999</v>
      </c>
      <c r="AU372">
        <v>2.9231714099016952</v>
      </c>
      <c r="AV372">
        <v>950.62474208937954</v>
      </c>
      <c r="AW372" t="s">
        <v>10</v>
      </c>
      <c r="AX372" t="s">
        <v>500</v>
      </c>
      <c r="AY372">
        <v>3</v>
      </c>
      <c r="AZ372">
        <v>9</v>
      </c>
    </row>
    <row r="373" spans="1:52" x14ac:dyDescent="0.3">
      <c r="A373">
        <v>41220</v>
      </c>
      <c r="B373" t="s">
        <v>920</v>
      </c>
      <c r="C373" t="s">
        <v>883</v>
      </c>
      <c r="D373" t="s">
        <v>555</v>
      </c>
      <c r="E373">
        <v>8</v>
      </c>
      <c r="F373">
        <v>96.546474358974365</v>
      </c>
      <c r="G373">
        <v>3.6</v>
      </c>
      <c r="H373">
        <v>222</v>
      </c>
      <c r="I373">
        <v>5023.96</v>
      </c>
      <c r="J373">
        <v>4331</v>
      </c>
      <c r="K373" t="s">
        <v>10</v>
      </c>
      <c r="L373">
        <v>51</v>
      </c>
      <c r="M373">
        <v>42</v>
      </c>
      <c r="N373">
        <v>74</v>
      </c>
      <c r="O373">
        <v>72</v>
      </c>
      <c r="P373">
        <v>39</v>
      </c>
      <c r="Q373">
        <v>15</v>
      </c>
      <c r="R373" t="s">
        <v>10</v>
      </c>
      <c r="S373">
        <v>60</v>
      </c>
      <c r="T373">
        <v>79</v>
      </c>
      <c r="U373">
        <v>61</v>
      </c>
      <c r="V373">
        <v>85</v>
      </c>
      <c r="W373">
        <v>63</v>
      </c>
      <c r="X373">
        <v>55</v>
      </c>
      <c r="Y373" t="s">
        <v>10</v>
      </c>
      <c r="Z373">
        <v>293</v>
      </c>
      <c r="AA373">
        <v>48.833333333333336</v>
      </c>
      <c r="AB373">
        <v>22.193842990042683</v>
      </c>
      <c r="AC373">
        <v>0.45448142641725625</v>
      </c>
      <c r="AD373">
        <v>1472020.28</v>
      </c>
      <c r="AE373">
        <v>403</v>
      </c>
      <c r="AF373">
        <v>67.166666666666671</v>
      </c>
      <c r="AG373">
        <v>11.940128419186555</v>
      </c>
      <c r="AH373">
        <v>0.17776866132783953</v>
      </c>
      <c r="AI373">
        <v>1745393</v>
      </c>
      <c r="AJ373">
        <v>8.8408897557026354E-5</v>
      </c>
      <c r="AK373">
        <v>0.99696020157208542</v>
      </c>
      <c r="AL373">
        <v>30000</v>
      </c>
      <c r="AM373">
        <v>0.35</v>
      </c>
      <c r="AN373">
        <v>107.69147400747393</v>
      </c>
      <c r="AO373">
        <v>1.6187845303867403</v>
      </c>
      <c r="AP373">
        <v>35.144119233136607</v>
      </c>
      <c r="AQ373">
        <v>37.220921182870683</v>
      </c>
      <c r="AR373">
        <v>48.094395476230531</v>
      </c>
      <c r="AS373">
        <v>1074.2266552132694</v>
      </c>
      <c r="AT373">
        <v>146.5</v>
      </c>
      <c r="AU373">
        <v>2.7207353479038221</v>
      </c>
      <c r="AV373">
        <v>663.60076653106398</v>
      </c>
      <c r="AW373" t="s">
        <v>10</v>
      </c>
      <c r="AX373" t="s">
        <v>500</v>
      </c>
      <c r="AY373">
        <v>3</v>
      </c>
      <c r="AZ373">
        <v>9</v>
      </c>
    </row>
    <row r="374" spans="1:52" x14ac:dyDescent="0.3">
      <c r="A374">
        <v>41420</v>
      </c>
      <c r="B374" t="s">
        <v>921</v>
      </c>
      <c r="C374" t="s">
        <v>883</v>
      </c>
      <c r="D374" t="s">
        <v>555</v>
      </c>
      <c r="E374">
        <v>8</v>
      </c>
      <c r="F374">
        <v>96.546474358974365</v>
      </c>
      <c r="G374">
        <v>3.6</v>
      </c>
      <c r="H374">
        <v>597</v>
      </c>
      <c r="I374">
        <v>5518.12</v>
      </c>
      <c r="J374">
        <v>4757</v>
      </c>
      <c r="K374" t="s">
        <v>10</v>
      </c>
      <c r="L374">
        <v>0</v>
      </c>
      <c r="M374">
        <v>0</v>
      </c>
      <c r="N374">
        <v>0</v>
      </c>
      <c r="O374">
        <v>0</v>
      </c>
      <c r="P374">
        <v>88</v>
      </c>
      <c r="Q374">
        <v>199</v>
      </c>
      <c r="R374" t="s">
        <v>10</v>
      </c>
      <c r="S374">
        <v>45</v>
      </c>
      <c r="T374">
        <v>79</v>
      </c>
      <c r="U374">
        <v>70</v>
      </c>
      <c r="V374">
        <v>58</v>
      </c>
      <c r="W374">
        <v>52</v>
      </c>
      <c r="X374">
        <v>49</v>
      </c>
      <c r="Y374" t="s">
        <v>10</v>
      </c>
      <c r="Z374">
        <v>287</v>
      </c>
      <c r="AA374">
        <v>47.833333333333336</v>
      </c>
      <c r="AB374">
        <v>81.996138120442396</v>
      </c>
      <c r="AC374">
        <v>1.7142049781277156</v>
      </c>
      <c r="AD374">
        <v>1583700.44</v>
      </c>
      <c r="AE374">
        <v>353</v>
      </c>
      <c r="AF374">
        <v>58.833333333333336</v>
      </c>
      <c r="AG374">
        <v>13.166877635440622</v>
      </c>
      <c r="AH374">
        <v>0.22379961986584626</v>
      </c>
      <c r="AI374">
        <v>1679221</v>
      </c>
      <c r="AJ374">
        <v>8.6598476446643558E-5</v>
      </c>
      <c r="AK374">
        <v>0.99713401105078769</v>
      </c>
      <c r="AL374">
        <v>30000</v>
      </c>
      <c r="AM374">
        <v>0.35</v>
      </c>
      <c r="AN374">
        <v>101.6988344698232</v>
      </c>
      <c r="AO374">
        <v>1.5856353591160222</v>
      </c>
      <c r="AP374">
        <v>94.681220993370573</v>
      </c>
      <c r="AQ374">
        <v>125.08330667551351</v>
      </c>
      <c r="AR374">
        <v>107.36630386629875</v>
      </c>
      <c r="AS374">
        <v>1564.2410017154953</v>
      </c>
      <c r="AT374">
        <v>143.5</v>
      </c>
      <c r="AU374">
        <v>2.8220579075088681</v>
      </c>
      <c r="AV374">
        <v>986.5073913258002</v>
      </c>
      <c r="AW374" t="s">
        <v>10</v>
      </c>
      <c r="AX374" t="s">
        <v>500</v>
      </c>
      <c r="AY374">
        <v>3</v>
      </c>
      <c r="AZ374">
        <v>9</v>
      </c>
    </row>
    <row r="375" spans="1:52" x14ac:dyDescent="0.3">
      <c r="A375">
        <v>45070</v>
      </c>
      <c r="B375" t="s">
        <v>922</v>
      </c>
      <c r="C375" t="s">
        <v>883</v>
      </c>
      <c r="D375" t="s">
        <v>555</v>
      </c>
      <c r="E375">
        <v>8</v>
      </c>
      <c r="F375">
        <v>96.546474358974365</v>
      </c>
      <c r="G375">
        <v>3.6</v>
      </c>
      <c r="H375">
        <v>611.38799999999992</v>
      </c>
      <c r="I375">
        <v>2883.7599999999998</v>
      </c>
      <c r="J375">
        <v>2486</v>
      </c>
      <c r="K375" t="s">
        <v>10</v>
      </c>
      <c r="L375">
        <v>0</v>
      </c>
      <c r="M375">
        <v>0</v>
      </c>
      <c r="N375">
        <v>16</v>
      </c>
      <c r="O375">
        <v>0</v>
      </c>
      <c r="P375">
        <v>50</v>
      </c>
      <c r="Q375">
        <v>203.79599999999999</v>
      </c>
      <c r="R375" t="s">
        <v>10</v>
      </c>
      <c r="S375">
        <v>41</v>
      </c>
      <c r="T375">
        <v>72</v>
      </c>
      <c r="U375">
        <v>37</v>
      </c>
      <c r="V375">
        <v>73</v>
      </c>
      <c r="W375">
        <v>54</v>
      </c>
      <c r="X375">
        <v>68</v>
      </c>
      <c r="Y375" t="s">
        <v>10</v>
      </c>
      <c r="Z375">
        <v>269.79599999999999</v>
      </c>
      <c r="AA375">
        <v>44.966000000000001</v>
      </c>
      <c r="AB375">
        <v>80.196212728532259</v>
      </c>
      <c r="AC375">
        <v>1.7834855830745955</v>
      </c>
      <c r="AD375">
        <v>778026.91295999987</v>
      </c>
      <c r="AE375">
        <v>345</v>
      </c>
      <c r="AF375">
        <v>57.5</v>
      </c>
      <c r="AG375">
        <v>15.909116883095679</v>
      </c>
      <c r="AH375">
        <v>0.27668029361905527</v>
      </c>
      <c r="AI375">
        <v>857670</v>
      </c>
      <c r="AJ375">
        <v>8.1407395649472632E-5</v>
      </c>
      <c r="AK375">
        <v>0.99746930888558871</v>
      </c>
      <c r="AL375">
        <v>30000</v>
      </c>
      <c r="AM375">
        <v>0.35</v>
      </c>
      <c r="AN375">
        <v>136.39824868164655</v>
      </c>
      <c r="AO375">
        <v>1.490585635359116</v>
      </c>
      <c r="AP375">
        <v>92.120897811405186</v>
      </c>
      <c r="AQ375">
        <v>122.16716740212087</v>
      </c>
      <c r="AR375">
        <v>104.04558289427811</v>
      </c>
      <c r="AS375">
        <v>1824.8765890928357</v>
      </c>
      <c r="AT375">
        <v>134.898</v>
      </c>
      <c r="AU375">
        <v>1.9780019362983445</v>
      </c>
      <c r="AV375">
        <v>1224.2681975485305</v>
      </c>
      <c r="AW375" t="s">
        <v>10</v>
      </c>
      <c r="AX375" t="s">
        <v>500</v>
      </c>
      <c r="AY375">
        <v>3</v>
      </c>
      <c r="AZ375">
        <v>9</v>
      </c>
    </row>
    <row r="376" spans="1:52" x14ac:dyDescent="0.3">
      <c r="A376">
        <v>40012</v>
      </c>
      <c r="B376" t="s">
        <v>923</v>
      </c>
      <c r="C376" t="s">
        <v>883</v>
      </c>
      <c r="D376" t="s">
        <v>555</v>
      </c>
      <c r="E376">
        <v>8</v>
      </c>
      <c r="F376">
        <v>96.546474358974365</v>
      </c>
      <c r="G376">
        <v>3.6</v>
      </c>
      <c r="H376">
        <v>390</v>
      </c>
      <c r="I376">
        <v>4635.3599999999997</v>
      </c>
      <c r="J376">
        <v>3996</v>
      </c>
      <c r="K376" t="s">
        <v>10</v>
      </c>
      <c r="L376">
        <v>64</v>
      </c>
      <c r="M376">
        <v>130</v>
      </c>
      <c r="N376">
        <v>53</v>
      </c>
      <c r="O376">
        <v>6</v>
      </c>
      <c r="P376">
        <v>15</v>
      </c>
      <c r="Q376">
        <v>0</v>
      </c>
      <c r="R376" t="s">
        <v>10</v>
      </c>
      <c r="S376">
        <v>77</v>
      </c>
      <c r="T376">
        <v>78</v>
      </c>
      <c r="U376">
        <v>44</v>
      </c>
      <c r="V376">
        <v>46</v>
      </c>
      <c r="W376">
        <v>40</v>
      </c>
      <c r="X376">
        <v>70</v>
      </c>
      <c r="Y376" t="s">
        <v>10</v>
      </c>
      <c r="Z376">
        <v>268</v>
      </c>
      <c r="AA376">
        <v>44.666666666666664</v>
      </c>
      <c r="AB376">
        <v>49.184008241161749</v>
      </c>
      <c r="AC376">
        <v>1.1011345128618302</v>
      </c>
      <c r="AD376">
        <v>1242276.48</v>
      </c>
      <c r="AE376">
        <v>355</v>
      </c>
      <c r="AF376">
        <v>59.166666666666664</v>
      </c>
      <c r="AG376">
        <v>17.668238923748635</v>
      </c>
      <c r="AH376">
        <v>0.2986181226549065</v>
      </c>
      <c r="AI376">
        <v>1418580</v>
      </c>
      <c r="AJ376">
        <v>8.0865476263764719E-5</v>
      </c>
      <c r="AK376">
        <v>0.99763134157496791</v>
      </c>
      <c r="AL376">
        <v>30000</v>
      </c>
      <c r="AM376">
        <v>0.35</v>
      </c>
      <c r="AN376">
        <v>107.22505069810644</v>
      </c>
      <c r="AO376">
        <v>1.4806629834254144</v>
      </c>
      <c r="AP376">
        <v>61.029312108565065</v>
      </c>
      <c r="AQ376">
        <v>76.526906511709939</v>
      </c>
      <c r="AR376">
        <v>72.874615975968382</v>
      </c>
      <c r="AS376">
        <v>1312.3017836227107</v>
      </c>
      <c r="AT376">
        <v>134</v>
      </c>
      <c r="AU376">
        <v>2.499415931772861</v>
      </c>
      <c r="AV376">
        <v>886.29336878996503</v>
      </c>
      <c r="AW376" t="s">
        <v>10</v>
      </c>
      <c r="AX376" t="s">
        <v>500</v>
      </c>
      <c r="AY376">
        <v>3</v>
      </c>
      <c r="AZ376">
        <v>9</v>
      </c>
    </row>
    <row r="377" spans="1:52" x14ac:dyDescent="0.3">
      <c r="A377">
        <v>40993</v>
      </c>
      <c r="B377" t="s">
        <v>125</v>
      </c>
      <c r="C377" t="s">
        <v>883</v>
      </c>
      <c r="D377" t="s">
        <v>555</v>
      </c>
      <c r="E377">
        <v>8</v>
      </c>
      <c r="F377">
        <v>96.546474358974365</v>
      </c>
      <c r="G377">
        <v>3.6</v>
      </c>
      <c r="H377">
        <v>489</v>
      </c>
      <c r="I377">
        <v>4805.88</v>
      </c>
      <c r="J377">
        <v>4143</v>
      </c>
      <c r="K377" t="s">
        <v>10</v>
      </c>
      <c r="L377">
        <v>21</v>
      </c>
      <c r="M377">
        <v>163</v>
      </c>
      <c r="N377">
        <v>0</v>
      </c>
      <c r="O377">
        <v>0</v>
      </c>
      <c r="P377">
        <v>67</v>
      </c>
      <c r="Q377">
        <v>0</v>
      </c>
      <c r="R377" t="s">
        <v>10</v>
      </c>
      <c r="S377">
        <v>67</v>
      </c>
      <c r="T377">
        <v>66</v>
      </c>
      <c r="U377">
        <v>62</v>
      </c>
      <c r="V377">
        <v>75</v>
      </c>
      <c r="W377">
        <v>51</v>
      </c>
      <c r="X377">
        <v>68</v>
      </c>
      <c r="Y377" t="s">
        <v>10</v>
      </c>
      <c r="Z377">
        <v>251</v>
      </c>
      <c r="AA377">
        <v>41.833333333333336</v>
      </c>
      <c r="AB377">
        <v>64.805606753325492</v>
      </c>
      <c r="AC377">
        <v>1.549138010039653</v>
      </c>
      <c r="AD377">
        <v>1206275.8800000001</v>
      </c>
      <c r="AE377">
        <v>389</v>
      </c>
      <c r="AF377">
        <v>64.833333333333329</v>
      </c>
      <c r="AG377">
        <v>7.9854033502802118</v>
      </c>
      <c r="AH377">
        <v>0.12316817506858939</v>
      </c>
      <c r="AI377">
        <v>1611627</v>
      </c>
      <c r="AJ377">
        <v>7.5735949784346812E-5</v>
      </c>
      <c r="AK377">
        <v>0.99778703779046085</v>
      </c>
      <c r="AL377">
        <v>30000</v>
      </c>
      <c r="AM377">
        <v>0.35</v>
      </c>
      <c r="AN377">
        <v>101.91098451018777</v>
      </c>
      <c r="AO377">
        <v>1.3867403314917126</v>
      </c>
      <c r="AP377">
        <v>75.899529405259187</v>
      </c>
      <c r="AQ377">
        <v>99.237220676475857</v>
      </c>
      <c r="AR377">
        <v>86.993452057192883</v>
      </c>
      <c r="AS377">
        <v>1409.6322595133654</v>
      </c>
      <c r="AT377">
        <v>125.5</v>
      </c>
      <c r="AU377">
        <v>2.4629337181499622</v>
      </c>
      <c r="AV377">
        <v>1016.5077249877257</v>
      </c>
      <c r="AW377" t="s">
        <v>10</v>
      </c>
      <c r="AX377" t="s">
        <v>500</v>
      </c>
      <c r="AY377">
        <v>3</v>
      </c>
      <c r="AZ377">
        <v>9</v>
      </c>
    </row>
    <row r="378" spans="1:52" x14ac:dyDescent="0.3">
      <c r="A378">
        <v>40984</v>
      </c>
      <c r="B378" t="s">
        <v>924</v>
      </c>
      <c r="C378" t="s">
        <v>883</v>
      </c>
      <c r="D378" t="s">
        <v>555</v>
      </c>
      <c r="E378">
        <v>8</v>
      </c>
      <c r="F378">
        <v>96.546474358974365</v>
      </c>
      <c r="G378">
        <v>3.6</v>
      </c>
      <c r="H378">
        <v>246</v>
      </c>
      <c r="I378">
        <v>4889.3999999999996</v>
      </c>
      <c r="J378">
        <v>4215</v>
      </c>
      <c r="K378" t="s">
        <v>10</v>
      </c>
      <c r="L378">
        <v>51</v>
      </c>
      <c r="M378">
        <v>77</v>
      </c>
      <c r="N378">
        <v>24</v>
      </c>
      <c r="O378">
        <v>82</v>
      </c>
      <c r="P378">
        <v>0</v>
      </c>
      <c r="Q378">
        <v>0</v>
      </c>
      <c r="R378" t="s">
        <v>10</v>
      </c>
      <c r="S378">
        <v>46</v>
      </c>
      <c r="T378">
        <v>64</v>
      </c>
      <c r="U378">
        <v>48</v>
      </c>
      <c r="V378">
        <v>61</v>
      </c>
      <c r="W378">
        <v>71</v>
      </c>
      <c r="X378">
        <v>59</v>
      </c>
      <c r="Y378" t="s">
        <v>10</v>
      </c>
      <c r="Z378">
        <v>234</v>
      </c>
      <c r="AA378">
        <v>39</v>
      </c>
      <c r="AB378">
        <v>36.616935972306585</v>
      </c>
      <c r="AC378">
        <v>0.93889579416170732</v>
      </c>
      <c r="AD378">
        <v>1144119.5999999999</v>
      </c>
      <c r="AE378">
        <v>349</v>
      </c>
      <c r="AF378">
        <v>58.166666666666664</v>
      </c>
      <c r="AG378">
        <v>9.5794919837466548</v>
      </c>
      <c r="AH378">
        <v>0.1646904065973637</v>
      </c>
      <c r="AI378">
        <v>1471035</v>
      </c>
      <c r="AJ378">
        <v>7.0606423304928891E-5</v>
      </c>
      <c r="AK378">
        <v>0.9980021248704799</v>
      </c>
      <c r="AL378">
        <v>30000</v>
      </c>
      <c r="AM378">
        <v>0.35</v>
      </c>
      <c r="AN378">
        <v>97.555271573057155</v>
      </c>
      <c r="AO378">
        <v>1.2928176795580111</v>
      </c>
      <c r="AP378">
        <v>46.959477408770674</v>
      </c>
      <c r="AQ378">
        <v>57.512174755379874</v>
      </c>
      <c r="AR378">
        <v>57.302018845234763</v>
      </c>
      <c r="AS378">
        <v>1120.3371377716805</v>
      </c>
      <c r="AT378">
        <v>117</v>
      </c>
      <c r="AU378">
        <v>2.3986402398025426</v>
      </c>
      <c r="AV378">
        <v>866.58556383194093</v>
      </c>
      <c r="AW378" t="s">
        <v>10</v>
      </c>
      <c r="AX378" t="s">
        <v>500</v>
      </c>
      <c r="AY378">
        <v>3</v>
      </c>
      <c r="AZ378">
        <v>9</v>
      </c>
    </row>
    <row r="379" spans="1:52" x14ac:dyDescent="0.3">
      <c r="A379">
        <v>40375</v>
      </c>
      <c r="B379" t="s">
        <v>126</v>
      </c>
      <c r="C379" t="s">
        <v>883</v>
      </c>
      <c r="D379" t="s">
        <v>555</v>
      </c>
      <c r="E379">
        <v>8</v>
      </c>
      <c r="F379">
        <v>96.546474358974365</v>
      </c>
      <c r="G379">
        <v>3.6</v>
      </c>
      <c r="H379">
        <v>441</v>
      </c>
      <c r="I379">
        <v>4588.96</v>
      </c>
      <c r="J379">
        <v>3956</v>
      </c>
      <c r="K379" t="s">
        <v>10</v>
      </c>
      <c r="L379">
        <v>34</v>
      </c>
      <c r="M379">
        <v>147</v>
      </c>
      <c r="N379">
        <v>0</v>
      </c>
      <c r="O379">
        <v>0</v>
      </c>
      <c r="P379">
        <v>42</v>
      </c>
      <c r="Q379">
        <v>0</v>
      </c>
      <c r="R379" t="s">
        <v>10</v>
      </c>
      <c r="S379">
        <v>57</v>
      </c>
      <c r="T379">
        <v>61</v>
      </c>
      <c r="U379">
        <v>67</v>
      </c>
      <c r="V379">
        <v>63</v>
      </c>
      <c r="W379">
        <v>45</v>
      </c>
      <c r="X379">
        <v>69</v>
      </c>
      <c r="Y379" t="s">
        <v>10</v>
      </c>
      <c r="Z379">
        <v>223</v>
      </c>
      <c r="AA379">
        <v>37.166666666666664</v>
      </c>
      <c r="AB379">
        <v>56.992689589689192</v>
      </c>
      <c r="AC379">
        <v>1.5334355943414133</v>
      </c>
      <c r="AD379">
        <v>1023338.08</v>
      </c>
      <c r="AE379">
        <v>362</v>
      </c>
      <c r="AF379">
        <v>60.333333333333336</v>
      </c>
      <c r="AG379">
        <v>8.6409875978771336</v>
      </c>
      <c r="AH379">
        <v>0.1432207889150906</v>
      </c>
      <c r="AI379">
        <v>1432072</v>
      </c>
      <c r="AJ379">
        <v>6.728731793589378E-5</v>
      </c>
      <c r="AK379">
        <v>0.99813723659794784</v>
      </c>
      <c r="AL379">
        <v>30000</v>
      </c>
      <c r="AM379">
        <v>0.35</v>
      </c>
      <c r="AN379">
        <v>98.302801104021057</v>
      </c>
      <c r="AO379">
        <v>1.2320441988950277</v>
      </c>
      <c r="AP379">
        <v>66.849043180849407</v>
      </c>
      <c r="AQ379">
        <v>87.308575187853592</v>
      </c>
      <c r="AR379">
        <v>76.705396772009635</v>
      </c>
      <c r="AS379">
        <v>1309.2129687305312</v>
      </c>
      <c r="AT379">
        <v>111.5</v>
      </c>
      <c r="AU379">
        <v>2.2685009734771255</v>
      </c>
      <c r="AV379">
        <v>1062.6347414359916</v>
      </c>
      <c r="AW379" t="s">
        <v>10</v>
      </c>
      <c r="AX379" t="s">
        <v>500</v>
      </c>
      <c r="AY379">
        <v>3</v>
      </c>
      <c r="AZ379">
        <v>9</v>
      </c>
    </row>
    <row r="380" spans="1:52" x14ac:dyDescent="0.3">
      <c r="A380">
        <v>42011</v>
      </c>
      <c r="B380" t="s">
        <v>925</v>
      </c>
      <c r="C380" t="s">
        <v>883</v>
      </c>
      <c r="D380" t="s">
        <v>555</v>
      </c>
      <c r="E380">
        <v>8</v>
      </c>
      <c r="F380">
        <v>96.546474358974365</v>
      </c>
      <c r="G380">
        <v>3.6</v>
      </c>
      <c r="H380">
        <v>201</v>
      </c>
      <c r="I380">
        <v>4459.04</v>
      </c>
      <c r="J380">
        <v>3844</v>
      </c>
      <c r="K380" t="s">
        <v>10</v>
      </c>
      <c r="L380">
        <v>39</v>
      </c>
      <c r="M380">
        <v>31</v>
      </c>
      <c r="N380">
        <v>28</v>
      </c>
      <c r="O380">
        <v>32</v>
      </c>
      <c r="P380">
        <v>4</v>
      </c>
      <c r="Q380">
        <v>67</v>
      </c>
      <c r="R380" t="s">
        <v>10</v>
      </c>
      <c r="S380">
        <v>57</v>
      </c>
      <c r="T380">
        <v>60</v>
      </c>
      <c r="U380">
        <v>49</v>
      </c>
      <c r="V380">
        <v>63</v>
      </c>
      <c r="W380">
        <v>36</v>
      </c>
      <c r="X380">
        <v>54</v>
      </c>
      <c r="Y380" t="s">
        <v>10</v>
      </c>
      <c r="Z380">
        <v>201</v>
      </c>
      <c r="AA380">
        <v>33.5</v>
      </c>
      <c r="AB380">
        <v>20.305171754998774</v>
      </c>
      <c r="AC380">
        <v>0.60612452999996336</v>
      </c>
      <c r="AD380">
        <v>896267.04</v>
      </c>
      <c r="AE380">
        <v>319</v>
      </c>
      <c r="AF380">
        <v>53.166666666666664</v>
      </c>
      <c r="AG380">
        <v>9.7039510853397459</v>
      </c>
      <c r="AH380">
        <v>0.18251945615059084</v>
      </c>
      <c r="AI380">
        <v>1226236</v>
      </c>
      <c r="AJ380">
        <v>6.0649107197823536E-5</v>
      </c>
      <c r="AK380">
        <v>0.99826033919871682</v>
      </c>
      <c r="AL380">
        <v>30000</v>
      </c>
      <c r="AM380">
        <v>0.35</v>
      </c>
      <c r="AN380">
        <v>94.677753004224513</v>
      </c>
      <c r="AO380">
        <v>1.1104972375690607</v>
      </c>
      <c r="AP380">
        <v>29.189149655551262</v>
      </c>
      <c r="AQ380">
        <v>33.005443762219791</v>
      </c>
      <c r="AR380">
        <v>38.073127556103749</v>
      </c>
      <c r="AS380">
        <v>949.05254772933768</v>
      </c>
      <c r="AT380">
        <v>100.5</v>
      </c>
      <c r="AU380">
        <v>2.1229908148647274</v>
      </c>
      <c r="AV380">
        <v>854.61945840303542</v>
      </c>
      <c r="AW380" t="s">
        <v>10</v>
      </c>
      <c r="AX380" t="s">
        <v>500</v>
      </c>
      <c r="AY380">
        <v>3</v>
      </c>
      <c r="AZ380">
        <v>9</v>
      </c>
    </row>
    <row r="381" spans="1:52" x14ac:dyDescent="0.3">
      <c r="A381">
        <v>40472</v>
      </c>
      <c r="B381" t="s">
        <v>127</v>
      </c>
      <c r="C381" t="s">
        <v>883</v>
      </c>
      <c r="D381" t="s">
        <v>555</v>
      </c>
      <c r="E381">
        <v>8</v>
      </c>
      <c r="F381">
        <v>96.546474358974365</v>
      </c>
      <c r="G381">
        <v>3.6</v>
      </c>
      <c r="H381">
        <v>495</v>
      </c>
      <c r="I381">
        <v>4846.4799999999996</v>
      </c>
      <c r="J381">
        <v>4178</v>
      </c>
      <c r="K381" t="s">
        <v>10</v>
      </c>
      <c r="L381">
        <v>165</v>
      </c>
      <c r="M381">
        <v>6</v>
      </c>
      <c r="N381">
        <v>1</v>
      </c>
      <c r="O381">
        <v>4</v>
      </c>
      <c r="P381">
        <v>19</v>
      </c>
      <c r="Q381">
        <v>0</v>
      </c>
      <c r="R381" t="s">
        <v>10</v>
      </c>
      <c r="S381">
        <v>60</v>
      </c>
      <c r="T381">
        <v>55</v>
      </c>
      <c r="U381">
        <v>37</v>
      </c>
      <c r="V381">
        <v>58</v>
      </c>
      <c r="W381">
        <v>34</v>
      </c>
      <c r="X381">
        <v>50</v>
      </c>
      <c r="Y381" t="s">
        <v>10</v>
      </c>
      <c r="Z381">
        <v>195</v>
      </c>
      <c r="AA381">
        <v>32.5</v>
      </c>
      <c r="AB381">
        <v>65.270973640662049</v>
      </c>
      <c r="AC381">
        <v>2.0083376504819093</v>
      </c>
      <c r="AD381">
        <v>945063.59999999986</v>
      </c>
      <c r="AE381">
        <v>294</v>
      </c>
      <c r="AF381">
        <v>49</v>
      </c>
      <c r="AG381">
        <v>11.027239001672177</v>
      </c>
      <c r="AH381">
        <v>0.22504569391167709</v>
      </c>
      <c r="AI381">
        <v>1228332</v>
      </c>
      <c r="AJ381">
        <v>5.8838686087440747E-5</v>
      </c>
      <c r="AK381">
        <v>0.99831917788480429</v>
      </c>
      <c r="AL381">
        <v>30000</v>
      </c>
      <c r="AM381">
        <v>0.35</v>
      </c>
      <c r="AN381">
        <v>89.448835468795536</v>
      </c>
      <c r="AO381">
        <v>1.0773480662983426</v>
      </c>
      <c r="AP381">
        <v>73.889758171048783</v>
      </c>
      <c r="AQ381">
        <v>99.04658049150899</v>
      </c>
      <c r="AR381">
        <v>82.508542701435516</v>
      </c>
      <c r="AS381">
        <v>1311.6482310467093</v>
      </c>
      <c r="AT381">
        <v>97.5</v>
      </c>
      <c r="AU381">
        <v>2.1800172017669954</v>
      </c>
      <c r="AV381">
        <v>1217.4786144587404</v>
      </c>
      <c r="AW381" t="s">
        <v>10</v>
      </c>
      <c r="AX381" t="s">
        <v>500</v>
      </c>
      <c r="AY381">
        <v>3</v>
      </c>
      <c r="AZ381">
        <v>9</v>
      </c>
    </row>
    <row r="382" spans="1:52" x14ac:dyDescent="0.3">
      <c r="A382">
        <v>45120</v>
      </c>
      <c r="B382" t="s">
        <v>131</v>
      </c>
      <c r="C382" t="s">
        <v>883</v>
      </c>
      <c r="D382" t="s">
        <v>555</v>
      </c>
      <c r="E382">
        <v>8</v>
      </c>
      <c r="F382">
        <v>96.546474358974365</v>
      </c>
      <c r="G382">
        <v>3.6</v>
      </c>
      <c r="H382">
        <v>300</v>
      </c>
      <c r="I382">
        <v>5068.04</v>
      </c>
      <c r="J382">
        <v>4369</v>
      </c>
      <c r="K382" t="s">
        <v>10</v>
      </c>
      <c r="L382">
        <v>0</v>
      </c>
      <c r="M382">
        <v>0</v>
      </c>
      <c r="N382">
        <v>3</v>
      </c>
      <c r="O382">
        <v>0</v>
      </c>
      <c r="P382">
        <v>67</v>
      </c>
      <c r="Q382">
        <v>100</v>
      </c>
      <c r="R382" t="s">
        <v>10</v>
      </c>
      <c r="S382">
        <v>36</v>
      </c>
      <c r="T382">
        <v>23</v>
      </c>
      <c r="U382">
        <v>45</v>
      </c>
      <c r="V382">
        <v>35</v>
      </c>
      <c r="W382">
        <v>34</v>
      </c>
      <c r="X382">
        <v>40</v>
      </c>
      <c r="Y382" t="s">
        <v>10</v>
      </c>
      <c r="Z382">
        <v>170</v>
      </c>
      <c r="AA382">
        <v>28.333333333333332</v>
      </c>
      <c r="AB382">
        <v>44.003030198688208</v>
      </c>
      <c r="AC382">
        <v>1.553048124659584</v>
      </c>
      <c r="AD382">
        <v>861566.8</v>
      </c>
      <c r="AE382">
        <v>213</v>
      </c>
      <c r="AF382">
        <v>35.5</v>
      </c>
      <c r="AG382">
        <v>7.341661937191061</v>
      </c>
      <c r="AH382">
        <v>0.20680737851242426</v>
      </c>
      <c r="AI382">
        <v>930597</v>
      </c>
      <c r="AJ382">
        <v>5.1295264794179113E-5</v>
      </c>
      <c r="AK382">
        <v>0.99864750077054087</v>
      </c>
      <c r="AL382">
        <v>30000</v>
      </c>
      <c r="AM382">
        <v>0.35</v>
      </c>
      <c r="AN382">
        <v>81.672348007923063</v>
      </c>
      <c r="AO382">
        <v>0.93922651933701662</v>
      </c>
      <c r="AP382">
        <v>51.516842353384341</v>
      </c>
      <c r="AQ382">
        <v>67.375403139771421</v>
      </c>
      <c r="AR382">
        <v>59.030654508080474</v>
      </c>
      <c r="AS382">
        <v>1056.9198680062746</v>
      </c>
      <c r="AT382">
        <v>85</v>
      </c>
      <c r="AU382">
        <v>2.0814878492719253</v>
      </c>
      <c r="AV382">
        <v>1125.3088006419746</v>
      </c>
      <c r="AW382" t="s">
        <v>10</v>
      </c>
      <c r="AX382" t="s">
        <v>500</v>
      </c>
      <c r="AY382">
        <v>3</v>
      </c>
      <c r="AZ382">
        <v>9</v>
      </c>
    </row>
    <row r="383" spans="1:52" x14ac:dyDescent="0.3">
      <c r="A383">
        <v>42061</v>
      </c>
      <c r="B383" t="s">
        <v>926</v>
      </c>
      <c r="C383" t="s">
        <v>883</v>
      </c>
      <c r="D383" t="s">
        <v>555</v>
      </c>
      <c r="E383">
        <v>8</v>
      </c>
      <c r="F383">
        <v>96.546474358974365</v>
      </c>
      <c r="G383">
        <v>3.6</v>
      </c>
      <c r="H383">
        <v>246</v>
      </c>
      <c r="I383">
        <v>4435.84</v>
      </c>
      <c r="J383">
        <v>3824</v>
      </c>
      <c r="K383" t="s">
        <v>10</v>
      </c>
      <c r="L383">
        <v>15</v>
      </c>
      <c r="M383">
        <v>0</v>
      </c>
      <c r="N383">
        <v>0</v>
      </c>
      <c r="O383">
        <v>0</v>
      </c>
      <c r="P383">
        <v>82</v>
      </c>
      <c r="Q383">
        <v>0</v>
      </c>
      <c r="R383" t="s">
        <v>10</v>
      </c>
      <c r="S383">
        <v>13</v>
      </c>
      <c r="T383">
        <v>14</v>
      </c>
      <c r="U383">
        <v>15</v>
      </c>
      <c r="V383">
        <v>26</v>
      </c>
      <c r="W383">
        <v>16</v>
      </c>
      <c r="X383">
        <v>25</v>
      </c>
      <c r="Y383" t="s">
        <v>10</v>
      </c>
      <c r="Z383">
        <v>97</v>
      </c>
      <c r="AA383">
        <v>16.166666666666668</v>
      </c>
      <c r="AB383">
        <v>32.804979296848622</v>
      </c>
      <c r="AC383">
        <v>2.0291739771246569</v>
      </c>
      <c r="AD383">
        <v>430276.48000000004</v>
      </c>
      <c r="AE383">
        <v>109</v>
      </c>
      <c r="AF383">
        <v>18.166666666666668</v>
      </c>
      <c r="AG383">
        <v>5.7763887219149863</v>
      </c>
      <c r="AH383">
        <v>0.31796635166504511</v>
      </c>
      <c r="AI383">
        <v>416816</v>
      </c>
      <c r="AJ383">
        <v>2.9268474617855141E-5</v>
      </c>
      <c r="AK383">
        <v>0.99924451730537478</v>
      </c>
      <c r="AL383">
        <v>30000</v>
      </c>
      <c r="AM383">
        <v>0.35</v>
      </c>
      <c r="AN383">
        <v>65.942973787890679</v>
      </c>
      <c r="AO383">
        <v>0.53591160220994472</v>
      </c>
      <c r="AP383">
        <v>37.092272114528178</v>
      </c>
      <c r="AQ383">
        <v>49.764763412527607</v>
      </c>
      <c r="AR383">
        <v>41.379564932207735</v>
      </c>
      <c r="AS383">
        <v>827.07589679244256</v>
      </c>
      <c r="AT383">
        <v>48.5</v>
      </c>
      <c r="AU383">
        <v>1.4709679352952145</v>
      </c>
      <c r="AV383">
        <v>1543.3065703034238</v>
      </c>
      <c r="AW383" t="s">
        <v>10</v>
      </c>
      <c r="AX383" t="s">
        <v>500</v>
      </c>
      <c r="AY383">
        <v>3</v>
      </c>
      <c r="AZ383">
        <v>9</v>
      </c>
    </row>
    <row r="384" spans="1:52" x14ac:dyDescent="0.3">
      <c r="A384">
        <v>40372</v>
      </c>
      <c r="B384" t="s">
        <v>927</v>
      </c>
      <c r="C384" t="s">
        <v>883</v>
      </c>
      <c r="D384" t="s">
        <v>555</v>
      </c>
      <c r="E384">
        <v>8</v>
      </c>
      <c r="F384">
        <v>96.546474358974365</v>
      </c>
      <c r="G384">
        <v>3.6</v>
      </c>
      <c r="H384">
        <v>216</v>
      </c>
      <c r="I384">
        <v>5278</v>
      </c>
      <c r="J384">
        <v>4550</v>
      </c>
      <c r="K384" t="s">
        <v>10</v>
      </c>
      <c r="L384">
        <v>21</v>
      </c>
      <c r="M384">
        <v>0</v>
      </c>
      <c r="N384">
        <v>72</v>
      </c>
      <c r="O384">
        <v>0</v>
      </c>
      <c r="P384">
        <v>0</v>
      </c>
      <c r="Q384">
        <v>0</v>
      </c>
      <c r="R384" t="s">
        <v>10</v>
      </c>
      <c r="S384">
        <v>16</v>
      </c>
      <c r="T384">
        <v>24</v>
      </c>
      <c r="U384">
        <v>21</v>
      </c>
      <c r="V384">
        <v>27</v>
      </c>
      <c r="W384">
        <v>23</v>
      </c>
      <c r="X384">
        <v>29</v>
      </c>
      <c r="Y384" t="s">
        <v>10</v>
      </c>
      <c r="Z384">
        <v>93</v>
      </c>
      <c r="AA384">
        <v>15.5</v>
      </c>
      <c r="AB384">
        <v>28.925767059837842</v>
      </c>
      <c r="AC384">
        <v>1.8661785199895382</v>
      </c>
      <c r="AD384">
        <v>490854</v>
      </c>
      <c r="AE384">
        <v>140</v>
      </c>
      <c r="AF384">
        <v>23.333333333333332</v>
      </c>
      <c r="AG384">
        <v>4.5898438608156047</v>
      </c>
      <c r="AH384">
        <v>0.1967075940349545</v>
      </c>
      <c r="AI384">
        <v>637000</v>
      </c>
      <c r="AJ384">
        <v>2.806152721093328E-5</v>
      </c>
      <c r="AK384">
        <v>0.99927257883258569</v>
      </c>
      <c r="AL384">
        <v>30000</v>
      </c>
      <c r="AM384">
        <v>0.35</v>
      </c>
      <c r="AN384">
        <v>59.193957857046435</v>
      </c>
      <c r="AO384">
        <v>0.51381215469613262</v>
      </c>
      <c r="AP384">
        <v>33.036264297406902</v>
      </c>
      <c r="AQ384">
        <v>43.99678079655714</v>
      </c>
      <c r="AR384">
        <v>37.146761534975965</v>
      </c>
      <c r="AS384">
        <v>737.99406363248113</v>
      </c>
      <c r="AT384">
        <v>46.5</v>
      </c>
      <c r="AU384">
        <v>1.5711062981224408</v>
      </c>
      <c r="AV384">
        <v>1436.3110270696677</v>
      </c>
      <c r="AW384" t="s">
        <v>10</v>
      </c>
      <c r="AX384" t="s">
        <v>500</v>
      </c>
      <c r="AY384">
        <v>3</v>
      </c>
      <c r="AZ384">
        <v>9</v>
      </c>
    </row>
    <row r="385" spans="1:52" x14ac:dyDescent="0.3">
      <c r="A385">
        <v>40224</v>
      </c>
      <c r="B385" t="s">
        <v>928</v>
      </c>
      <c r="C385" t="s">
        <v>883</v>
      </c>
      <c r="D385" t="s">
        <v>555</v>
      </c>
      <c r="E385">
        <v>8</v>
      </c>
      <c r="F385">
        <v>96.546474358974365</v>
      </c>
      <c r="G385">
        <v>3.6</v>
      </c>
      <c r="H385">
        <v>105</v>
      </c>
      <c r="I385">
        <v>4441.6399999999994</v>
      </c>
      <c r="J385">
        <v>3829</v>
      </c>
      <c r="K385" t="s">
        <v>10</v>
      </c>
      <c r="L385">
        <v>10</v>
      </c>
      <c r="M385">
        <v>35</v>
      </c>
      <c r="N385">
        <v>0</v>
      </c>
      <c r="O385">
        <v>2</v>
      </c>
      <c r="P385">
        <v>24</v>
      </c>
      <c r="Q385">
        <v>0</v>
      </c>
      <c r="R385" t="s">
        <v>10</v>
      </c>
      <c r="S385">
        <v>17</v>
      </c>
      <c r="T385">
        <v>18</v>
      </c>
      <c r="U385">
        <v>10</v>
      </c>
      <c r="V385">
        <v>19</v>
      </c>
      <c r="W385">
        <v>18</v>
      </c>
      <c r="X385">
        <v>11</v>
      </c>
      <c r="Y385" t="s">
        <v>10</v>
      </c>
      <c r="Z385">
        <v>71</v>
      </c>
      <c r="AA385">
        <v>11.833333333333334</v>
      </c>
      <c r="AB385">
        <v>14.593377493461434</v>
      </c>
      <c r="AC385">
        <v>1.2332431684615295</v>
      </c>
      <c r="AD385">
        <v>315356.43999999994</v>
      </c>
      <c r="AE385">
        <v>93</v>
      </c>
      <c r="AF385">
        <v>15.5</v>
      </c>
      <c r="AG385">
        <v>3.9370039370059056</v>
      </c>
      <c r="AH385">
        <v>0.25400025400038101</v>
      </c>
      <c r="AI385">
        <v>356097</v>
      </c>
      <c r="AJ385">
        <v>2.142331647286304E-5</v>
      </c>
      <c r="AK385">
        <v>0.99955961506489976</v>
      </c>
      <c r="AL385">
        <v>30000</v>
      </c>
      <c r="AM385">
        <v>0.35</v>
      </c>
      <c r="AN385">
        <v>56.380392403205697</v>
      </c>
      <c r="AO385">
        <v>0.39226519337016574</v>
      </c>
      <c r="AP385">
        <v>17.731499040422761</v>
      </c>
      <c r="AQ385">
        <v>22.573171979988771</v>
      </c>
      <c r="AR385">
        <v>20.869620587384087</v>
      </c>
      <c r="AS385">
        <v>585.52165821375979</v>
      </c>
      <c r="AT385">
        <v>35.5</v>
      </c>
      <c r="AU385">
        <v>1.2593030479859353</v>
      </c>
      <c r="AV385">
        <v>1492.6678892491623</v>
      </c>
      <c r="AW385" t="s">
        <v>10</v>
      </c>
      <c r="AX385" t="s">
        <v>500</v>
      </c>
      <c r="AY385">
        <v>3</v>
      </c>
      <c r="AZ385">
        <v>9</v>
      </c>
    </row>
    <row r="386" spans="1:52" x14ac:dyDescent="0.3">
      <c r="A386">
        <v>40523</v>
      </c>
      <c r="B386" t="s">
        <v>144</v>
      </c>
      <c r="C386" t="s">
        <v>883</v>
      </c>
      <c r="D386" t="s">
        <v>555</v>
      </c>
      <c r="E386">
        <v>8</v>
      </c>
      <c r="F386">
        <v>96.546474358974365</v>
      </c>
      <c r="G386">
        <v>3.6</v>
      </c>
      <c r="H386">
        <v>162</v>
      </c>
      <c r="I386">
        <v>5121.3999999999996</v>
      </c>
      <c r="J386">
        <v>4415</v>
      </c>
      <c r="K386" t="s">
        <v>10</v>
      </c>
      <c r="L386">
        <v>3</v>
      </c>
      <c r="M386">
        <v>0</v>
      </c>
      <c r="N386">
        <v>0</v>
      </c>
      <c r="O386">
        <v>0</v>
      </c>
      <c r="P386">
        <v>54</v>
      </c>
      <c r="Q386">
        <v>0</v>
      </c>
      <c r="R386" t="s">
        <v>10</v>
      </c>
      <c r="S386">
        <v>18</v>
      </c>
      <c r="T386">
        <v>8</v>
      </c>
      <c r="U386">
        <v>14</v>
      </c>
      <c r="V386">
        <v>17</v>
      </c>
      <c r="W386">
        <v>16</v>
      </c>
      <c r="X386">
        <v>15</v>
      </c>
      <c r="Y386" t="s">
        <v>10</v>
      </c>
      <c r="Z386">
        <v>57</v>
      </c>
      <c r="AA386">
        <v>9.5</v>
      </c>
      <c r="AB386">
        <v>21.833460559425756</v>
      </c>
      <c r="AC386">
        <v>2.2982590062553427</v>
      </c>
      <c r="AD386">
        <v>291919.8</v>
      </c>
      <c r="AE386">
        <v>88</v>
      </c>
      <c r="AF386">
        <v>14.666666666666666</v>
      </c>
      <c r="AG386">
        <v>3.5590260840104349</v>
      </c>
      <c r="AH386">
        <v>0.24266086936434783</v>
      </c>
      <c r="AI386">
        <v>388520</v>
      </c>
      <c r="AJ386">
        <v>1.7199000548636527E-5</v>
      </c>
      <c r="AK386">
        <v>0.99971114127710159</v>
      </c>
      <c r="AL386">
        <v>30000</v>
      </c>
      <c r="AM386">
        <v>0.35</v>
      </c>
      <c r="AN386">
        <v>47.04502210132155</v>
      </c>
      <c r="AO386">
        <v>0.31491712707182318</v>
      </c>
      <c r="AP386">
        <v>24.352797576000341</v>
      </c>
      <c r="AQ386">
        <v>33.002983222402179</v>
      </c>
      <c r="AR386">
        <v>26.872134592574927</v>
      </c>
      <c r="AS386">
        <v>575.38065886197887</v>
      </c>
      <c r="AT386">
        <v>28.5</v>
      </c>
      <c r="AU386">
        <v>1.211605340034452</v>
      </c>
      <c r="AV386">
        <v>1827.0859518248803</v>
      </c>
      <c r="AW386" t="s">
        <v>10</v>
      </c>
      <c r="AX386" t="s">
        <v>500</v>
      </c>
      <c r="AY386">
        <v>3</v>
      </c>
      <c r="AZ386">
        <v>9</v>
      </c>
    </row>
    <row r="387" spans="1:52" x14ac:dyDescent="0.3">
      <c r="A387">
        <v>40464</v>
      </c>
      <c r="B387" t="s">
        <v>137</v>
      </c>
      <c r="C387" t="s">
        <v>883</v>
      </c>
      <c r="D387" t="s">
        <v>555</v>
      </c>
      <c r="E387">
        <v>8</v>
      </c>
      <c r="F387">
        <v>96.546474358974365</v>
      </c>
      <c r="G387">
        <v>3.6</v>
      </c>
      <c r="H387">
        <v>96</v>
      </c>
      <c r="I387">
        <v>4891.7199999999993</v>
      </c>
      <c r="J387">
        <v>4217</v>
      </c>
      <c r="K387" t="s">
        <v>10</v>
      </c>
      <c r="L387">
        <v>32</v>
      </c>
      <c r="M387">
        <v>1</v>
      </c>
      <c r="N387">
        <v>0</v>
      </c>
      <c r="O387">
        <v>0</v>
      </c>
      <c r="P387">
        <v>16</v>
      </c>
      <c r="Q387">
        <v>3</v>
      </c>
      <c r="R387" t="s">
        <v>10</v>
      </c>
      <c r="S387">
        <v>11</v>
      </c>
      <c r="T387">
        <v>7</v>
      </c>
      <c r="U387">
        <v>15</v>
      </c>
      <c r="V387">
        <v>13</v>
      </c>
      <c r="W387">
        <v>9</v>
      </c>
      <c r="X387">
        <v>13</v>
      </c>
      <c r="Y387" t="s">
        <v>10</v>
      </c>
      <c r="Z387">
        <v>52</v>
      </c>
      <c r="AA387">
        <v>8.6666666666666661</v>
      </c>
      <c r="AB387">
        <v>12.95633693088701</v>
      </c>
      <c r="AC387">
        <v>1.4949619535638858</v>
      </c>
      <c r="AD387">
        <v>254369.43999999997</v>
      </c>
      <c r="AE387">
        <v>68</v>
      </c>
      <c r="AF387">
        <v>11.333333333333334</v>
      </c>
      <c r="AG387">
        <v>2.9439202887759506</v>
      </c>
      <c r="AH387">
        <v>0.25975767253905446</v>
      </c>
      <c r="AI387">
        <v>286756</v>
      </c>
      <c r="AJ387">
        <v>1.5690316289984198E-5</v>
      </c>
      <c r="AK387">
        <v>0.9997268315933916</v>
      </c>
      <c r="AL387">
        <v>30000</v>
      </c>
      <c r="AM387">
        <v>0.35</v>
      </c>
      <c r="AN387">
        <v>45.97708937116699</v>
      </c>
      <c r="AO387">
        <v>0.287292817679558</v>
      </c>
      <c r="AP387">
        <v>15.254679472323474</v>
      </c>
      <c r="AQ387">
        <v>19.86853530085887</v>
      </c>
      <c r="AR387">
        <v>17.553022013759939</v>
      </c>
      <c r="AS387">
        <v>486.72208988875548</v>
      </c>
      <c r="AT387">
        <v>26</v>
      </c>
      <c r="AU387">
        <v>1.1309980842895653</v>
      </c>
      <c r="AV387">
        <v>1694.1672744204759</v>
      </c>
      <c r="AW387" t="s">
        <v>10</v>
      </c>
      <c r="AX387" t="s">
        <v>500</v>
      </c>
      <c r="AY387">
        <v>3</v>
      </c>
      <c r="AZ387">
        <v>9</v>
      </c>
    </row>
    <row r="388" spans="1:52" x14ac:dyDescent="0.3">
      <c r="A388">
        <v>41062</v>
      </c>
      <c r="B388" t="s">
        <v>136</v>
      </c>
      <c r="C388" t="s">
        <v>883</v>
      </c>
      <c r="D388" t="s">
        <v>555</v>
      </c>
      <c r="E388">
        <v>8</v>
      </c>
      <c r="F388">
        <v>96.546474358974365</v>
      </c>
      <c r="G388">
        <v>3.6</v>
      </c>
      <c r="H388">
        <v>105</v>
      </c>
      <c r="I388">
        <v>5066.8799999999992</v>
      </c>
      <c r="J388">
        <v>4368</v>
      </c>
      <c r="K388" t="s">
        <v>10</v>
      </c>
      <c r="L388">
        <v>0</v>
      </c>
      <c r="M388">
        <v>0</v>
      </c>
      <c r="N388">
        <v>0</v>
      </c>
      <c r="O388">
        <v>35</v>
      </c>
      <c r="P388">
        <v>12</v>
      </c>
      <c r="Q388">
        <v>0</v>
      </c>
      <c r="R388" t="s">
        <v>10</v>
      </c>
      <c r="S388">
        <v>10</v>
      </c>
      <c r="T388">
        <v>8</v>
      </c>
      <c r="U388">
        <v>14</v>
      </c>
      <c r="V388">
        <v>14</v>
      </c>
      <c r="W388">
        <v>10</v>
      </c>
      <c r="X388">
        <v>8</v>
      </c>
      <c r="Y388" t="s">
        <v>10</v>
      </c>
      <c r="Z388">
        <v>47</v>
      </c>
      <c r="AA388">
        <v>7.833333333333333</v>
      </c>
      <c r="AB388">
        <v>14.148026953136139</v>
      </c>
      <c r="AC388">
        <v>1.8061311004003582</v>
      </c>
      <c r="AD388">
        <v>238143.35999999996</v>
      </c>
      <c r="AE388">
        <v>64</v>
      </c>
      <c r="AF388">
        <v>10.666666666666666</v>
      </c>
      <c r="AG388">
        <v>2.732520204255894</v>
      </c>
      <c r="AH388">
        <v>0.25617376914899009</v>
      </c>
      <c r="AI388">
        <v>279552</v>
      </c>
      <c r="AJ388">
        <v>1.4181632031331873E-5</v>
      </c>
      <c r="AK388">
        <v>0.99978717896373781</v>
      </c>
      <c r="AL388">
        <v>30000</v>
      </c>
      <c r="AM388">
        <v>0.35</v>
      </c>
      <c r="AN388">
        <v>42.948620320577589</v>
      </c>
      <c r="AO388">
        <v>0.25966850828729282</v>
      </c>
      <c r="AP388">
        <v>16.22537501943448</v>
      </c>
      <c r="AQ388">
        <v>21.543118314145197</v>
      </c>
      <c r="AR388">
        <v>18.302723085732822</v>
      </c>
      <c r="AS388">
        <v>472.99855320914429</v>
      </c>
      <c r="AT388">
        <v>23.5</v>
      </c>
      <c r="AU388">
        <v>1.094330845768317</v>
      </c>
      <c r="AV388">
        <v>1821.547619805428</v>
      </c>
      <c r="AW388" t="s">
        <v>10</v>
      </c>
      <c r="AX388" t="s">
        <v>500</v>
      </c>
      <c r="AY388">
        <v>3</v>
      </c>
      <c r="AZ388">
        <v>9</v>
      </c>
    </row>
    <row r="389" spans="1:52" x14ac:dyDescent="0.3">
      <c r="A389">
        <v>45750</v>
      </c>
      <c r="B389" t="s">
        <v>150</v>
      </c>
      <c r="C389" t="s">
        <v>883</v>
      </c>
      <c r="D389" t="s">
        <v>555</v>
      </c>
      <c r="E389">
        <v>8</v>
      </c>
      <c r="F389">
        <v>96.546474358974365</v>
      </c>
      <c r="G389">
        <v>3.6</v>
      </c>
      <c r="H389">
        <v>96</v>
      </c>
      <c r="I389">
        <v>4656.24</v>
      </c>
      <c r="J389">
        <v>4014</v>
      </c>
      <c r="K389" t="s">
        <v>10</v>
      </c>
      <c r="L389">
        <v>0</v>
      </c>
      <c r="M389">
        <v>0</v>
      </c>
      <c r="N389">
        <v>2</v>
      </c>
      <c r="O389">
        <v>1</v>
      </c>
      <c r="P389">
        <v>32</v>
      </c>
      <c r="Q389">
        <v>0</v>
      </c>
      <c r="R389" t="s">
        <v>10</v>
      </c>
      <c r="S389">
        <v>9</v>
      </c>
      <c r="T389">
        <v>5</v>
      </c>
      <c r="U389">
        <v>10</v>
      </c>
      <c r="V389">
        <v>6</v>
      </c>
      <c r="W389">
        <v>7</v>
      </c>
      <c r="X389">
        <v>7</v>
      </c>
      <c r="Y389" t="s">
        <v>10</v>
      </c>
      <c r="Z389">
        <v>35</v>
      </c>
      <c r="AA389">
        <v>5.833333333333333</v>
      </c>
      <c r="AB389">
        <v>12.843935014888025</v>
      </c>
      <c r="AC389">
        <v>2.2018174311236614</v>
      </c>
      <c r="AD389">
        <v>162968.4</v>
      </c>
      <c r="AE389">
        <v>44</v>
      </c>
      <c r="AF389">
        <v>7.333333333333333</v>
      </c>
      <c r="AG389">
        <v>1.8618986725025244</v>
      </c>
      <c r="AH389">
        <v>0.25389527352307151</v>
      </c>
      <c r="AI389">
        <v>176616</v>
      </c>
      <c r="AJ389">
        <v>1.0560789810566289E-5</v>
      </c>
      <c r="AK389">
        <v>0.99981041270132098</v>
      </c>
      <c r="AL389">
        <v>30000</v>
      </c>
      <c r="AM389">
        <v>0.35</v>
      </c>
      <c r="AN389">
        <v>38.662233651352956</v>
      </c>
      <c r="AO389">
        <v>0.19337016574585636</v>
      </c>
      <c r="AP389">
        <v>14.390896340854876</v>
      </c>
      <c r="AQ389">
        <v>19.437563197897308</v>
      </c>
      <c r="AR389">
        <v>15.937857666821728</v>
      </c>
      <c r="AS389">
        <v>426.4402456707827</v>
      </c>
      <c r="AT389">
        <v>17.5</v>
      </c>
      <c r="AU389">
        <v>0.90527620094642935</v>
      </c>
      <c r="AV389">
        <v>2205.3052704689048</v>
      </c>
      <c r="AW389" t="s">
        <v>10</v>
      </c>
      <c r="AX389" t="s">
        <v>500</v>
      </c>
      <c r="AY389">
        <v>3</v>
      </c>
      <c r="AZ389">
        <v>9</v>
      </c>
    </row>
    <row r="390" spans="1:52" x14ac:dyDescent="0.3">
      <c r="A390">
        <v>42030</v>
      </c>
      <c r="B390" t="s">
        <v>929</v>
      </c>
      <c r="C390" t="s">
        <v>883</v>
      </c>
      <c r="D390" t="s">
        <v>555</v>
      </c>
      <c r="E390">
        <v>8</v>
      </c>
      <c r="F390">
        <v>96.546474358974365</v>
      </c>
      <c r="G390">
        <v>3.6</v>
      </c>
      <c r="H390">
        <v>72</v>
      </c>
      <c r="I390">
        <v>4500.7999999999993</v>
      </c>
      <c r="J390">
        <v>3880</v>
      </c>
      <c r="K390" t="s">
        <v>10</v>
      </c>
      <c r="L390">
        <v>0</v>
      </c>
      <c r="M390">
        <v>10</v>
      </c>
      <c r="N390">
        <v>0</v>
      </c>
      <c r="O390">
        <v>0</v>
      </c>
      <c r="P390">
        <v>24</v>
      </c>
      <c r="Q390">
        <v>0</v>
      </c>
      <c r="R390" t="s">
        <v>10</v>
      </c>
      <c r="S390">
        <v>8</v>
      </c>
      <c r="T390">
        <v>9</v>
      </c>
      <c r="U390">
        <v>9</v>
      </c>
      <c r="V390">
        <v>10</v>
      </c>
      <c r="W390">
        <v>5</v>
      </c>
      <c r="X390">
        <v>7</v>
      </c>
      <c r="Y390" t="s">
        <v>10</v>
      </c>
      <c r="Z390">
        <v>34</v>
      </c>
      <c r="AA390">
        <v>5.666666666666667</v>
      </c>
      <c r="AB390">
        <v>9.8319208025017506</v>
      </c>
      <c r="AC390">
        <v>1.7350448475003089</v>
      </c>
      <c r="AD390">
        <v>153027.19999999998</v>
      </c>
      <c r="AE390">
        <v>48</v>
      </c>
      <c r="AF390">
        <v>8</v>
      </c>
      <c r="AG390">
        <v>1.7888543819998317</v>
      </c>
      <c r="AH390">
        <v>0.22360679774997896</v>
      </c>
      <c r="AI390">
        <v>186240</v>
      </c>
      <c r="AJ390">
        <v>1.0259052958835823E-5</v>
      </c>
      <c r="AK390">
        <v>0.9998206717542798</v>
      </c>
      <c r="AL390">
        <v>30000</v>
      </c>
      <c r="AM390">
        <v>0.35</v>
      </c>
      <c r="AN390">
        <v>38.758342728696626</v>
      </c>
      <c r="AO390">
        <v>0.18784530386740331</v>
      </c>
      <c r="AP390">
        <v>11.334683233440977</v>
      </c>
      <c r="AQ390">
        <v>14.991919925513942</v>
      </c>
      <c r="AR390">
        <v>12.837445664380203</v>
      </c>
      <c r="AS390">
        <v>400.05679148302795</v>
      </c>
      <c r="AT390">
        <v>17</v>
      </c>
      <c r="AU390">
        <v>0.87723049042616685</v>
      </c>
      <c r="AV390">
        <v>2129.7140958361192</v>
      </c>
      <c r="AW390" t="s">
        <v>10</v>
      </c>
      <c r="AX390" t="s">
        <v>500</v>
      </c>
      <c r="AY390">
        <v>3</v>
      </c>
      <c r="AZ390">
        <v>9</v>
      </c>
    </row>
    <row r="391" spans="1:52" x14ac:dyDescent="0.3">
      <c r="A391">
        <v>40982</v>
      </c>
      <c r="B391" t="s">
        <v>930</v>
      </c>
      <c r="C391" t="s">
        <v>883</v>
      </c>
      <c r="D391" t="s">
        <v>555</v>
      </c>
      <c r="E391">
        <v>8</v>
      </c>
      <c r="F391">
        <v>96.546474358974365</v>
      </c>
      <c r="G391">
        <v>3.6</v>
      </c>
      <c r="H391">
        <v>18</v>
      </c>
      <c r="I391">
        <v>5019.32</v>
      </c>
      <c r="J391">
        <v>4327</v>
      </c>
      <c r="K391" t="s">
        <v>10</v>
      </c>
      <c r="L391">
        <v>6</v>
      </c>
      <c r="M391">
        <v>0</v>
      </c>
      <c r="N391">
        <v>1</v>
      </c>
      <c r="O391">
        <v>5</v>
      </c>
      <c r="P391">
        <v>1</v>
      </c>
      <c r="Q391">
        <v>0</v>
      </c>
      <c r="R391" t="s">
        <v>10</v>
      </c>
      <c r="S391">
        <v>3</v>
      </c>
      <c r="T391">
        <v>4</v>
      </c>
      <c r="U391">
        <v>3</v>
      </c>
      <c r="V391">
        <v>4</v>
      </c>
      <c r="W391">
        <v>2</v>
      </c>
      <c r="X391">
        <v>4</v>
      </c>
      <c r="Y391" t="s">
        <v>10</v>
      </c>
      <c r="Z391">
        <v>13</v>
      </c>
      <c r="AA391">
        <v>2.1666666666666665</v>
      </c>
      <c r="AB391">
        <v>2.6394443859772205</v>
      </c>
      <c r="AC391">
        <v>1.2182051012202557</v>
      </c>
      <c r="AD391">
        <v>65251.159999999996</v>
      </c>
      <c r="AE391">
        <v>20</v>
      </c>
      <c r="AF391">
        <v>3.3333333333333335</v>
      </c>
      <c r="AG391">
        <v>0.81649658092772548</v>
      </c>
      <c r="AH391">
        <v>0.24494897427831763</v>
      </c>
      <c r="AI391">
        <v>86540</v>
      </c>
      <c r="AJ391">
        <v>3.9225790724960494E-6</v>
      </c>
      <c r="AK391">
        <v>0.99994458300981159</v>
      </c>
      <c r="AL391">
        <v>30000</v>
      </c>
      <c r="AM391">
        <v>0.35</v>
      </c>
      <c r="AN391">
        <v>22.694458856916601</v>
      </c>
      <c r="AO391">
        <v>7.18232044198895E-2</v>
      </c>
      <c r="AP391">
        <v>3.2140300213363364</v>
      </c>
      <c r="AQ391">
        <v>4.085194269257058</v>
      </c>
      <c r="AR391">
        <v>3.7886156566954523</v>
      </c>
      <c r="AS391">
        <v>205.8852559644869</v>
      </c>
      <c r="AT391">
        <v>6.5</v>
      </c>
      <c r="AU391">
        <v>0.57282705359762232</v>
      </c>
      <c r="AV391">
        <v>2866.5562561209331</v>
      </c>
      <c r="AW391" t="s">
        <v>10</v>
      </c>
      <c r="AX391" t="s">
        <v>500</v>
      </c>
      <c r="AY391">
        <v>3</v>
      </c>
      <c r="AZ391">
        <v>9</v>
      </c>
    </row>
    <row r="392" spans="1:52" x14ac:dyDescent="0.3">
      <c r="A392">
        <v>40503</v>
      </c>
      <c r="B392" t="s">
        <v>149</v>
      </c>
      <c r="C392" t="s">
        <v>883</v>
      </c>
      <c r="D392" t="s">
        <v>555</v>
      </c>
      <c r="E392">
        <v>8</v>
      </c>
      <c r="F392">
        <v>96.546474358974365</v>
      </c>
      <c r="G392">
        <v>3.6</v>
      </c>
      <c r="H392">
        <v>27</v>
      </c>
      <c r="I392">
        <v>5243.2</v>
      </c>
      <c r="J392">
        <v>4520</v>
      </c>
      <c r="K392" t="s">
        <v>10</v>
      </c>
      <c r="L392">
        <v>0</v>
      </c>
      <c r="M392">
        <v>0</v>
      </c>
      <c r="N392">
        <v>0</v>
      </c>
      <c r="O392">
        <v>3</v>
      </c>
      <c r="P392">
        <v>9</v>
      </c>
      <c r="Q392">
        <v>0</v>
      </c>
      <c r="R392" t="s">
        <v>10</v>
      </c>
      <c r="S392">
        <v>3</v>
      </c>
      <c r="T392">
        <v>3</v>
      </c>
      <c r="U392">
        <v>3</v>
      </c>
      <c r="V392">
        <v>3</v>
      </c>
      <c r="W392">
        <v>2</v>
      </c>
      <c r="X392">
        <v>2</v>
      </c>
      <c r="Y392" t="s">
        <v>10</v>
      </c>
      <c r="Z392">
        <v>12</v>
      </c>
      <c r="AA392">
        <v>2</v>
      </c>
      <c r="AB392">
        <v>3.6331804249169899</v>
      </c>
      <c r="AC392">
        <v>1.8165902124584949</v>
      </c>
      <c r="AD392">
        <v>62918.399999999994</v>
      </c>
      <c r="AE392">
        <v>16</v>
      </c>
      <c r="AF392">
        <v>2.6666666666666665</v>
      </c>
      <c r="AG392">
        <v>0.51639777949432275</v>
      </c>
      <c r="AH392">
        <v>0.19364916731037105</v>
      </c>
      <c r="AI392">
        <v>72320</v>
      </c>
      <c r="AJ392">
        <v>3.6208422207655843E-6</v>
      </c>
      <c r="AK392">
        <v>0.99995212643110476</v>
      </c>
      <c r="AL392">
        <v>30000</v>
      </c>
      <c r="AM392">
        <v>0.35</v>
      </c>
      <c r="AN392">
        <v>21.333544036043339</v>
      </c>
      <c r="AO392">
        <v>6.6298342541436461E-2</v>
      </c>
      <c r="AP392">
        <v>4.163567165248482</v>
      </c>
      <c r="AQ392">
        <v>5.531136783094607</v>
      </c>
      <c r="AR392">
        <v>4.6939539055799742</v>
      </c>
      <c r="AS392">
        <v>203.89736285293111</v>
      </c>
      <c r="AT392">
        <v>6</v>
      </c>
      <c r="AU392">
        <v>0.56249444441700924</v>
      </c>
      <c r="AV392">
        <v>3075.4518896983777</v>
      </c>
      <c r="AW392" t="s">
        <v>10</v>
      </c>
      <c r="AX392" t="s">
        <v>500</v>
      </c>
      <c r="AY392">
        <v>3</v>
      </c>
      <c r="AZ392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801F5-6F03-4529-A0FB-CED9C613CE13}">
  <dimension ref="A2:X237"/>
  <sheetViews>
    <sheetView showGridLines="0" topLeftCell="A65" zoomScale="60" zoomScaleNormal="60" workbookViewId="0">
      <selection activeCell="B48" sqref="B48"/>
    </sheetView>
  </sheetViews>
  <sheetFormatPr defaultColWidth="12.44140625" defaultRowHeight="15.6" x14ac:dyDescent="0.3"/>
  <cols>
    <col min="1" max="1" width="34.88671875" style="5" bestFit="1" customWidth="1"/>
    <col min="2" max="2" width="23.77734375" style="5" bestFit="1" customWidth="1"/>
    <col min="3" max="3" width="23.21875" style="5" bestFit="1" customWidth="1"/>
    <col min="4" max="4" width="31.77734375" style="5" bestFit="1" customWidth="1"/>
    <col min="5" max="5" width="28.44140625" style="5" bestFit="1" customWidth="1"/>
    <col min="6" max="6" width="31.44140625" style="5" bestFit="1" customWidth="1"/>
    <col min="7" max="8" width="32.33203125" style="5" bestFit="1" customWidth="1"/>
    <col min="9" max="9" width="14.88671875" style="5" bestFit="1" customWidth="1"/>
    <col min="10" max="10" width="12.44140625" style="5"/>
    <col min="11" max="11" width="19.21875" style="5" bestFit="1" customWidth="1"/>
    <col min="12" max="13" width="17.88671875" style="5" bestFit="1" customWidth="1"/>
    <col min="14" max="14" width="18.33203125" style="5" bestFit="1" customWidth="1"/>
    <col min="15" max="16" width="12.44140625" style="5"/>
    <col min="17" max="18" width="18.88671875" style="5" bestFit="1" customWidth="1"/>
    <col min="19" max="19" width="12.44140625" style="5"/>
    <col min="20" max="20" width="18.88671875" style="5" bestFit="1" customWidth="1"/>
    <col min="21" max="21" width="14.88671875" style="5" bestFit="1" customWidth="1"/>
    <col min="22" max="22" width="12.44140625" style="5"/>
    <col min="23" max="23" width="25.6640625" style="5" bestFit="1" customWidth="1"/>
    <col min="24" max="30" width="12.44140625" style="5"/>
    <col min="31" max="31" width="20.33203125" style="5" customWidth="1"/>
    <col min="32" max="16384" width="12.44140625" style="5"/>
  </cols>
  <sheetData>
    <row r="2" spans="1:18" ht="21" x14ac:dyDescent="0.4">
      <c r="B2" s="36" t="s">
        <v>495</v>
      </c>
      <c r="E2" s="108" t="s">
        <v>997</v>
      </c>
      <c r="F2" s="108"/>
      <c r="G2" s="108"/>
      <c r="H2" s="70" t="s">
        <v>495</v>
      </c>
      <c r="I2" s="63"/>
    </row>
    <row r="3" spans="1:18" x14ac:dyDescent="0.3">
      <c r="E3" s="83">
        <v>1</v>
      </c>
      <c r="F3" s="83">
        <v>9</v>
      </c>
      <c r="G3"/>
      <c r="H3" s="71" t="s">
        <v>540</v>
      </c>
    </row>
    <row r="4" spans="1:18" x14ac:dyDescent="0.3">
      <c r="E4" s="83">
        <v>2</v>
      </c>
      <c r="F4" s="83">
        <v>6</v>
      </c>
      <c r="G4"/>
      <c r="H4" s="63" t="s">
        <v>498</v>
      </c>
      <c r="I4" s="63"/>
      <c r="K4" s="107" t="s">
        <v>934</v>
      </c>
      <c r="L4" s="107"/>
      <c r="N4" s="71" t="s">
        <v>936</v>
      </c>
      <c r="O4" s="71"/>
      <c r="Q4" s="71" t="s">
        <v>935</v>
      </c>
      <c r="R4" s="71"/>
    </row>
    <row r="5" spans="1:18" x14ac:dyDescent="0.3">
      <c r="E5" s="83">
        <v>3</v>
      </c>
      <c r="F5" s="83">
        <v>4</v>
      </c>
      <c r="G5"/>
      <c r="H5" s="63" t="s">
        <v>500</v>
      </c>
      <c r="I5" s="63">
        <v>2</v>
      </c>
      <c r="K5" s="63">
        <v>5</v>
      </c>
      <c r="L5" s="63">
        <v>2</v>
      </c>
      <c r="N5" s="63">
        <v>0.1</v>
      </c>
      <c r="O5" s="63">
        <v>2</v>
      </c>
      <c r="Q5" s="63">
        <v>90</v>
      </c>
      <c r="R5" s="63">
        <v>9</v>
      </c>
    </row>
    <row r="6" spans="1:18" x14ac:dyDescent="0.3">
      <c r="H6" s="63" t="s">
        <v>501</v>
      </c>
      <c r="I6" s="63">
        <v>5</v>
      </c>
      <c r="K6" s="63">
        <v>7</v>
      </c>
      <c r="L6" s="63">
        <v>2</v>
      </c>
      <c r="N6" s="63">
        <v>0.6</v>
      </c>
      <c r="O6" s="63">
        <v>2</v>
      </c>
      <c r="Q6" s="63">
        <v>91</v>
      </c>
      <c r="R6" s="63">
        <v>7</v>
      </c>
    </row>
    <row r="7" spans="1:18" x14ac:dyDescent="0.3">
      <c r="H7" s="63" t="s">
        <v>502</v>
      </c>
      <c r="I7" s="63">
        <v>8</v>
      </c>
      <c r="K7" s="63">
        <v>9</v>
      </c>
      <c r="L7" s="63">
        <v>4</v>
      </c>
      <c r="N7" s="63">
        <v>0.64</v>
      </c>
      <c r="O7" s="63">
        <v>2</v>
      </c>
      <c r="Q7" s="63">
        <v>93</v>
      </c>
      <c r="R7" s="63">
        <v>6</v>
      </c>
    </row>
    <row r="8" spans="1:18" x14ac:dyDescent="0.3">
      <c r="K8" s="63">
        <v>10</v>
      </c>
      <c r="L8" s="63">
        <v>4</v>
      </c>
      <c r="N8" s="63">
        <v>0.7</v>
      </c>
      <c r="O8" s="63">
        <v>3</v>
      </c>
      <c r="Q8" s="63">
        <v>94</v>
      </c>
      <c r="R8" s="63">
        <v>6</v>
      </c>
    </row>
    <row r="9" spans="1:18" x14ac:dyDescent="0.3">
      <c r="K9" s="63">
        <v>11</v>
      </c>
      <c r="L9" s="63">
        <v>5</v>
      </c>
      <c r="N9" s="63">
        <v>0.875</v>
      </c>
      <c r="O9" s="63">
        <v>3</v>
      </c>
      <c r="Q9" s="63">
        <v>95</v>
      </c>
      <c r="R9" s="63">
        <v>4</v>
      </c>
    </row>
    <row r="10" spans="1:18" x14ac:dyDescent="0.3">
      <c r="K10" s="63">
        <v>16</v>
      </c>
      <c r="L10" s="63">
        <v>5</v>
      </c>
      <c r="N10" s="63">
        <v>0.9677</v>
      </c>
      <c r="O10" s="63">
        <v>4</v>
      </c>
      <c r="Q10" s="63">
        <v>96</v>
      </c>
      <c r="R10" s="63">
        <v>3</v>
      </c>
    </row>
    <row r="11" spans="1:18" x14ac:dyDescent="0.3">
      <c r="K11" s="63">
        <v>17</v>
      </c>
      <c r="L11" s="63">
        <v>5</v>
      </c>
      <c r="N11" s="63">
        <v>1.1200000000000001</v>
      </c>
      <c r="O11" s="63">
        <v>4.5</v>
      </c>
      <c r="Q11" s="63">
        <v>97</v>
      </c>
      <c r="R11" s="63">
        <v>3</v>
      </c>
    </row>
    <row r="12" spans="1:18" x14ac:dyDescent="0.3">
      <c r="K12" s="63">
        <v>18</v>
      </c>
      <c r="L12" s="63">
        <v>7</v>
      </c>
      <c r="N12" s="63">
        <v>1.83</v>
      </c>
      <c r="O12" s="63">
        <v>5</v>
      </c>
      <c r="Q12" s="63">
        <v>98</v>
      </c>
      <c r="R12" s="63">
        <v>2</v>
      </c>
    </row>
    <row r="13" spans="1:18" x14ac:dyDescent="0.3">
      <c r="K13" s="63">
        <v>19</v>
      </c>
      <c r="L13" s="63">
        <v>7</v>
      </c>
      <c r="N13" s="63">
        <v>1.9</v>
      </c>
      <c r="O13" s="63">
        <v>5</v>
      </c>
      <c r="Q13" s="63">
        <v>99</v>
      </c>
      <c r="R13" s="63">
        <v>2</v>
      </c>
    </row>
    <row r="14" spans="1:18" x14ac:dyDescent="0.3">
      <c r="B14" s="59" t="s">
        <v>943</v>
      </c>
      <c r="C14" t="s">
        <v>941</v>
      </c>
      <c r="D14" t="s">
        <v>942</v>
      </c>
      <c r="E14" t="s">
        <v>946</v>
      </c>
      <c r="F14" t="s">
        <v>945</v>
      </c>
      <c r="G14" t="s">
        <v>944</v>
      </c>
      <c r="H14"/>
      <c r="K14" s="63">
        <v>20</v>
      </c>
      <c r="L14" s="63">
        <v>7</v>
      </c>
      <c r="N14" s="63">
        <v>2.2999999999999998</v>
      </c>
      <c r="O14" s="63">
        <v>6.5</v>
      </c>
      <c r="Q14" s="63">
        <v>100</v>
      </c>
      <c r="R14" s="63">
        <v>1</v>
      </c>
    </row>
    <row r="15" spans="1:18" x14ac:dyDescent="0.3">
      <c r="A15" s="63" t="s">
        <v>505</v>
      </c>
      <c r="B15" s="57" t="s">
        <v>505</v>
      </c>
      <c r="C15" s="58">
        <v>235489</v>
      </c>
      <c r="D15" s="58">
        <v>1340604156</v>
      </c>
      <c r="E15" s="72">
        <v>10</v>
      </c>
      <c r="F15" s="72">
        <v>0.69999999999999973</v>
      </c>
      <c r="G15" s="72">
        <v>96.052083333333329</v>
      </c>
      <c r="H15"/>
      <c r="K15" s="63">
        <v>30</v>
      </c>
      <c r="L15" s="63">
        <v>8</v>
      </c>
      <c r="N15" s="63">
        <v>2.5</v>
      </c>
      <c r="O15" s="63">
        <v>7</v>
      </c>
    </row>
    <row r="16" spans="1:18" x14ac:dyDescent="0.3">
      <c r="A16" s="63" t="s">
        <v>189</v>
      </c>
      <c r="B16" s="57" t="s">
        <v>627</v>
      </c>
      <c r="C16" s="58">
        <v>180260</v>
      </c>
      <c r="D16" s="58">
        <v>1232059958</v>
      </c>
      <c r="E16" s="72">
        <v>19.5</v>
      </c>
      <c r="F16" s="72">
        <v>1.8384615384615381</v>
      </c>
      <c r="G16" s="72">
        <v>96.074545337703228</v>
      </c>
      <c r="H16"/>
      <c r="K16" s="63">
        <v>45</v>
      </c>
      <c r="L16" s="63">
        <v>9</v>
      </c>
      <c r="N16" s="63">
        <v>2.6</v>
      </c>
      <c r="O16" s="63">
        <v>7</v>
      </c>
    </row>
    <row r="17" spans="1:15" x14ac:dyDescent="0.3">
      <c r="A17" s="63" t="s">
        <v>198</v>
      </c>
      <c r="B17" s="57" t="s">
        <v>650</v>
      </c>
      <c r="C17" s="58">
        <v>322048</v>
      </c>
      <c r="D17" s="58">
        <v>2755701033</v>
      </c>
      <c r="E17" s="72">
        <v>20</v>
      </c>
      <c r="F17" s="72">
        <v>0.6</v>
      </c>
      <c r="G17" s="72">
        <v>90.17763157894737</v>
      </c>
      <c r="H17"/>
      <c r="N17" s="63" t="s">
        <v>1002</v>
      </c>
      <c r="O17" s="63">
        <v>9</v>
      </c>
    </row>
    <row r="18" spans="1:15" x14ac:dyDescent="0.3">
      <c r="A18" s="63" t="s">
        <v>1008</v>
      </c>
      <c r="B18" s="57" t="s">
        <v>656</v>
      </c>
      <c r="C18" s="58">
        <v>8293</v>
      </c>
      <c r="D18" s="58">
        <v>47506398</v>
      </c>
      <c r="E18" s="72">
        <v>45</v>
      </c>
      <c r="F18" s="72">
        <v>0.10000000000000002</v>
      </c>
      <c r="G18" s="72">
        <v>94.638888888888872</v>
      </c>
      <c r="H18"/>
    </row>
    <row r="19" spans="1:15" x14ac:dyDescent="0.3">
      <c r="A19" s="63" t="s">
        <v>177</v>
      </c>
      <c r="B19" s="57" t="s">
        <v>660</v>
      </c>
      <c r="C19" s="58">
        <v>1351353</v>
      </c>
      <c r="D19" s="58">
        <v>2382566222</v>
      </c>
      <c r="E19" s="72">
        <v>16.274509803921568</v>
      </c>
      <c r="F19" s="72">
        <v>1.1254901960784307</v>
      </c>
      <c r="G19" s="72">
        <v>93.459943865903654</v>
      </c>
      <c r="H19"/>
    </row>
    <row r="20" spans="1:15" x14ac:dyDescent="0.3">
      <c r="A20" s="63" t="s">
        <v>234</v>
      </c>
      <c r="B20" s="57" t="s">
        <v>709</v>
      </c>
      <c r="C20" s="58">
        <v>62640</v>
      </c>
      <c r="D20" s="58">
        <v>310363210</v>
      </c>
      <c r="E20" s="72">
        <v>10</v>
      </c>
      <c r="F20" s="72">
        <v>0.7</v>
      </c>
      <c r="G20" s="72">
        <v>96.875</v>
      </c>
      <c r="H20"/>
    </row>
    <row r="21" spans="1:15" x14ac:dyDescent="0.3">
      <c r="A21" s="63" t="s">
        <v>507</v>
      </c>
      <c r="B21" s="57" t="s">
        <v>507</v>
      </c>
      <c r="C21" s="58">
        <v>9964</v>
      </c>
      <c r="D21" s="58">
        <v>38638766</v>
      </c>
      <c r="E21" s="72">
        <v>5</v>
      </c>
      <c r="F21" s="72">
        <v>2.5</v>
      </c>
      <c r="G21" s="72">
        <v>95.621794871794876</v>
      </c>
      <c r="H21"/>
    </row>
    <row r="22" spans="1:15" x14ac:dyDescent="0.3">
      <c r="A22" s="63" t="s">
        <v>289</v>
      </c>
      <c r="B22" s="57" t="s">
        <v>289</v>
      </c>
      <c r="C22" s="58">
        <v>10874</v>
      </c>
      <c r="D22" s="58">
        <v>75269970</v>
      </c>
      <c r="E22" s="72">
        <v>10</v>
      </c>
      <c r="F22" s="72">
        <v>0.70000000000000007</v>
      </c>
      <c r="G22" s="72">
        <v>94.135802469135797</v>
      </c>
      <c r="H22"/>
    </row>
    <row r="23" spans="1:15" x14ac:dyDescent="0.3">
      <c r="A23" s="63" t="s">
        <v>508</v>
      </c>
      <c r="B23" s="57" t="s">
        <v>720</v>
      </c>
      <c r="C23" s="58">
        <v>27935</v>
      </c>
      <c r="D23" s="58">
        <v>254973235</v>
      </c>
      <c r="E23" s="72">
        <v>5</v>
      </c>
      <c r="F23" s="72">
        <v>2.5</v>
      </c>
      <c r="G23" s="72">
        <v>95.621794871794876</v>
      </c>
      <c r="H23"/>
    </row>
    <row r="24" spans="1:15" x14ac:dyDescent="0.3">
      <c r="A24" s="63" t="s">
        <v>1009</v>
      </c>
      <c r="B24" s="57" t="s">
        <v>725</v>
      </c>
      <c r="C24" s="58">
        <v>2341</v>
      </c>
      <c r="D24" s="58">
        <v>14324579</v>
      </c>
      <c r="E24" s="72">
        <v>5</v>
      </c>
      <c r="F24" s="72">
        <v>2.5</v>
      </c>
      <c r="G24" s="72">
        <v>95.621794871794876</v>
      </c>
      <c r="H24"/>
    </row>
    <row r="25" spans="1:15" x14ac:dyDescent="0.3">
      <c r="A25" s="63" t="s">
        <v>202</v>
      </c>
      <c r="B25" s="57" t="s">
        <v>727</v>
      </c>
      <c r="C25" s="58">
        <v>152114</v>
      </c>
      <c r="D25" s="58">
        <v>988751337</v>
      </c>
      <c r="E25" s="72">
        <v>17.777777777777779</v>
      </c>
      <c r="F25" s="72">
        <v>0.64444444444444438</v>
      </c>
      <c r="G25" s="72">
        <v>91.714757221336185</v>
      </c>
      <c r="H25"/>
    </row>
    <row r="26" spans="1:15" x14ac:dyDescent="0.3">
      <c r="A26" s="63" t="s">
        <v>299</v>
      </c>
      <c r="B26" s="57" t="s">
        <v>737</v>
      </c>
      <c r="C26" s="58">
        <v>12666</v>
      </c>
      <c r="D26" s="58">
        <v>111318232</v>
      </c>
      <c r="E26" s="72">
        <v>5</v>
      </c>
      <c r="F26" s="72">
        <v>2.5</v>
      </c>
      <c r="G26" s="72">
        <v>95.621794871794904</v>
      </c>
      <c r="H26"/>
    </row>
    <row r="27" spans="1:15" x14ac:dyDescent="0.3">
      <c r="A27" s="63" t="s">
        <v>73</v>
      </c>
      <c r="B27" s="57" t="s">
        <v>755</v>
      </c>
      <c r="C27" s="58">
        <v>76206</v>
      </c>
      <c r="D27" s="58">
        <v>329137962</v>
      </c>
      <c r="E27" s="72">
        <v>7</v>
      </c>
      <c r="F27" s="72">
        <v>1.8999999999999997</v>
      </c>
      <c r="G27" s="72">
        <v>93.333333333333329</v>
      </c>
      <c r="H27"/>
    </row>
    <row r="28" spans="1:15" x14ac:dyDescent="0.3">
      <c r="A28" s="63" t="s">
        <v>1010</v>
      </c>
      <c r="B28" s="57" t="s">
        <v>763</v>
      </c>
      <c r="C28" s="58">
        <v>101670</v>
      </c>
      <c r="D28" s="58">
        <v>777455912</v>
      </c>
      <c r="E28" s="72">
        <v>11.9375</v>
      </c>
      <c r="F28" s="72">
        <v>0.87499999999999967</v>
      </c>
      <c r="G28" s="72">
        <v>96.205818666851471</v>
      </c>
      <c r="H28"/>
    </row>
    <row r="29" spans="1:15" x14ac:dyDescent="0.3">
      <c r="A29" s="63" t="s">
        <v>1011</v>
      </c>
      <c r="B29" s="57" t="s">
        <v>786</v>
      </c>
      <c r="C29" s="58">
        <v>68592</v>
      </c>
      <c r="D29" s="58">
        <v>485367882</v>
      </c>
      <c r="E29" s="72">
        <v>9.387096774193548</v>
      </c>
      <c r="F29" s="72">
        <v>0.96774193548387066</v>
      </c>
      <c r="G29" s="72">
        <v>96.413886107336182</v>
      </c>
      <c r="H29"/>
    </row>
    <row r="30" spans="1:15" x14ac:dyDescent="0.3">
      <c r="A30" s="63" t="s">
        <v>1012</v>
      </c>
      <c r="B30" s="57" t="s">
        <v>816</v>
      </c>
      <c r="C30" s="58">
        <v>217336</v>
      </c>
      <c r="D30" s="58">
        <v>1101997749</v>
      </c>
      <c r="E30" s="72">
        <v>10</v>
      </c>
      <c r="F30" s="72">
        <v>0.69999999999999973</v>
      </c>
      <c r="G30" s="72">
        <v>94.135802469135797</v>
      </c>
      <c r="H30"/>
    </row>
    <row r="31" spans="1:15" x14ac:dyDescent="0.3">
      <c r="A31" s="63" t="s">
        <v>1016</v>
      </c>
      <c r="B31" s="57" t="s">
        <v>835</v>
      </c>
      <c r="C31" s="58">
        <v>166075</v>
      </c>
      <c r="D31" s="58">
        <v>1329642346</v>
      </c>
      <c r="E31" s="72">
        <v>18</v>
      </c>
      <c r="F31" s="72">
        <v>0.64</v>
      </c>
      <c r="G31" s="72">
        <v>91.561044657097298</v>
      </c>
      <c r="H31"/>
    </row>
    <row r="32" spans="1:15" x14ac:dyDescent="0.3">
      <c r="A32" s="63" t="s">
        <v>1014</v>
      </c>
      <c r="B32" s="57" t="s">
        <v>841</v>
      </c>
      <c r="C32" s="58">
        <v>319204</v>
      </c>
      <c r="D32" s="58">
        <v>2266579995</v>
      </c>
      <c r="E32" s="72">
        <v>20</v>
      </c>
      <c r="F32" s="72">
        <v>1.8999999999999995</v>
      </c>
      <c r="G32" s="72">
        <v>96.039752158173229</v>
      </c>
      <c r="H32"/>
    </row>
    <row r="33" spans="1:23" x14ac:dyDescent="0.3">
      <c r="A33" s="63" t="s">
        <v>1015</v>
      </c>
      <c r="B33" s="57" t="s">
        <v>872</v>
      </c>
      <c r="C33" s="58">
        <v>132850</v>
      </c>
      <c r="D33" s="58">
        <v>1212385898</v>
      </c>
      <c r="E33" s="72">
        <v>10</v>
      </c>
      <c r="F33" s="72">
        <v>0.70000000000000007</v>
      </c>
      <c r="G33" s="72">
        <v>96.052083333333343</v>
      </c>
      <c r="H33"/>
    </row>
    <row r="34" spans="1:23" x14ac:dyDescent="0.3">
      <c r="A34" s="63" t="s">
        <v>30</v>
      </c>
      <c r="B34" s="57" t="s">
        <v>883</v>
      </c>
      <c r="C34" s="58">
        <v>990153</v>
      </c>
      <c r="D34" s="58">
        <v>4845546993</v>
      </c>
      <c r="E34" s="72">
        <v>28.637362637362639</v>
      </c>
      <c r="F34" s="72">
        <v>2.3175824175824156</v>
      </c>
      <c r="G34" s="72">
        <v>94.691277472527631</v>
      </c>
      <c r="H34"/>
    </row>
    <row r="35" spans="1:23" x14ac:dyDescent="0.3">
      <c r="B35" s="57" t="s">
        <v>545</v>
      </c>
      <c r="C35" s="58">
        <v>4448063</v>
      </c>
      <c r="D35" s="58">
        <v>21900191833</v>
      </c>
      <c r="E35" s="58">
        <v>16.987212276214834</v>
      </c>
      <c r="F35" s="58">
        <v>1.4961636828644536</v>
      </c>
      <c r="G35" s="58">
        <v>94.94863597612995</v>
      </c>
      <c r="H35"/>
    </row>
    <row r="38" spans="1:23" x14ac:dyDescent="0.3">
      <c r="Q38" s="5" t="s">
        <v>933</v>
      </c>
      <c r="R38" s="5" t="s">
        <v>932</v>
      </c>
    </row>
    <row r="39" spans="1:23" x14ac:dyDescent="0.3">
      <c r="A39" s="37" t="s">
        <v>3</v>
      </c>
      <c r="B39" s="37" t="s">
        <v>2</v>
      </c>
      <c r="C39" s="37" t="s">
        <v>516</v>
      </c>
      <c r="D39" s="37" t="s">
        <v>517</v>
      </c>
      <c r="E39" s="37" t="s">
        <v>496</v>
      </c>
      <c r="F39" s="37" t="s">
        <v>518</v>
      </c>
      <c r="G39" s="37" t="s">
        <v>519</v>
      </c>
      <c r="H39" s="37" t="s">
        <v>520</v>
      </c>
      <c r="I39" s="37" t="s">
        <v>521</v>
      </c>
      <c r="J39" s="37" t="s">
        <v>522</v>
      </c>
      <c r="L39" s="39" t="s">
        <v>523</v>
      </c>
      <c r="N39" s="40" t="s">
        <v>524</v>
      </c>
      <c r="O39" s="40" t="s">
        <v>525</v>
      </c>
      <c r="P39" s="40" t="s">
        <v>451</v>
      </c>
      <c r="Q39" s="41" t="s">
        <v>937</v>
      </c>
      <c r="R39" s="41" t="s">
        <v>938</v>
      </c>
      <c r="S39" s="41" t="s">
        <v>528</v>
      </c>
    </row>
    <row r="40" spans="1:23" x14ac:dyDescent="0.3">
      <c r="A40" s="63" t="s">
        <v>948</v>
      </c>
      <c r="B40" s="75" t="s">
        <v>165</v>
      </c>
      <c r="C40" s="42">
        <v>1351353</v>
      </c>
      <c r="D40" s="42">
        <v>2382566222</v>
      </c>
      <c r="E40" s="43">
        <v>16.274509803921568</v>
      </c>
      <c r="F40" s="43">
        <v>1.1254901960784307</v>
      </c>
      <c r="G40" s="67">
        <v>93.459943865903654</v>
      </c>
      <c r="H40" s="63" t="s">
        <v>501</v>
      </c>
      <c r="I40" s="44">
        <f>C40/$C$60</f>
        <v>0.30380707287644082</v>
      </c>
      <c r="J40" s="45">
        <f>I40</f>
        <v>0.30380707287644082</v>
      </c>
      <c r="K40" s="46">
        <f t="shared" ref="K40:K59" si="0">1/COUNT($J$40:$J$59)</f>
        <v>0.05</v>
      </c>
      <c r="L40" s="47">
        <f>K40</f>
        <v>0.05</v>
      </c>
      <c r="M40" s="5" t="s">
        <v>529</v>
      </c>
      <c r="N40" s="48">
        <f t="shared" ref="N40:N59" si="1">D40</f>
        <v>2382566222</v>
      </c>
      <c r="O40" s="5">
        <f>VLOOKUP(B40,$B$70:$M$89,12,0)</f>
        <v>4</v>
      </c>
      <c r="P40" s="48">
        <f t="shared" ref="P40:P59" si="2">C40</f>
        <v>1351353</v>
      </c>
      <c r="Q40" s="100">
        <f>VLOOKUP(N40,$D$70:$O$89,12,0)</f>
        <v>5.3500000000000005</v>
      </c>
      <c r="R40" s="49">
        <v>7.5</v>
      </c>
      <c r="S40" s="48">
        <f>P40</f>
        <v>1351353</v>
      </c>
      <c r="T40" s="63" t="s">
        <v>177</v>
      </c>
      <c r="U40" s="5">
        <v>4845546993</v>
      </c>
      <c r="V40" s="5">
        <v>9</v>
      </c>
      <c r="W40" s="5">
        <v>5.5</v>
      </c>
    </row>
    <row r="41" spans="1:23" x14ac:dyDescent="0.3">
      <c r="A41" s="63" t="s">
        <v>950</v>
      </c>
      <c r="B41" s="75" t="s">
        <v>30</v>
      </c>
      <c r="C41" s="42">
        <v>990153</v>
      </c>
      <c r="D41" s="42">
        <v>4845546993</v>
      </c>
      <c r="E41" s="43">
        <v>28.637362637362639</v>
      </c>
      <c r="F41" s="43">
        <v>2.3175824175824156</v>
      </c>
      <c r="G41" s="67">
        <v>94.691277472527631</v>
      </c>
      <c r="H41" s="63" t="s">
        <v>500</v>
      </c>
      <c r="I41" s="44">
        <f>C41/$C$60</f>
        <v>0.22260318705018342</v>
      </c>
      <c r="J41" s="45">
        <f>J40+I41</f>
        <v>0.52641025992662427</v>
      </c>
      <c r="K41" s="46">
        <f t="shared" si="0"/>
        <v>0.05</v>
      </c>
      <c r="L41" s="47">
        <f>L40+K41</f>
        <v>0.1</v>
      </c>
      <c r="M41" s="5" t="s">
        <v>529</v>
      </c>
      <c r="N41" s="48">
        <f t="shared" si="1"/>
        <v>4845546993</v>
      </c>
      <c r="O41" s="5">
        <f>VLOOKUP(B41,$B$70:$M$89,12,0)</f>
        <v>4</v>
      </c>
      <c r="P41" s="48">
        <f>C41</f>
        <v>990153</v>
      </c>
      <c r="Q41" s="100">
        <f>VLOOKUP(N41,$D$70:$O$89,12,0)</f>
        <v>6.0500000000000007</v>
      </c>
      <c r="R41" s="49">
        <v>9</v>
      </c>
      <c r="S41" s="48">
        <f>P41</f>
        <v>990153</v>
      </c>
      <c r="T41" s="63" t="s">
        <v>30</v>
      </c>
      <c r="U41" s="5">
        <v>2755701033</v>
      </c>
      <c r="V41" s="5">
        <v>8</v>
      </c>
      <c r="W41" s="5">
        <v>10</v>
      </c>
    </row>
    <row r="42" spans="1:23" x14ac:dyDescent="0.3">
      <c r="A42" s="63" t="s">
        <v>191</v>
      </c>
      <c r="B42" s="75" t="s">
        <v>198</v>
      </c>
      <c r="C42" s="42">
        <v>322048</v>
      </c>
      <c r="D42" s="42">
        <v>2755701033</v>
      </c>
      <c r="E42" s="43">
        <v>20</v>
      </c>
      <c r="F42" s="43">
        <v>0.6</v>
      </c>
      <c r="G42" s="67">
        <v>90.17763157894737</v>
      </c>
      <c r="H42" s="63" t="s">
        <v>501</v>
      </c>
      <c r="I42" s="44">
        <f>C42/$C$60</f>
        <v>7.2401852221967183E-2</v>
      </c>
      <c r="J42" s="45">
        <f t="shared" ref="J42:J59" si="3">J41+I42</f>
        <v>0.59881211214859142</v>
      </c>
      <c r="K42" s="46">
        <f t="shared" si="0"/>
        <v>0.05</v>
      </c>
      <c r="L42" s="47">
        <f t="shared" ref="L42:L59" si="4">L41+K42</f>
        <v>0.15000000000000002</v>
      </c>
      <c r="M42" s="5" t="s">
        <v>529</v>
      </c>
      <c r="N42" s="48">
        <f t="shared" si="1"/>
        <v>2755701033</v>
      </c>
      <c r="O42" s="5">
        <f t="shared" ref="O42:O59" si="5">VLOOKUP(B42,$B$70:$M$89,12,0)</f>
        <v>9</v>
      </c>
      <c r="P42" s="48">
        <f t="shared" si="2"/>
        <v>322048</v>
      </c>
      <c r="Q42" s="100">
        <f t="shared" ref="Q42:Q59" si="6">VLOOKUP(N42,$D$70:$O$89,12,0)</f>
        <v>6.8000000000000007</v>
      </c>
      <c r="R42" s="49">
        <v>7.2</v>
      </c>
      <c r="S42" s="48">
        <f>P42</f>
        <v>322048</v>
      </c>
      <c r="T42" s="63" t="s">
        <v>1017</v>
      </c>
      <c r="U42" s="5">
        <v>2382566222</v>
      </c>
      <c r="V42" s="5">
        <v>7</v>
      </c>
      <c r="W42" s="5">
        <v>9</v>
      </c>
    </row>
    <row r="43" spans="1:23" x14ac:dyDescent="0.3">
      <c r="A43" s="63" t="s">
        <v>947</v>
      </c>
      <c r="B43" s="75" t="s">
        <v>177</v>
      </c>
      <c r="C43" s="42">
        <v>319204</v>
      </c>
      <c r="D43" s="42">
        <v>2266579995</v>
      </c>
      <c r="E43" s="43">
        <v>20</v>
      </c>
      <c r="F43" s="43">
        <v>1.8999999999999995</v>
      </c>
      <c r="G43" s="67">
        <v>96.039752158173229</v>
      </c>
      <c r="H43" s="63" t="s">
        <v>501</v>
      </c>
      <c r="I43" s="44">
        <f>C43/$C$60</f>
        <v>7.1762472788717252E-2</v>
      </c>
      <c r="J43" s="45">
        <f>J42+I43</f>
        <v>0.6705745849373087</v>
      </c>
      <c r="K43" s="46">
        <f t="shared" si="0"/>
        <v>0.05</v>
      </c>
      <c r="L43" s="47">
        <f>L42+K43</f>
        <v>0.2</v>
      </c>
      <c r="M43" s="5" t="s">
        <v>529</v>
      </c>
      <c r="N43" s="48">
        <f t="shared" si="1"/>
        <v>2266579995</v>
      </c>
      <c r="O43" s="5">
        <f>VLOOKUP(B43,$B$70:$M$89,12,0)</f>
        <v>6</v>
      </c>
      <c r="P43" s="48">
        <f t="shared" si="2"/>
        <v>319204</v>
      </c>
      <c r="Q43" s="100">
        <f t="shared" si="6"/>
        <v>5.1499999999999995</v>
      </c>
      <c r="R43" s="49">
        <v>7</v>
      </c>
      <c r="S43" s="48">
        <f t="shared" ref="S43:S59" si="7">P43</f>
        <v>319204</v>
      </c>
      <c r="T43" s="63" t="s">
        <v>1014</v>
      </c>
      <c r="U43" s="5">
        <v>2266579995</v>
      </c>
      <c r="V43" s="5">
        <v>6</v>
      </c>
      <c r="W43" s="5">
        <v>8.6</v>
      </c>
    </row>
    <row r="44" spans="1:23" x14ac:dyDescent="0.3">
      <c r="A44" s="63" t="s">
        <v>547</v>
      </c>
      <c r="B44" s="75" t="s">
        <v>505</v>
      </c>
      <c r="C44" s="42">
        <v>235489</v>
      </c>
      <c r="D44" s="42">
        <v>1340604156</v>
      </c>
      <c r="E44" s="43">
        <v>10</v>
      </c>
      <c r="F44" s="43">
        <v>0.69999999999999973</v>
      </c>
      <c r="G44" s="67">
        <v>96.052083333333329</v>
      </c>
      <c r="H44" s="63" t="s">
        <v>502</v>
      </c>
      <c r="I44" s="44">
        <f>C44/$C$60</f>
        <v>5.2941921011460495E-2</v>
      </c>
      <c r="J44" s="45">
        <f t="shared" si="3"/>
        <v>0.72351650594876915</v>
      </c>
      <c r="K44" s="46">
        <f t="shared" si="0"/>
        <v>0.05</v>
      </c>
      <c r="L44" s="50">
        <f t="shared" si="4"/>
        <v>0.25</v>
      </c>
      <c r="M44" s="5" t="s">
        <v>530</v>
      </c>
      <c r="N44" s="48">
        <f t="shared" si="1"/>
        <v>1340604156</v>
      </c>
      <c r="O44" s="5">
        <f t="shared" si="5"/>
        <v>9</v>
      </c>
      <c r="P44" s="48">
        <f t="shared" si="2"/>
        <v>235489</v>
      </c>
      <c r="Q44" s="100">
        <f t="shared" si="6"/>
        <v>4.75</v>
      </c>
      <c r="R44" s="49">
        <v>6.3</v>
      </c>
      <c r="S44" s="48">
        <f t="shared" si="7"/>
        <v>235489</v>
      </c>
      <c r="T44" s="63" t="s">
        <v>505</v>
      </c>
      <c r="U44" s="5">
        <v>1340604156</v>
      </c>
      <c r="V44" s="5">
        <v>6</v>
      </c>
      <c r="W44" s="5">
        <v>5.5</v>
      </c>
    </row>
    <row r="45" spans="1:23" x14ac:dyDescent="0.3">
      <c r="A45" s="63" t="s">
        <v>552</v>
      </c>
      <c r="B45" s="75" t="s">
        <v>513</v>
      </c>
      <c r="C45" s="42">
        <v>217336</v>
      </c>
      <c r="D45" s="42">
        <v>1101997749</v>
      </c>
      <c r="E45" s="43">
        <v>10</v>
      </c>
      <c r="F45" s="43">
        <v>0.69999999999999973</v>
      </c>
      <c r="G45" s="67">
        <v>94.135802469135797</v>
      </c>
      <c r="H45" s="63" t="s">
        <v>502</v>
      </c>
      <c r="I45" s="44">
        <f t="shared" ref="I45:I59" si="8">C45/$C$60</f>
        <v>4.8860818742899999E-2</v>
      </c>
      <c r="J45" s="45">
        <f t="shared" si="3"/>
        <v>0.7723773246916692</v>
      </c>
      <c r="K45" s="46">
        <f t="shared" si="0"/>
        <v>0.05</v>
      </c>
      <c r="L45" s="50">
        <f>L44+K45</f>
        <v>0.3</v>
      </c>
      <c r="M45" s="5" t="s">
        <v>530</v>
      </c>
      <c r="N45" s="48">
        <f t="shared" si="1"/>
        <v>1101997749</v>
      </c>
      <c r="O45" s="5">
        <f t="shared" si="5"/>
        <v>9</v>
      </c>
      <c r="P45" s="48">
        <f t="shared" si="2"/>
        <v>217336</v>
      </c>
      <c r="Q45" s="100">
        <f t="shared" si="6"/>
        <v>5.7</v>
      </c>
      <c r="R45" s="49">
        <v>5.2</v>
      </c>
      <c r="S45" s="48">
        <f t="shared" si="7"/>
        <v>217336</v>
      </c>
      <c r="T45" s="63" t="s">
        <v>1012</v>
      </c>
      <c r="U45" s="5">
        <v>1329642346</v>
      </c>
      <c r="V45" s="5">
        <v>6</v>
      </c>
      <c r="W45" s="5">
        <v>5.5</v>
      </c>
    </row>
    <row r="46" spans="1:23" x14ac:dyDescent="0.3">
      <c r="A46" s="63" t="s">
        <v>947</v>
      </c>
      <c r="B46" s="75" t="s">
        <v>189</v>
      </c>
      <c r="C46" s="42">
        <v>180260</v>
      </c>
      <c r="D46" s="42">
        <v>1232059958</v>
      </c>
      <c r="E46" s="43">
        <v>19.5</v>
      </c>
      <c r="F46" s="43">
        <v>1.8384615384615381</v>
      </c>
      <c r="G46" s="67">
        <v>96.074545337703228</v>
      </c>
      <c r="H46" s="63" t="s">
        <v>500</v>
      </c>
      <c r="I46" s="44">
        <f t="shared" si="8"/>
        <v>4.0525505146847066E-2</v>
      </c>
      <c r="J46" s="45">
        <f>J45+I46</f>
        <v>0.81290282983851625</v>
      </c>
      <c r="K46" s="46">
        <f t="shared" si="0"/>
        <v>0.05</v>
      </c>
      <c r="L46" s="50">
        <f t="shared" si="4"/>
        <v>0.35</v>
      </c>
      <c r="M46" s="5" t="s">
        <v>530</v>
      </c>
      <c r="N46" s="48">
        <f t="shared" si="1"/>
        <v>1232059958</v>
      </c>
      <c r="O46" s="5">
        <f t="shared" si="5"/>
        <v>6</v>
      </c>
      <c r="P46" s="48">
        <f t="shared" si="2"/>
        <v>180260</v>
      </c>
      <c r="Q46" s="100">
        <f t="shared" si="6"/>
        <v>5.0500000000000007</v>
      </c>
      <c r="R46" s="49">
        <v>5.3</v>
      </c>
      <c r="S46" s="48">
        <f t="shared" si="7"/>
        <v>180260</v>
      </c>
      <c r="T46" s="63" t="s">
        <v>189</v>
      </c>
      <c r="U46" s="5">
        <v>1232059958</v>
      </c>
      <c r="V46" s="5">
        <v>6</v>
      </c>
      <c r="W46" s="5">
        <v>5</v>
      </c>
    </row>
    <row r="47" spans="1:23" x14ac:dyDescent="0.3">
      <c r="A47" s="63" t="s">
        <v>191</v>
      </c>
      <c r="B47" s="75" t="s">
        <v>514</v>
      </c>
      <c r="C47" s="42">
        <v>166075</v>
      </c>
      <c r="D47" s="42">
        <v>1329642346</v>
      </c>
      <c r="E47" s="43">
        <v>18</v>
      </c>
      <c r="F47" s="43">
        <v>0.64</v>
      </c>
      <c r="G47" s="67">
        <v>91.561044657097298</v>
      </c>
      <c r="H47" s="63" t="s">
        <v>502</v>
      </c>
      <c r="I47" s="46">
        <f t="shared" si="8"/>
        <v>3.7336476574185214E-2</v>
      </c>
      <c r="J47" s="51">
        <f t="shared" si="3"/>
        <v>0.85023930641270151</v>
      </c>
      <c r="K47" s="46">
        <f t="shared" si="0"/>
        <v>0.05</v>
      </c>
      <c r="L47" s="50">
        <f t="shared" si="4"/>
        <v>0.39999999999999997</v>
      </c>
      <c r="M47" s="5" t="s">
        <v>530</v>
      </c>
      <c r="N47" s="48">
        <f>D47</f>
        <v>1329642346</v>
      </c>
      <c r="O47" s="5">
        <f>VLOOKUP(B47,$B$70:$M$89,12,0)</f>
        <v>6</v>
      </c>
      <c r="P47" s="48">
        <f t="shared" si="2"/>
        <v>166075</v>
      </c>
      <c r="Q47" s="100">
        <f t="shared" si="6"/>
        <v>6.6000000000000005</v>
      </c>
      <c r="R47" s="49">
        <v>6</v>
      </c>
      <c r="S47" s="48">
        <f t="shared" si="7"/>
        <v>166075</v>
      </c>
      <c r="T47" s="63" t="s">
        <v>198</v>
      </c>
      <c r="U47" s="5">
        <v>1212385898</v>
      </c>
      <c r="V47" s="5">
        <v>6</v>
      </c>
      <c r="W47" s="5">
        <v>8.1999999999999993</v>
      </c>
    </row>
    <row r="48" spans="1:23" x14ac:dyDescent="0.3">
      <c r="A48" s="63" t="s">
        <v>191</v>
      </c>
      <c r="B48" s="75" t="s">
        <v>202</v>
      </c>
      <c r="C48" s="42">
        <v>152114</v>
      </c>
      <c r="D48" s="42">
        <v>988751337</v>
      </c>
      <c r="E48" s="43">
        <v>17.777777777777779</v>
      </c>
      <c r="F48" s="43">
        <v>0.64444444444444438</v>
      </c>
      <c r="G48" s="67">
        <v>91.714757221336185</v>
      </c>
      <c r="H48" s="63" t="s">
        <v>501</v>
      </c>
      <c r="I48" s="46">
        <f>C48/$C$60</f>
        <v>3.4197807000485379E-2</v>
      </c>
      <c r="J48" s="51">
        <f t="shared" si="3"/>
        <v>0.88443711341318687</v>
      </c>
      <c r="K48" s="46">
        <f t="shared" si="0"/>
        <v>0.05</v>
      </c>
      <c r="L48" s="50">
        <f t="shared" si="4"/>
        <v>0.44999999999999996</v>
      </c>
      <c r="M48" s="5" t="s">
        <v>530</v>
      </c>
      <c r="N48" s="48">
        <f t="shared" si="1"/>
        <v>988751337</v>
      </c>
      <c r="O48" s="5">
        <f>VLOOKUP(B48,$B$70:$M$89,12,0)</f>
        <v>6</v>
      </c>
      <c r="P48" s="48">
        <f t="shared" si="2"/>
        <v>152114</v>
      </c>
      <c r="Q48" s="100">
        <f t="shared" si="6"/>
        <v>5.5</v>
      </c>
      <c r="R48" s="49">
        <v>4.5999999999999996</v>
      </c>
      <c r="S48" s="48">
        <f t="shared" si="7"/>
        <v>152114</v>
      </c>
      <c r="T48" s="63" t="s">
        <v>202</v>
      </c>
      <c r="U48" s="5">
        <v>1101997749</v>
      </c>
      <c r="V48" s="5">
        <v>6</v>
      </c>
      <c r="W48" s="5">
        <v>7</v>
      </c>
    </row>
    <row r="49" spans="1:23" x14ac:dyDescent="0.3">
      <c r="A49" s="63" t="s">
        <v>547</v>
      </c>
      <c r="B49" s="75" t="s">
        <v>515</v>
      </c>
      <c r="C49" s="42">
        <v>132850</v>
      </c>
      <c r="D49" s="42">
        <v>1212385898</v>
      </c>
      <c r="E49" s="43">
        <v>10</v>
      </c>
      <c r="F49" s="43">
        <v>0.70000000000000007</v>
      </c>
      <c r="G49" s="67">
        <v>96.052083333333343</v>
      </c>
      <c r="H49" s="63" t="s">
        <v>502</v>
      </c>
      <c r="I49" s="46">
        <f t="shared" si="8"/>
        <v>2.9866933089751652E-2</v>
      </c>
      <c r="J49" s="51">
        <f t="shared" si="3"/>
        <v>0.91430404650293851</v>
      </c>
      <c r="K49" s="46">
        <f t="shared" si="0"/>
        <v>0.05</v>
      </c>
      <c r="L49" s="50">
        <f t="shared" si="4"/>
        <v>0.49999999999999994</v>
      </c>
      <c r="M49" s="5" t="s">
        <v>530</v>
      </c>
      <c r="N49" s="48">
        <f t="shared" si="1"/>
        <v>1212385898</v>
      </c>
      <c r="O49" s="5">
        <f t="shared" si="5"/>
        <v>9</v>
      </c>
      <c r="P49" s="48">
        <f>C49</f>
        <v>132850</v>
      </c>
      <c r="Q49" s="100">
        <f t="shared" si="6"/>
        <v>4.6500000000000004</v>
      </c>
      <c r="R49" s="49">
        <v>5.4</v>
      </c>
      <c r="S49" s="48">
        <f t="shared" si="7"/>
        <v>132850</v>
      </c>
      <c r="T49" s="63" t="s">
        <v>1015</v>
      </c>
      <c r="U49" s="5">
        <v>988751337</v>
      </c>
      <c r="V49" s="5">
        <v>6</v>
      </c>
      <c r="W49" s="5">
        <v>5.5</v>
      </c>
    </row>
    <row r="50" spans="1:23" x14ac:dyDescent="0.3">
      <c r="A50" s="63" t="s">
        <v>951</v>
      </c>
      <c r="B50" s="75" t="s">
        <v>511</v>
      </c>
      <c r="C50" s="42">
        <v>101670</v>
      </c>
      <c r="D50" s="42">
        <v>777455912</v>
      </c>
      <c r="E50" s="43">
        <v>11.9375</v>
      </c>
      <c r="F50" s="43">
        <v>0.87499999999999967</v>
      </c>
      <c r="G50" s="67">
        <v>96.205818666851471</v>
      </c>
      <c r="H50" s="63" t="s">
        <v>500</v>
      </c>
      <c r="I50" s="46">
        <f t="shared" si="8"/>
        <v>2.2857140287806176E-2</v>
      </c>
      <c r="J50" s="51">
        <f t="shared" si="3"/>
        <v>0.93716118679074467</v>
      </c>
      <c r="K50" s="46">
        <f t="shared" si="0"/>
        <v>0.05</v>
      </c>
      <c r="L50" s="46">
        <f t="shared" si="4"/>
        <v>0.54999999999999993</v>
      </c>
      <c r="M50" s="5" t="s">
        <v>531</v>
      </c>
      <c r="N50" s="48">
        <f>D50</f>
        <v>777455912</v>
      </c>
      <c r="O50" s="5">
        <f t="shared" si="5"/>
        <v>6</v>
      </c>
      <c r="P50" s="48">
        <f t="shared" si="2"/>
        <v>101670</v>
      </c>
      <c r="Q50" s="100">
        <f t="shared" si="6"/>
        <v>3.9000000000000004</v>
      </c>
      <c r="R50" s="49">
        <v>4</v>
      </c>
      <c r="S50" s="48">
        <f t="shared" si="7"/>
        <v>101670</v>
      </c>
      <c r="T50" s="63" t="s">
        <v>1010</v>
      </c>
      <c r="U50" s="5">
        <v>777455912</v>
      </c>
      <c r="V50" s="5">
        <v>4</v>
      </c>
      <c r="W50" s="5">
        <v>3</v>
      </c>
    </row>
    <row r="51" spans="1:23" x14ac:dyDescent="0.3">
      <c r="A51" s="63" t="s">
        <v>553</v>
      </c>
      <c r="B51" s="75" t="s">
        <v>73</v>
      </c>
      <c r="C51" s="42">
        <v>76206</v>
      </c>
      <c r="D51" s="42">
        <v>329137962</v>
      </c>
      <c r="E51" s="43">
        <v>7</v>
      </c>
      <c r="F51" s="43">
        <v>1.8999999999999997</v>
      </c>
      <c r="G51" s="67">
        <v>93.333333333333329</v>
      </c>
      <c r="H51" s="63" t="s">
        <v>501</v>
      </c>
      <c r="I51" s="46">
        <f t="shared" si="8"/>
        <v>1.7132401227230819E-2</v>
      </c>
      <c r="J51" s="51">
        <f t="shared" si="3"/>
        <v>0.95429358801797548</v>
      </c>
      <c r="K51" s="46">
        <f t="shared" si="0"/>
        <v>0.05</v>
      </c>
      <c r="L51" s="46">
        <f t="shared" si="4"/>
        <v>0.6</v>
      </c>
      <c r="M51" s="5" t="s">
        <v>531</v>
      </c>
      <c r="N51" s="48">
        <f t="shared" si="1"/>
        <v>329137962</v>
      </c>
      <c r="O51" s="5">
        <f t="shared" si="5"/>
        <v>9</v>
      </c>
      <c r="P51" s="48">
        <f t="shared" si="2"/>
        <v>76206</v>
      </c>
      <c r="Q51" s="100">
        <f t="shared" si="6"/>
        <v>4.7</v>
      </c>
      <c r="R51" s="49">
        <v>3.4</v>
      </c>
      <c r="S51" s="48">
        <f t="shared" si="7"/>
        <v>76206</v>
      </c>
      <c r="T51" s="63" t="s">
        <v>73</v>
      </c>
      <c r="U51" s="5">
        <v>485367882</v>
      </c>
      <c r="V51" s="5">
        <v>4</v>
      </c>
      <c r="W51" s="5">
        <v>6</v>
      </c>
    </row>
    <row r="52" spans="1:23" x14ac:dyDescent="0.3">
      <c r="A52" s="63" t="s">
        <v>949</v>
      </c>
      <c r="B52" s="75" t="s">
        <v>512</v>
      </c>
      <c r="C52" s="42">
        <v>68592</v>
      </c>
      <c r="D52" s="42">
        <v>485367882</v>
      </c>
      <c r="E52" s="43">
        <v>9.387096774193548</v>
      </c>
      <c r="F52" s="43">
        <v>0.96774193548387066</v>
      </c>
      <c r="G52" s="67">
        <v>96.413886107336182</v>
      </c>
      <c r="H52" s="63" t="s">
        <v>500</v>
      </c>
      <c r="I52" s="46">
        <f t="shared" si="8"/>
        <v>1.5420644896441439E-2</v>
      </c>
      <c r="J52" s="51">
        <f t="shared" si="3"/>
        <v>0.96971423291441694</v>
      </c>
      <c r="K52" s="46">
        <f t="shared" si="0"/>
        <v>0.05</v>
      </c>
      <c r="L52" s="46">
        <f t="shared" si="4"/>
        <v>0.65</v>
      </c>
      <c r="M52" s="5" t="s">
        <v>531</v>
      </c>
      <c r="N52" s="48">
        <f t="shared" si="1"/>
        <v>485367882</v>
      </c>
      <c r="O52" s="5">
        <f t="shared" si="5"/>
        <v>6</v>
      </c>
      <c r="P52" s="48">
        <f t="shared" si="2"/>
        <v>68592</v>
      </c>
      <c r="Q52" s="100">
        <f t="shared" si="6"/>
        <v>3.7</v>
      </c>
      <c r="R52" s="49">
        <v>3.6</v>
      </c>
      <c r="S52" s="48">
        <f t="shared" si="7"/>
        <v>68592</v>
      </c>
      <c r="T52" s="63" t="s">
        <v>1011</v>
      </c>
      <c r="U52" s="5">
        <v>329137962</v>
      </c>
      <c r="V52" s="5">
        <v>3</v>
      </c>
      <c r="W52" s="5">
        <v>2</v>
      </c>
    </row>
    <row r="53" spans="1:23" x14ac:dyDescent="0.3">
      <c r="A53" s="63" t="s">
        <v>550</v>
      </c>
      <c r="B53" s="75" t="s">
        <v>234</v>
      </c>
      <c r="C53" s="42">
        <v>62640</v>
      </c>
      <c r="D53" s="42">
        <v>310363210</v>
      </c>
      <c r="E53" s="43">
        <v>10</v>
      </c>
      <c r="F53" s="43">
        <v>0.7</v>
      </c>
      <c r="G53" s="67">
        <v>96.875</v>
      </c>
      <c r="H53" s="63" t="s">
        <v>501</v>
      </c>
      <c r="I53" s="46">
        <f t="shared" si="8"/>
        <v>1.4082534352593478E-2</v>
      </c>
      <c r="J53" s="51">
        <f t="shared" si="3"/>
        <v>0.98379676726701037</v>
      </c>
      <c r="K53" s="46">
        <f t="shared" si="0"/>
        <v>0.05</v>
      </c>
      <c r="L53" s="46">
        <f t="shared" si="4"/>
        <v>0.70000000000000007</v>
      </c>
      <c r="M53" s="5" t="s">
        <v>531</v>
      </c>
      <c r="N53" s="48">
        <f t="shared" si="1"/>
        <v>310363210</v>
      </c>
      <c r="O53" s="5">
        <f t="shared" si="5"/>
        <v>9</v>
      </c>
      <c r="P53" s="48">
        <f t="shared" si="2"/>
        <v>62640</v>
      </c>
      <c r="Q53" s="100">
        <f t="shared" si="6"/>
        <v>4.3</v>
      </c>
      <c r="R53" s="49">
        <v>3.2</v>
      </c>
      <c r="S53" s="48">
        <f t="shared" si="7"/>
        <v>62640</v>
      </c>
      <c r="T53" s="63" t="s">
        <v>234</v>
      </c>
      <c r="U53" s="5">
        <v>310363210</v>
      </c>
      <c r="V53" s="5">
        <v>3</v>
      </c>
      <c r="W53" s="5">
        <v>4.5</v>
      </c>
    </row>
    <row r="54" spans="1:23" x14ac:dyDescent="0.3">
      <c r="A54" s="63" t="s">
        <v>551</v>
      </c>
      <c r="B54" s="75" t="s">
        <v>508</v>
      </c>
      <c r="C54" s="42">
        <v>27935</v>
      </c>
      <c r="D54" s="42">
        <v>254973235</v>
      </c>
      <c r="E54" s="43">
        <v>5</v>
      </c>
      <c r="F54" s="43">
        <v>2.5</v>
      </c>
      <c r="G54" s="67">
        <v>95.621794871794876</v>
      </c>
      <c r="H54" s="63" t="s">
        <v>500</v>
      </c>
      <c r="I54" s="46">
        <f t="shared" si="8"/>
        <v>6.2802617678751399E-3</v>
      </c>
      <c r="J54" s="51">
        <f t="shared" si="3"/>
        <v>0.99007702903488548</v>
      </c>
      <c r="K54" s="46">
        <f t="shared" si="0"/>
        <v>0.05</v>
      </c>
      <c r="L54" s="46">
        <f t="shared" si="4"/>
        <v>0.75000000000000011</v>
      </c>
      <c r="M54" s="5" t="s">
        <v>531</v>
      </c>
      <c r="N54" s="48">
        <f t="shared" si="1"/>
        <v>254973235</v>
      </c>
      <c r="O54" s="5">
        <f t="shared" si="5"/>
        <v>9</v>
      </c>
      <c r="P54" s="48">
        <f t="shared" si="2"/>
        <v>27935</v>
      </c>
      <c r="Q54" s="100">
        <f t="shared" si="6"/>
        <v>4.2</v>
      </c>
      <c r="R54" s="49">
        <v>3</v>
      </c>
      <c r="S54" s="48">
        <f t="shared" si="7"/>
        <v>27935</v>
      </c>
      <c r="T54" s="63" t="s">
        <v>508</v>
      </c>
      <c r="U54" s="5">
        <v>254973235</v>
      </c>
      <c r="V54" s="5">
        <v>3</v>
      </c>
      <c r="W54" s="5">
        <v>6.5</v>
      </c>
    </row>
    <row r="55" spans="1:23" x14ac:dyDescent="0.3">
      <c r="A55" s="63" t="s">
        <v>551</v>
      </c>
      <c r="B55" s="75" t="s">
        <v>510</v>
      </c>
      <c r="C55" s="42">
        <v>12666</v>
      </c>
      <c r="D55" s="42">
        <v>111318232</v>
      </c>
      <c r="E55" s="43">
        <v>5</v>
      </c>
      <c r="F55" s="43">
        <v>2.5</v>
      </c>
      <c r="G55" s="67">
        <v>95.621794871794904</v>
      </c>
      <c r="H55" s="63" t="s">
        <v>500</v>
      </c>
      <c r="I55" s="46">
        <f t="shared" si="8"/>
        <v>2.8475316109506542E-3</v>
      </c>
      <c r="J55" s="51">
        <f t="shared" si="3"/>
        <v>0.99292456064583612</v>
      </c>
      <c r="K55" s="46">
        <f t="shared" si="0"/>
        <v>0.05</v>
      </c>
      <c r="L55" s="46">
        <f t="shared" si="4"/>
        <v>0.80000000000000016</v>
      </c>
      <c r="M55" s="5" t="s">
        <v>531</v>
      </c>
      <c r="N55" s="48">
        <f t="shared" si="1"/>
        <v>111318232</v>
      </c>
      <c r="O55" s="5">
        <f t="shared" si="5"/>
        <v>9</v>
      </c>
      <c r="P55" s="48">
        <f t="shared" si="2"/>
        <v>12666</v>
      </c>
      <c r="Q55" s="100">
        <f t="shared" si="6"/>
        <v>4</v>
      </c>
      <c r="R55" s="49">
        <v>2.2000000000000002</v>
      </c>
      <c r="S55" s="48">
        <f t="shared" si="7"/>
        <v>12666</v>
      </c>
      <c r="T55" s="63" t="s">
        <v>299</v>
      </c>
      <c r="U55" s="5">
        <v>111318232</v>
      </c>
      <c r="V55" s="5">
        <v>3</v>
      </c>
      <c r="W55" s="5">
        <v>6.5</v>
      </c>
    </row>
    <row r="56" spans="1:23" x14ac:dyDescent="0.3">
      <c r="A56" s="63" t="s">
        <v>552</v>
      </c>
      <c r="B56" s="75" t="s">
        <v>289</v>
      </c>
      <c r="C56" s="42">
        <v>10874</v>
      </c>
      <c r="D56" s="42">
        <v>75269970</v>
      </c>
      <c r="E56" s="43">
        <v>10</v>
      </c>
      <c r="F56" s="43">
        <v>0.70000000000000007</v>
      </c>
      <c r="G56" s="67">
        <v>94.135802469135797</v>
      </c>
      <c r="H56" s="63" t="s">
        <v>500</v>
      </c>
      <c r="I56" s="46">
        <f t="shared" si="8"/>
        <v>2.4446596192544937E-3</v>
      </c>
      <c r="J56" s="51">
        <f t="shared" si="3"/>
        <v>0.99536922026509056</v>
      </c>
      <c r="K56" s="46">
        <f t="shared" si="0"/>
        <v>0.05</v>
      </c>
      <c r="L56" s="46">
        <f t="shared" si="4"/>
        <v>0.8500000000000002</v>
      </c>
      <c r="M56" s="5" t="s">
        <v>531</v>
      </c>
      <c r="N56" s="48">
        <f t="shared" si="1"/>
        <v>75269970</v>
      </c>
      <c r="O56" s="5">
        <f t="shared" si="5"/>
        <v>9</v>
      </c>
      <c r="P56" s="48">
        <f t="shared" si="2"/>
        <v>10874</v>
      </c>
      <c r="Q56" s="100">
        <f t="shared" si="6"/>
        <v>4.6000000000000005</v>
      </c>
      <c r="R56" s="49">
        <v>2</v>
      </c>
      <c r="S56" s="48">
        <f t="shared" si="7"/>
        <v>10874</v>
      </c>
      <c r="T56" s="63" t="s">
        <v>289</v>
      </c>
      <c r="U56" s="5">
        <v>75269970</v>
      </c>
      <c r="V56" s="5">
        <v>2</v>
      </c>
      <c r="W56" s="5">
        <v>2</v>
      </c>
    </row>
    <row r="57" spans="1:23" x14ac:dyDescent="0.3">
      <c r="A57" s="63" t="s">
        <v>551</v>
      </c>
      <c r="B57" s="75" t="s">
        <v>507</v>
      </c>
      <c r="C57" s="42">
        <v>9964</v>
      </c>
      <c r="D57" s="42">
        <v>38638766</v>
      </c>
      <c r="E57" s="43">
        <v>5</v>
      </c>
      <c r="F57" s="43">
        <v>2.5</v>
      </c>
      <c r="G57" s="67">
        <v>95.621794871794876</v>
      </c>
      <c r="H57" s="63" t="s">
        <v>500</v>
      </c>
      <c r="I57" s="46">
        <f t="shared" si="8"/>
        <v>2.2400761859712867E-3</v>
      </c>
      <c r="J57" s="51">
        <f t="shared" si="3"/>
        <v>0.99760929645106189</v>
      </c>
      <c r="K57" s="46">
        <f t="shared" si="0"/>
        <v>0.05</v>
      </c>
      <c r="L57" s="46">
        <f t="shared" si="4"/>
        <v>0.90000000000000024</v>
      </c>
      <c r="M57" s="5" t="s">
        <v>531</v>
      </c>
      <c r="N57" s="48">
        <f t="shared" si="1"/>
        <v>38638766</v>
      </c>
      <c r="O57" s="5">
        <f t="shared" si="5"/>
        <v>9</v>
      </c>
      <c r="P57" s="48">
        <f t="shared" si="2"/>
        <v>9964</v>
      </c>
      <c r="Q57" s="100">
        <f t="shared" si="6"/>
        <v>4.0999999999999996</v>
      </c>
      <c r="R57" s="49">
        <v>1.8</v>
      </c>
      <c r="S57" s="48">
        <f t="shared" si="7"/>
        <v>9964</v>
      </c>
      <c r="T57" s="63" t="s">
        <v>507</v>
      </c>
      <c r="U57" s="5">
        <v>47506398</v>
      </c>
      <c r="V57" s="5">
        <v>2</v>
      </c>
      <c r="W57" s="5">
        <v>6.5</v>
      </c>
    </row>
    <row r="58" spans="1:23" x14ac:dyDescent="0.3">
      <c r="A58" s="63" t="s">
        <v>259</v>
      </c>
      <c r="B58" s="75" t="s">
        <v>506</v>
      </c>
      <c r="C58" s="42">
        <v>8293</v>
      </c>
      <c r="D58" s="42">
        <v>47506398</v>
      </c>
      <c r="E58" s="43">
        <v>45</v>
      </c>
      <c r="F58" s="43">
        <v>0.10000000000000002</v>
      </c>
      <c r="G58" s="67">
        <v>94.638888888888872</v>
      </c>
      <c r="H58" s="63" t="s">
        <v>501</v>
      </c>
      <c r="I58" s="46">
        <f t="shared" si="8"/>
        <v>1.8644070463930029E-3</v>
      </c>
      <c r="J58" s="51">
        <f t="shared" si="3"/>
        <v>0.9994737034974549</v>
      </c>
      <c r="K58" s="46">
        <f t="shared" si="0"/>
        <v>0.05</v>
      </c>
      <c r="L58" s="46">
        <f t="shared" si="4"/>
        <v>0.95000000000000029</v>
      </c>
      <c r="M58" s="5" t="s">
        <v>531</v>
      </c>
      <c r="N58" s="48">
        <f t="shared" si="1"/>
        <v>47506398</v>
      </c>
      <c r="O58" s="5">
        <f t="shared" si="5"/>
        <v>9</v>
      </c>
      <c r="P58" s="48">
        <f t="shared" si="2"/>
        <v>8293</v>
      </c>
      <c r="Q58" s="100">
        <f t="shared" si="6"/>
        <v>6.6999999999999993</v>
      </c>
      <c r="R58" s="49">
        <v>1.5</v>
      </c>
      <c r="S58" s="48">
        <f t="shared" si="7"/>
        <v>8293</v>
      </c>
      <c r="T58" s="63" t="s">
        <v>1008</v>
      </c>
      <c r="U58" s="5">
        <v>38638766</v>
      </c>
      <c r="V58" s="5">
        <v>2</v>
      </c>
      <c r="W58" s="5">
        <v>9.5</v>
      </c>
    </row>
    <row r="59" spans="1:23" x14ac:dyDescent="0.3">
      <c r="A59" s="63" t="s">
        <v>551</v>
      </c>
      <c r="B59" s="76" t="s">
        <v>509</v>
      </c>
      <c r="C59" s="61">
        <v>2341</v>
      </c>
      <c r="D59" s="61">
        <v>14324579</v>
      </c>
      <c r="E59" s="43">
        <v>5</v>
      </c>
      <c r="F59" s="43">
        <v>2.5</v>
      </c>
      <c r="G59" s="67">
        <v>95.621794871794876</v>
      </c>
      <c r="H59" s="63" t="s">
        <v>500</v>
      </c>
      <c r="I59" s="46">
        <f t="shared" si="8"/>
        <v>5.262965025450404E-4</v>
      </c>
      <c r="J59" s="51">
        <f t="shared" si="3"/>
        <v>0.99999999999999989</v>
      </c>
      <c r="K59" s="46">
        <f t="shared" si="0"/>
        <v>0.05</v>
      </c>
      <c r="L59" s="46">
        <f t="shared" si="4"/>
        <v>1.0000000000000002</v>
      </c>
      <c r="M59" s="5" t="s">
        <v>531</v>
      </c>
      <c r="N59" s="48">
        <f t="shared" si="1"/>
        <v>14324579</v>
      </c>
      <c r="O59" s="5">
        <f t="shared" si="5"/>
        <v>9</v>
      </c>
      <c r="P59" s="48">
        <f t="shared" si="2"/>
        <v>2341</v>
      </c>
      <c r="Q59" s="100">
        <f t="shared" si="6"/>
        <v>4.2</v>
      </c>
      <c r="R59" s="49">
        <v>1</v>
      </c>
      <c r="S59" s="48">
        <f t="shared" si="7"/>
        <v>2341</v>
      </c>
      <c r="T59" s="63" t="s">
        <v>1009</v>
      </c>
      <c r="U59" s="5">
        <v>14324579</v>
      </c>
      <c r="V59" s="5">
        <v>2</v>
      </c>
      <c r="W59" s="5">
        <v>6.5</v>
      </c>
    </row>
    <row r="60" spans="1:23" x14ac:dyDescent="0.3">
      <c r="A60" s="63"/>
      <c r="B60" s="77" t="s">
        <v>532</v>
      </c>
      <c r="C60" s="62">
        <f>SUM(C40:C59)</f>
        <v>4448063</v>
      </c>
      <c r="D60" s="62">
        <f>SUM(D40:D59)</f>
        <v>21900191833</v>
      </c>
      <c r="N60" s="48">
        <f>SUM(N40:N59)</f>
        <v>21900191833</v>
      </c>
    </row>
    <row r="63" spans="1:23" x14ac:dyDescent="0.3">
      <c r="K63" s="73" t="s">
        <v>529</v>
      </c>
      <c r="L63" s="73" t="s">
        <v>530</v>
      </c>
      <c r="M63" s="73" t="s">
        <v>531</v>
      </c>
    </row>
    <row r="64" spans="1:23" x14ac:dyDescent="0.3">
      <c r="K64" s="68">
        <f>SUM(C40:C43)</f>
        <v>2982758</v>
      </c>
      <c r="L64" s="68">
        <f>SUM(C44:C49)</f>
        <v>1084124</v>
      </c>
      <c r="M64" s="68">
        <f>SUM(C50:C59)</f>
        <v>381181</v>
      </c>
    </row>
    <row r="65" spans="1:15" x14ac:dyDescent="0.3">
      <c r="K65" s="68">
        <f>SUM(D40:D43)</f>
        <v>12250394243</v>
      </c>
      <c r="L65" s="68">
        <f>SUM(D44:D49)</f>
        <v>7205441444</v>
      </c>
      <c r="M65" s="68">
        <f>SUM(D50:D59)</f>
        <v>2444356146</v>
      </c>
    </row>
    <row r="66" spans="1:15" x14ac:dyDescent="0.3">
      <c r="K66" s="69">
        <f>K65/D60</f>
        <v>0.55937383272326702</v>
      </c>
      <c r="L66" s="69">
        <f>L65/D60</f>
        <v>0.32901270906415442</v>
      </c>
      <c r="M66" s="69">
        <f>M65/D60</f>
        <v>0.11161345821257856</v>
      </c>
    </row>
    <row r="68" spans="1:15" x14ac:dyDescent="0.3">
      <c r="I68" s="81">
        <v>0.3</v>
      </c>
      <c r="J68" s="81">
        <v>0.1</v>
      </c>
      <c r="K68" s="81">
        <v>0.3</v>
      </c>
      <c r="L68" s="81">
        <v>0.1</v>
      </c>
      <c r="M68" s="81">
        <v>0.1</v>
      </c>
      <c r="N68" s="81">
        <v>0.1</v>
      </c>
    </row>
    <row r="69" spans="1:15" x14ac:dyDescent="0.3">
      <c r="A69" s="71" t="s">
        <v>1006</v>
      </c>
      <c r="B69" s="37" t="s">
        <v>2</v>
      </c>
      <c r="C69" s="37" t="s">
        <v>516</v>
      </c>
      <c r="D69" s="37" t="s">
        <v>517</v>
      </c>
      <c r="E69" s="37" t="s">
        <v>496</v>
      </c>
      <c r="F69" s="37" t="s">
        <v>518</v>
      </c>
      <c r="G69" s="37" t="s">
        <v>519</v>
      </c>
      <c r="H69" s="37" t="s">
        <v>520</v>
      </c>
      <c r="I69" s="82" t="s">
        <v>496</v>
      </c>
      <c r="J69" s="82" t="s">
        <v>1003</v>
      </c>
      <c r="K69" s="82" t="s">
        <v>1004</v>
      </c>
      <c r="L69" s="82" t="s">
        <v>1005</v>
      </c>
      <c r="M69" s="55" t="s">
        <v>1006</v>
      </c>
      <c r="N69" s="55" t="s">
        <v>1007</v>
      </c>
      <c r="O69" s="55" t="s">
        <v>532</v>
      </c>
    </row>
    <row r="70" spans="1:15" x14ac:dyDescent="0.3">
      <c r="A70" s="89">
        <v>3</v>
      </c>
      <c r="B70" s="75" t="s">
        <v>165</v>
      </c>
      <c r="C70" s="42">
        <v>1351353</v>
      </c>
      <c r="D70" s="42">
        <v>2382566222</v>
      </c>
      <c r="E70" s="43">
        <v>16.274509803921568</v>
      </c>
      <c r="F70" s="43">
        <v>1.1254901960784307</v>
      </c>
      <c r="G70" s="67">
        <v>93.459943865903654</v>
      </c>
      <c r="H70" s="63" t="s">
        <v>501</v>
      </c>
      <c r="I70" s="63">
        <f>LOOKUP(E70,$K$5:$K$16,$L$5:$L$16)</f>
        <v>5</v>
      </c>
      <c r="J70" s="63">
        <f>LOOKUP(F70,$N$5:$N$17,$O$5:$O$17)</f>
        <v>4.5</v>
      </c>
      <c r="K70" s="63">
        <f>LOOKUP(G70,$Q$5:$Q$14,$R$5:$R$14)</f>
        <v>6</v>
      </c>
      <c r="L70" s="63">
        <f>VLOOKUP(H70,$H$5:$I$7,2,0)</f>
        <v>5</v>
      </c>
      <c r="M70" s="63">
        <f>VLOOKUP(A70,$E$3:$F$5,2,0)</f>
        <v>4</v>
      </c>
      <c r="N70" s="63">
        <f>VLOOKUP(C70,'supply risk'!$B$27:$I$46,7,0)</f>
        <v>7</v>
      </c>
      <c r="O70" s="63">
        <f>SUMPRODUCT(I70:N70,$I$68:$N$68)</f>
        <v>5.3500000000000005</v>
      </c>
    </row>
    <row r="71" spans="1:15" x14ac:dyDescent="0.3">
      <c r="A71" s="89">
        <v>3</v>
      </c>
      <c r="B71" s="75" t="s">
        <v>30</v>
      </c>
      <c r="C71" s="42">
        <v>990153</v>
      </c>
      <c r="D71" s="42">
        <v>4845546993</v>
      </c>
      <c r="E71" s="43">
        <v>28.637362637362639</v>
      </c>
      <c r="F71" s="43">
        <v>2.3175824175824156</v>
      </c>
      <c r="G71" s="67">
        <v>94.691277472527631</v>
      </c>
      <c r="H71" s="63" t="s">
        <v>500</v>
      </c>
      <c r="I71" s="63">
        <f t="shared" ref="I71:I89" si="9">LOOKUP(E71,$K$5:$K$16,$L$5:$L$16)</f>
        <v>7</v>
      </c>
      <c r="J71" s="63">
        <f t="shared" ref="J71:J89" si="10">LOOKUP(F71,$N$5:$N$17,$O$5:$O$17)</f>
        <v>6.5</v>
      </c>
      <c r="K71" s="63">
        <f t="shared" ref="K71:K89" si="11">LOOKUP(G71,$Q$5:$Q$14,$R$5:$R$14)</f>
        <v>6</v>
      </c>
      <c r="L71" s="63">
        <f t="shared" ref="L71:L89" si="12">VLOOKUP(H71,$H$5:$I$7,2,0)</f>
        <v>2</v>
      </c>
      <c r="M71" s="63">
        <f t="shared" ref="M71:M89" si="13">VLOOKUP(A71,$E$3:$F$5,2,0)</f>
        <v>4</v>
      </c>
      <c r="N71" s="63">
        <f>VLOOKUP(C71,'supply risk'!$B$27:$I$46,7,0)</f>
        <v>9</v>
      </c>
      <c r="O71" s="63">
        <f t="shared" ref="O71:O89" si="14">SUMPRODUCT(I71:N71,$I$68:$N$68)</f>
        <v>6.0500000000000007</v>
      </c>
    </row>
    <row r="72" spans="1:15" x14ac:dyDescent="0.3">
      <c r="A72" s="89">
        <v>1</v>
      </c>
      <c r="B72" s="75" t="s">
        <v>198</v>
      </c>
      <c r="C72" s="42">
        <v>322048</v>
      </c>
      <c r="D72" s="42">
        <v>2755701033</v>
      </c>
      <c r="E72" s="43">
        <v>20</v>
      </c>
      <c r="F72" s="43">
        <v>0.6</v>
      </c>
      <c r="G72" s="67">
        <v>90.17763157894737</v>
      </c>
      <c r="H72" s="63" t="s">
        <v>501</v>
      </c>
      <c r="I72" s="63">
        <f t="shared" si="9"/>
        <v>7</v>
      </c>
      <c r="J72" s="63">
        <f t="shared" si="10"/>
        <v>2</v>
      </c>
      <c r="K72" s="63">
        <f t="shared" si="11"/>
        <v>9</v>
      </c>
      <c r="L72" s="63">
        <f t="shared" si="12"/>
        <v>5</v>
      </c>
      <c r="M72" s="63">
        <f t="shared" si="13"/>
        <v>9</v>
      </c>
      <c r="N72" s="63">
        <f>VLOOKUP(C72,'supply risk'!$B$27:$I$46,7,0)</f>
        <v>4</v>
      </c>
      <c r="O72" s="63">
        <f>SUMPRODUCT(I72:N72,$I$68:$N$68)</f>
        <v>6.8000000000000007</v>
      </c>
    </row>
    <row r="73" spans="1:15" x14ac:dyDescent="0.3">
      <c r="A73" s="89">
        <v>2</v>
      </c>
      <c r="B73" s="75" t="s">
        <v>177</v>
      </c>
      <c r="C73" s="42">
        <v>319204</v>
      </c>
      <c r="D73" s="42">
        <v>2266579995</v>
      </c>
      <c r="E73" s="43">
        <v>20</v>
      </c>
      <c r="F73" s="43">
        <v>1.8999999999999995</v>
      </c>
      <c r="G73" s="67">
        <v>96.039752158173229</v>
      </c>
      <c r="H73" s="63" t="s">
        <v>501</v>
      </c>
      <c r="I73" s="63">
        <f t="shared" si="9"/>
        <v>7</v>
      </c>
      <c r="J73" s="63">
        <f t="shared" si="10"/>
        <v>5</v>
      </c>
      <c r="K73" s="63">
        <f t="shared" si="11"/>
        <v>3</v>
      </c>
      <c r="L73" s="63">
        <f t="shared" si="12"/>
        <v>5</v>
      </c>
      <c r="M73" s="63">
        <f t="shared" si="13"/>
        <v>6</v>
      </c>
      <c r="N73" s="63">
        <f>VLOOKUP(C73,'supply risk'!$B$27:$I$46,7,0)</f>
        <v>5.5</v>
      </c>
      <c r="O73" s="63">
        <f>SUMPRODUCT(I73:N73,$I$68:$N$68)</f>
        <v>5.1499999999999995</v>
      </c>
    </row>
    <row r="74" spans="1:15" x14ac:dyDescent="0.3">
      <c r="A74" s="89">
        <v>1</v>
      </c>
      <c r="B74" s="75" t="s">
        <v>505</v>
      </c>
      <c r="C74" s="42">
        <v>235489</v>
      </c>
      <c r="D74" s="42">
        <v>1340604156</v>
      </c>
      <c r="E74" s="43">
        <v>10</v>
      </c>
      <c r="F74" s="43">
        <v>0.69999999999999973</v>
      </c>
      <c r="G74" s="67">
        <v>96.052083333333329</v>
      </c>
      <c r="H74" s="63" t="s">
        <v>502</v>
      </c>
      <c r="I74" s="63">
        <f t="shared" si="9"/>
        <v>4</v>
      </c>
      <c r="J74" s="63">
        <f t="shared" si="10"/>
        <v>2</v>
      </c>
      <c r="K74" s="63">
        <f t="shared" si="11"/>
        <v>3</v>
      </c>
      <c r="L74" s="63">
        <f t="shared" si="12"/>
        <v>8</v>
      </c>
      <c r="M74" s="63">
        <f t="shared" si="13"/>
        <v>9</v>
      </c>
      <c r="N74" s="63">
        <f>VLOOKUP(C74,'supply risk'!$B$27:$I$46,7,0)</f>
        <v>7.5</v>
      </c>
      <c r="O74" s="63">
        <f>SUMPRODUCT(I74:N74,$I$68:$N$68)</f>
        <v>4.75</v>
      </c>
    </row>
    <row r="75" spans="1:15" x14ac:dyDescent="0.3">
      <c r="A75" s="89">
        <v>1</v>
      </c>
      <c r="B75" s="75" t="s">
        <v>513</v>
      </c>
      <c r="C75" s="42">
        <v>217336</v>
      </c>
      <c r="D75" s="42">
        <v>1101997749</v>
      </c>
      <c r="E75" s="43">
        <v>10</v>
      </c>
      <c r="F75" s="43">
        <v>0.69999999999999973</v>
      </c>
      <c r="G75" s="67">
        <v>94.135802469135797</v>
      </c>
      <c r="H75" s="63" t="s">
        <v>502</v>
      </c>
      <c r="I75" s="63">
        <f t="shared" si="9"/>
        <v>4</v>
      </c>
      <c r="J75" s="63">
        <f t="shared" si="10"/>
        <v>2</v>
      </c>
      <c r="K75" s="63">
        <f t="shared" si="11"/>
        <v>6</v>
      </c>
      <c r="L75" s="63">
        <f t="shared" si="12"/>
        <v>8</v>
      </c>
      <c r="M75" s="63">
        <f t="shared" si="13"/>
        <v>9</v>
      </c>
      <c r="N75" s="63">
        <f>VLOOKUP(C75,'supply risk'!$B$27:$I$46,7,0)</f>
        <v>8</v>
      </c>
      <c r="O75" s="63">
        <f>SUMPRODUCT(I75:N75,$I$68:$N$68)</f>
        <v>5.7</v>
      </c>
    </row>
    <row r="76" spans="1:15" x14ac:dyDescent="0.3">
      <c r="A76" s="89">
        <v>2</v>
      </c>
      <c r="B76" s="75" t="s">
        <v>189</v>
      </c>
      <c r="C76" s="42">
        <v>180260</v>
      </c>
      <c r="D76" s="42">
        <v>1232059958</v>
      </c>
      <c r="E76" s="43">
        <v>19.5</v>
      </c>
      <c r="F76" s="43">
        <v>1.8384615384615381</v>
      </c>
      <c r="G76" s="67">
        <v>96.074545337703228</v>
      </c>
      <c r="H76" s="63" t="s">
        <v>500</v>
      </c>
      <c r="I76" s="63">
        <f t="shared" si="9"/>
        <v>7</v>
      </c>
      <c r="J76" s="63">
        <f t="shared" si="10"/>
        <v>5</v>
      </c>
      <c r="K76" s="63">
        <f t="shared" si="11"/>
        <v>3</v>
      </c>
      <c r="L76" s="63">
        <f>VLOOKUP(H76,$H$5:$I$7,2,0)</f>
        <v>2</v>
      </c>
      <c r="M76" s="63">
        <f t="shared" si="13"/>
        <v>6</v>
      </c>
      <c r="N76" s="63">
        <f>VLOOKUP(C76,'supply risk'!$B$27:$I$46,7,0)</f>
        <v>7.5</v>
      </c>
      <c r="O76" s="63">
        <f>SUMPRODUCT(I76:N76,$I$68:$N$68)</f>
        <v>5.0500000000000007</v>
      </c>
    </row>
    <row r="77" spans="1:15" x14ac:dyDescent="0.3">
      <c r="A77" s="89">
        <v>2</v>
      </c>
      <c r="B77" s="75" t="s">
        <v>514</v>
      </c>
      <c r="C77" s="42">
        <v>166075</v>
      </c>
      <c r="D77" s="42">
        <v>1329642346</v>
      </c>
      <c r="E77" s="43">
        <v>18</v>
      </c>
      <c r="F77" s="43">
        <v>0.64</v>
      </c>
      <c r="G77" s="67">
        <v>91.561044657097298</v>
      </c>
      <c r="H77" s="63" t="s">
        <v>502</v>
      </c>
      <c r="I77" s="63">
        <f t="shared" si="9"/>
        <v>7</v>
      </c>
      <c r="J77" s="63">
        <f t="shared" si="10"/>
        <v>2</v>
      </c>
      <c r="K77" s="63">
        <f t="shared" si="11"/>
        <v>7</v>
      </c>
      <c r="L77" s="63">
        <f t="shared" si="12"/>
        <v>8</v>
      </c>
      <c r="M77" s="63">
        <f t="shared" si="13"/>
        <v>6</v>
      </c>
      <c r="N77" s="63">
        <f>VLOOKUP(C77,'supply risk'!$B$27:$I$46,7,0)</f>
        <v>8</v>
      </c>
      <c r="O77" s="63">
        <f t="shared" si="14"/>
        <v>6.6000000000000005</v>
      </c>
    </row>
    <row r="78" spans="1:15" x14ac:dyDescent="0.3">
      <c r="A78" s="89">
        <v>2</v>
      </c>
      <c r="B78" s="75" t="s">
        <v>202</v>
      </c>
      <c r="C78" s="42">
        <v>152114</v>
      </c>
      <c r="D78" s="42">
        <v>988751337</v>
      </c>
      <c r="E78" s="43">
        <v>17.777777777777779</v>
      </c>
      <c r="F78" s="43">
        <v>0.64444444444444438</v>
      </c>
      <c r="G78" s="67">
        <v>91.714757221336185</v>
      </c>
      <c r="H78" s="63" t="s">
        <v>501</v>
      </c>
      <c r="I78" s="63">
        <f t="shared" si="9"/>
        <v>5</v>
      </c>
      <c r="J78" s="63">
        <f t="shared" si="10"/>
        <v>2</v>
      </c>
      <c r="K78" s="63">
        <f t="shared" si="11"/>
        <v>7</v>
      </c>
      <c r="L78" s="63">
        <f t="shared" si="12"/>
        <v>5</v>
      </c>
      <c r="M78" s="63">
        <f t="shared" si="13"/>
        <v>6</v>
      </c>
      <c r="N78" s="63">
        <f>VLOOKUP(C78,'supply risk'!$B$27:$I$46,7,0)</f>
        <v>6</v>
      </c>
      <c r="O78" s="63">
        <f t="shared" si="14"/>
        <v>5.5</v>
      </c>
    </row>
    <row r="79" spans="1:15" x14ac:dyDescent="0.3">
      <c r="A79" s="89">
        <v>1</v>
      </c>
      <c r="B79" s="75" t="s">
        <v>515</v>
      </c>
      <c r="C79" s="42">
        <v>132850</v>
      </c>
      <c r="D79" s="42">
        <v>1212385898</v>
      </c>
      <c r="E79" s="43">
        <v>10</v>
      </c>
      <c r="F79" s="43">
        <v>0.70000000000000007</v>
      </c>
      <c r="G79" s="67">
        <v>96.052083333333343</v>
      </c>
      <c r="H79" s="63" t="s">
        <v>502</v>
      </c>
      <c r="I79" s="63">
        <f t="shared" si="9"/>
        <v>4</v>
      </c>
      <c r="J79" s="63">
        <f t="shared" si="10"/>
        <v>3</v>
      </c>
      <c r="K79" s="63">
        <f t="shared" si="11"/>
        <v>3</v>
      </c>
      <c r="L79" s="63">
        <f t="shared" si="12"/>
        <v>8</v>
      </c>
      <c r="M79" s="63">
        <f t="shared" si="13"/>
        <v>9</v>
      </c>
      <c r="N79" s="63">
        <f>VLOOKUP(C79,'supply risk'!$B$27:$I$46,7,0)</f>
        <v>5.5</v>
      </c>
      <c r="O79" s="63">
        <f t="shared" si="14"/>
        <v>4.6500000000000004</v>
      </c>
    </row>
    <row r="80" spans="1:15" x14ac:dyDescent="0.3">
      <c r="A80" s="89">
        <v>2</v>
      </c>
      <c r="B80" s="75" t="s">
        <v>511</v>
      </c>
      <c r="C80" s="42">
        <v>101670</v>
      </c>
      <c r="D80" s="42">
        <v>777455912</v>
      </c>
      <c r="E80" s="43">
        <v>11.9375</v>
      </c>
      <c r="F80" s="43">
        <v>0.87499999999999967</v>
      </c>
      <c r="G80" s="67">
        <v>96.205818666851471</v>
      </c>
      <c r="H80" s="63" t="s">
        <v>500</v>
      </c>
      <c r="I80" s="63">
        <f t="shared" si="9"/>
        <v>5</v>
      </c>
      <c r="J80" s="63">
        <f t="shared" si="10"/>
        <v>3</v>
      </c>
      <c r="K80" s="63">
        <f t="shared" si="11"/>
        <v>3</v>
      </c>
      <c r="L80" s="63">
        <f t="shared" si="12"/>
        <v>2</v>
      </c>
      <c r="M80" s="63">
        <f t="shared" si="13"/>
        <v>6</v>
      </c>
      <c r="N80" s="63">
        <f>VLOOKUP(C80,'supply risk'!$B$27:$I$46,7,0)</f>
        <v>4</v>
      </c>
      <c r="O80" s="63">
        <f t="shared" si="14"/>
        <v>3.9000000000000004</v>
      </c>
    </row>
    <row r="81" spans="1:20" x14ac:dyDescent="0.3">
      <c r="A81" s="89">
        <v>1</v>
      </c>
      <c r="B81" s="75" t="s">
        <v>73</v>
      </c>
      <c r="C81" s="42">
        <v>76206</v>
      </c>
      <c r="D81" s="42">
        <v>329137962</v>
      </c>
      <c r="E81" s="43">
        <v>7</v>
      </c>
      <c r="F81" s="43">
        <v>1.8999999999999997</v>
      </c>
      <c r="G81" s="67">
        <v>93.333333333333329</v>
      </c>
      <c r="H81" s="63" t="s">
        <v>501</v>
      </c>
      <c r="I81" s="63">
        <f t="shared" si="9"/>
        <v>2</v>
      </c>
      <c r="J81" s="63">
        <f t="shared" si="10"/>
        <v>5</v>
      </c>
      <c r="K81" s="63">
        <f t="shared" si="11"/>
        <v>6</v>
      </c>
      <c r="L81" s="63">
        <f t="shared" si="12"/>
        <v>5</v>
      </c>
      <c r="M81" s="63">
        <f t="shared" si="13"/>
        <v>9</v>
      </c>
      <c r="N81" s="63">
        <f>VLOOKUP(C81,'supply risk'!$B$27:$I$46,7,0)</f>
        <v>4</v>
      </c>
      <c r="O81" s="63">
        <f t="shared" si="14"/>
        <v>4.7</v>
      </c>
    </row>
    <row r="82" spans="1:20" x14ac:dyDescent="0.3">
      <c r="A82" s="89">
        <v>2</v>
      </c>
      <c r="B82" s="75" t="s">
        <v>512</v>
      </c>
      <c r="C82" s="42">
        <v>68592</v>
      </c>
      <c r="D82" s="42">
        <v>485367882</v>
      </c>
      <c r="E82" s="43">
        <v>9.387096774193548</v>
      </c>
      <c r="F82" s="43">
        <v>0.96774193548387066</v>
      </c>
      <c r="G82" s="67">
        <v>96.413886107336182</v>
      </c>
      <c r="H82" s="63" t="s">
        <v>500</v>
      </c>
      <c r="I82" s="63">
        <f t="shared" si="9"/>
        <v>4</v>
      </c>
      <c r="J82" s="63">
        <f t="shared" si="10"/>
        <v>4</v>
      </c>
      <c r="K82" s="63">
        <f t="shared" si="11"/>
        <v>3</v>
      </c>
      <c r="L82" s="63">
        <f t="shared" si="12"/>
        <v>2</v>
      </c>
      <c r="M82" s="63">
        <f t="shared" si="13"/>
        <v>6</v>
      </c>
      <c r="N82" s="63">
        <f>VLOOKUP(C82,'supply risk'!$B$27:$I$46,7,0)</f>
        <v>4</v>
      </c>
      <c r="O82" s="63">
        <f t="shared" si="14"/>
        <v>3.7</v>
      </c>
    </row>
    <row r="83" spans="1:20" x14ac:dyDescent="0.3">
      <c r="A83" s="89">
        <v>1</v>
      </c>
      <c r="B83" s="75" t="s">
        <v>234</v>
      </c>
      <c r="C83" s="42">
        <v>62640</v>
      </c>
      <c r="D83" s="42">
        <v>310363210</v>
      </c>
      <c r="E83" s="43">
        <v>10</v>
      </c>
      <c r="F83" s="43">
        <v>0.7</v>
      </c>
      <c r="G83" s="67">
        <v>96.875</v>
      </c>
      <c r="H83" s="63" t="s">
        <v>501</v>
      </c>
      <c r="I83" s="63">
        <f>LOOKUP(E83,$K$5:$K$16,$L$5:$L$16)</f>
        <v>4</v>
      </c>
      <c r="J83" s="63">
        <f t="shared" si="10"/>
        <v>3</v>
      </c>
      <c r="K83" s="63">
        <f t="shared" si="11"/>
        <v>3</v>
      </c>
      <c r="L83" s="63">
        <f t="shared" si="12"/>
        <v>5</v>
      </c>
      <c r="M83" s="63">
        <f t="shared" si="13"/>
        <v>9</v>
      </c>
      <c r="N83" s="63">
        <f>VLOOKUP(C83,'supply risk'!$B$27:$I$46,7,0)</f>
        <v>5</v>
      </c>
      <c r="O83" s="63">
        <f t="shared" si="14"/>
        <v>4.3</v>
      </c>
    </row>
    <row r="84" spans="1:20" x14ac:dyDescent="0.3">
      <c r="A84" s="89">
        <v>1</v>
      </c>
      <c r="B84" s="75" t="s">
        <v>508</v>
      </c>
      <c r="C84" s="42">
        <v>27935</v>
      </c>
      <c r="D84" s="42">
        <v>254973235</v>
      </c>
      <c r="E84" s="43">
        <v>5</v>
      </c>
      <c r="F84" s="43">
        <v>2.5</v>
      </c>
      <c r="G84" s="67">
        <v>95.621794871794876</v>
      </c>
      <c r="H84" s="63" t="s">
        <v>500</v>
      </c>
      <c r="I84" s="63">
        <f t="shared" si="9"/>
        <v>2</v>
      </c>
      <c r="J84" s="63">
        <f t="shared" si="10"/>
        <v>7</v>
      </c>
      <c r="K84" s="63">
        <f t="shared" si="11"/>
        <v>4</v>
      </c>
      <c r="L84" s="63">
        <f t="shared" si="12"/>
        <v>2</v>
      </c>
      <c r="M84" s="63">
        <f t="shared" si="13"/>
        <v>9</v>
      </c>
      <c r="N84" s="63">
        <f>VLOOKUP(C84,'supply risk'!$B$27:$I$46,7,0)</f>
        <v>6</v>
      </c>
      <c r="O84" s="63">
        <f t="shared" si="14"/>
        <v>4.2</v>
      </c>
    </row>
    <row r="85" spans="1:20" x14ac:dyDescent="0.3">
      <c r="A85" s="89">
        <v>1</v>
      </c>
      <c r="B85" s="75" t="s">
        <v>510</v>
      </c>
      <c r="C85" s="42">
        <v>12666</v>
      </c>
      <c r="D85" s="42">
        <v>111318232</v>
      </c>
      <c r="E85" s="43">
        <v>5</v>
      </c>
      <c r="F85" s="43">
        <v>2.5</v>
      </c>
      <c r="G85" s="67">
        <v>95.621794871794904</v>
      </c>
      <c r="H85" s="63" t="s">
        <v>500</v>
      </c>
      <c r="I85" s="63">
        <f t="shared" si="9"/>
        <v>2</v>
      </c>
      <c r="J85" s="63">
        <f t="shared" si="10"/>
        <v>7</v>
      </c>
      <c r="K85" s="63">
        <f t="shared" si="11"/>
        <v>4</v>
      </c>
      <c r="L85" s="63">
        <f t="shared" si="12"/>
        <v>2</v>
      </c>
      <c r="M85" s="63">
        <f t="shared" si="13"/>
        <v>9</v>
      </c>
      <c r="N85" s="63">
        <f>VLOOKUP(C85,'supply risk'!$B$27:$I$46,7,0)</f>
        <v>4</v>
      </c>
      <c r="O85" s="63">
        <f t="shared" si="14"/>
        <v>4</v>
      </c>
    </row>
    <row r="86" spans="1:20" x14ac:dyDescent="0.3">
      <c r="A86" s="89">
        <v>1</v>
      </c>
      <c r="B86" s="75" t="s">
        <v>289</v>
      </c>
      <c r="C86" s="42">
        <v>10874</v>
      </c>
      <c r="D86" s="42">
        <v>75269970</v>
      </c>
      <c r="E86" s="43">
        <v>10</v>
      </c>
      <c r="F86" s="43">
        <v>0.70000000000000007</v>
      </c>
      <c r="G86" s="67">
        <v>94.135802469135797</v>
      </c>
      <c r="H86" s="63" t="s">
        <v>500</v>
      </c>
      <c r="I86" s="63">
        <f t="shared" si="9"/>
        <v>4</v>
      </c>
      <c r="J86" s="63">
        <f t="shared" si="10"/>
        <v>3</v>
      </c>
      <c r="K86" s="63">
        <f t="shared" si="11"/>
        <v>6</v>
      </c>
      <c r="L86" s="63">
        <f t="shared" si="12"/>
        <v>2</v>
      </c>
      <c r="M86" s="63">
        <f t="shared" si="13"/>
        <v>9</v>
      </c>
      <c r="N86" s="63">
        <f>VLOOKUP(C86,'supply risk'!$B$27:$I$46,7,0)</f>
        <v>2</v>
      </c>
      <c r="O86" s="63">
        <f t="shared" si="14"/>
        <v>4.6000000000000005</v>
      </c>
    </row>
    <row r="87" spans="1:20" x14ac:dyDescent="0.3">
      <c r="A87" s="89">
        <v>1</v>
      </c>
      <c r="B87" s="75" t="s">
        <v>507</v>
      </c>
      <c r="C87" s="42">
        <v>9964</v>
      </c>
      <c r="D87" s="42">
        <v>38638766</v>
      </c>
      <c r="E87" s="43">
        <v>5</v>
      </c>
      <c r="F87" s="43">
        <v>2.5</v>
      </c>
      <c r="G87" s="67">
        <v>95.621794871794876</v>
      </c>
      <c r="H87" s="63" t="s">
        <v>500</v>
      </c>
      <c r="I87" s="63">
        <f t="shared" si="9"/>
        <v>2</v>
      </c>
      <c r="J87" s="63">
        <f t="shared" si="10"/>
        <v>7</v>
      </c>
      <c r="K87" s="63">
        <f t="shared" si="11"/>
        <v>4</v>
      </c>
      <c r="L87" s="63">
        <f t="shared" si="12"/>
        <v>2</v>
      </c>
      <c r="M87" s="63">
        <f t="shared" si="13"/>
        <v>9</v>
      </c>
      <c r="N87" s="63">
        <f>VLOOKUP(C87,'supply risk'!$B$27:$I$46,7,0)</f>
        <v>5</v>
      </c>
      <c r="O87" s="63">
        <f t="shared" si="14"/>
        <v>4.0999999999999996</v>
      </c>
    </row>
    <row r="88" spans="1:20" x14ac:dyDescent="0.3">
      <c r="A88" s="89">
        <v>1</v>
      </c>
      <c r="B88" s="75" t="s">
        <v>506</v>
      </c>
      <c r="C88" s="42">
        <v>8293</v>
      </c>
      <c r="D88" s="42">
        <v>47506398</v>
      </c>
      <c r="E88" s="43">
        <v>45</v>
      </c>
      <c r="F88" s="43">
        <v>0.10000000000000002</v>
      </c>
      <c r="G88" s="67">
        <v>94.638888888888872</v>
      </c>
      <c r="H88" s="63" t="s">
        <v>501</v>
      </c>
      <c r="I88" s="63">
        <f t="shared" si="9"/>
        <v>9</v>
      </c>
      <c r="J88" s="63">
        <f t="shared" si="10"/>
        <v>2</v>
      </c>
      <c r="K88" s="63">
        <f>LOOKUP(G88,$Q$5:$Q$14,$R$5:$R$14)</f>
        <v>6</v>
      </c>
      <c r="L88" s="63">
        <f t="shared" si="12"/>
        <v>5</v>
      </c>
      <c r="M88" s="63">
        <f t="shared" si="13"/>
        <v>9</v>
      </c>
      <c r="N88" s="63">
        <f>VLOOKUP(C88,'supply risk'!$B$27:$I$46,7,0)</f>
        <v>6</v>
      </c>
      <c r="O88" s="63">
        <f t="shared" si="14"/>
        <v>6.6999999999999993</v>
      </c>
    </row>
    <row r="89" spans="1:20" x14ac:dyDescent="0.3">
      <c r="A89" s="89">
        <v>1</v>
      </c>
      <c r="B89" s="75" t="s">
        <v>509</v>
      </c>
      <c r="C89" s="42">
        <v>2341</v>
      </c>
      <c r="D89" s="42">
        <v>14324579</v>
      </c>
      <c r="E89" s="43">
        <v>5</v>
      </c>
      <c r="F89" s="43">
        <v>2.5</v>
      </c>
      <c r="G89" s="67">
        <v>95.621794871794876</v>
      </c>
      <c r="H89" s="63" t="s">
        <v>500</v>
      </c>
      <c r="I89" s="63">
        <f t="shared" si="9"/>
        <v>2</v>
      </c>
      <c r="J89" s="63">
        <f t="shared" si="10"/>
        <v>7</v>
      </c>
      <c r="K89" s="63">
        <f t="shared" si="11"/>
        <v>4</v>
      </c>
      <c r="L89" s="63">
        <f t="shared" si="12"/>
        <v>2</v>
      </c>
      <c r="M89" s="63">
        <f t="shared" si="13"/>
        <v>9</v>
      </c>
      <c r="N89" s="63">
        <f>VLOOKUP(C89,'supply risk'!$B$27:$I$46,7,0)</f>
        <v>6</v>
      </c>
      <c r="O89" s="63">
        <f t="shared" si="14"/>
        <v>4.2</v>
      </c>
    </row>
    <row r="93" spans="1:20" x14ac:dyDescent="0.3">
      <c r="Q93" s="5" t="s">
        <v>932</v>
      </c>
      <c r="R93" s="5" t="s">
        <v>933</v>
      </c>
    </row>
    <row r="94" spans="1:20" x14ac:dyDescent="0.3">
      <c r="N94" s="40" t="s">
        <v>524</v>
      </c>
      <c r="O94" s="40" t="s">
        <v>525</v>
      </c>
      <c r="P94" s="40" t="s">
        <v>451</v>
      </c>
      <c r="Q94" s="41" t="s">
        <v>938</v>
      </c>
      <c r="R94" s="41" t="s">
        <v>937</v>
      </c>
      <c r="S94" s="41" t="s">
        <v>528</v>
      </c>
    </row>
    <row r="95" spans="1:20" x14ac:dyDescent="0.3">
      <c r="C95" s="42">
        <v>1351353</v>
      </c>
      <c r="D95" s="42">
        <v>2382566222</v>
      </c>
      <c r="E95" s="43">
        <v>16.274509803921568</v>
      </c>
      <c r="F95" s="43">
        <v>1.1254901960784307</v>
      </c>
      <c r="G95" s="67">
        <v>93.459943865903654</v>
      </c>
      <c r="H95" s="63" t="s">
        <v>501</v>
      </c>
      <c r="I95" s="44">
        <f>C95/$C$60</f>
        <v>0.30380707287644082</v>
      </c>
      <c r="J95" s="45">
        <f>I95</f>
        <v>0.30380707287644082</v>
      </c>
      <c r="K95" s="46">
        <f>1/COUNT($J$40:$J$59)</f>
        <v>0.05</v>
      </c>
      <c r="L95" s="47">
        <f>K95</f>
        <v>0.05</v>
      </c>
      <c r="M95" s="5" t="s">
        <v>529</v>
      </c>
      <c r="N95" s="48">
        <f>D95</f>
        <v>2382566222</v>
      </c>
      <c r="O95" s="5">
        <f>VLOOKUP(T95,$B$70:$M$89,12,0)</f>
        <v>4</v>
      </c>
      <c r="P95" s="48">
        <f>C95</f>
        <v>1351353</v>
      </c>
      <c r="Q95" s="49">
        <f>VLOOKUP($T95,$B$40:$S$59,17,0)</f>
        <v>7.5</v>
      </c>
      <c r="R95" s="49">
        <f>VLOOKUP($T95,$B$40:$R$59,16,0)</f>
        <v>5.3500000000000005</v>
      </c>
      <c r="S95" s="48">
        <f>P95</f>
        <v>1351353</v>
      </c>
      <c r="T95" s="18" t="s">
        <v>165</v>
      </c>
    </row>
    <row r="96" spans="1:20" x14ac:dyDescent="0.3">
      <c r="C96" s="42">
        <v>990153</v>
      </c>
      <c r="D96" s="42">
        <v>4845546993</v>
      </c>
      <c r="E96" s="43">
        <v>28.637362637362639</v>
      </c>
      <c r="F96" s="43">
        <v>2.3175824175824156</v>
      </c>
      <c r="G96" s="67">
        <v>94.691277472527631</v>
      </c>
      <c r="H96" s="63" t="s">
        <v>500</v>
      </c>
      <c r="I96" s="44">
        <f>C96/$C$60</f>
        <v>0.22260318705018342</v>
      </c>
      <c r="J96" s="45">
        <f>J95+I96</f>
        <v>0.52641025992662427</v>
      </c>
      <c r="K96" s="46">
        <f>1/COUNT($J$40:$J$59)</f>
        <v>0.05</v>
      </c>
      <c r="L96" s="47">
        <f>L95+K96</f>
        <v>0.1</v>
      </c>
      <c r="M96" s="5" t="s">
        <v>529</v>
      </c>
      <c r="N96" s="48">
        <f>D96</f>
        <v>4845546993</v>
      </c>
      <c r="O96" s="5">
        <f>VLOOKUP(T96,$B$70:$M$89,12,0)</f>
        <v>4</v>
      </c>
      <c r="P96" s="48">
        <f>C96</f>
        <v>990153</v>
      </c>
      <c r="Q96" s="49">
        <f t="shared" ref="Q96:Q97" si="15">VLOOKUP($T96,$B$40:$S$59,17,0)</f>
        <v>9</v>
      </c>
      <c r="R96" s="49">
        <f t="shared" ref="R96:R98" si="16">VLOOKUP($T96,$B$40:$R$59,16,0)</f>
        <v>6.0500000000000007</v>
      </c>
      <c r="S96" s="48">
        <f t="shared" ref="S96:S98" si="17">P96</f>
        <v>990153</v>
      </c>
      <c r="T96" s="18" t="s">
        <v>30</v>
      </c>
    </row>
    <row r="97" spans="3:20" x14ac:dyDescent="0.3">
      <c r="C97" s="42">
        <v>322048</v>
      </c>
      <c r="D97" s="42">
        <v>2755701033</v>
      </c>
      <c r="E97" s="43">
        <v>20</v>
      </c>
      <c r="F97" s="43">
        <v>0.6</v>
      </c>
      <c r="G97" s="67">
        <v>90.17763157894737</v>
      </c>
      <c r="H97" s="63" t="s">
        <v>501</v>
      </c>
      <c r="I97" s="44">
        <f>C97/$C$60</f>
        <v>7.2401852221967183E-2</v>
      </c>
      <c r="J97" s="45">
        <f t="shared" ref="J97:J98" si="18">J96+I97</f>
        <v>0.59881211214859142</v>
      </c>
      <c r="K97" s="46">
        <f>1/COUNT($J$40:$J$59)</f>
        <v>0.05</v>
      </c>
      <c r="L97" s="47">
        <f>L96+K97</f>
        <v>0.15000000000000002</v>
      </c>
      <c r="M97" s="5" t="s">
        <v>529</v>
      </c>
      <c r="N97" s="48">
        <f>D97</f>
        <v>2755701033</v>
      </c>
      <c r="O97" s="5">
        <f>VLOOKUP(T97,$B$70:$M$89,12,0)</f>
        <v>9</v>
      </c>
      <c r="P97" s="48">
        <f>C97</f>
        <v>322048</v>
      </c>
      <c r="Q97" s="49">
        <f>VLOOKUP($T97,$B$40:$S$59,17,0)</f>
        <v>7.2</v>
      </c>
      <c r="R97" s="49">
        <f t="shared" si="16"/>
        <v>6.8000000000000007</v>
      </c>
      <c r="S97" s="48">
        <f t="shared" si="17"/>
        <v>322048</v>
      </c>
      <c r="T97" s="18" t="s">
        <v>198</v>
      </c>
    </row>
    <row r="98" spans="3:20" x14ac:dyDescent="0.3">
      <c r="C98" s="42">
        <v>319204</v>
      </c>
      <c r="D98" s="42">
        <v>2266579995</v>
      </c>
      <c r="E98" s="43">
        <v>20</v>
      </c>
      <c r="F98" s="43">
        <v>1.8999999999999995</v>
      </c>
      <c r="G98" s="67">
        <v>96.039752158173229</v>
      </c>
      <c r="H98" s="63" t="s">
        <v>501</v>
      </c>
      <c r="I98" s="44">
        <f>C98/$C$60</f>
        <v>7.1762472788717252E-2</v>
      </c>
      <c r="J98" s="45">
        <f t="shared" si="18"/>
        <v>0.6705745849373087</v>
      </c>
      <c r="K98" s="46">
        <f>1/COUNT($J$40:$J$59)</f>
        <v>0.05</v>
      </c>
      <c r="L98" s="47">
        <f>L97+K98</f>
        <v>0.2</v>
      </c>
      <c r="M98" s="5" t="s">
        <v>529</v>
      </c>
      <c r="N98" s="48">
        <f>D98</f>
        <v>2266579995</v>
      </c>
      <c r="O98" s="5">
        <f>VLOOKUP(T98,$B$70:$M$89,12,0)</f>
        <v>6</v>
      </c>
      <c r="P98" s="48">
        <f>C98</f>
        <v>319204</v>
      </c>
      <c r="Q98" s="49">
        <f>VLOOKUP($T98,$B$40:$S$59,17,0)</f>
        <v>7</v>
      </c>
      <c r="R98" s="49">
        <f t="shared" si="16"/>
        <v>5.1499999999999995</v>
      </c>
      <c r="S98" s="48">
        <f t="shared" si="17"/>
        <v>319204</v>
      </c>
      <c r="T98" s="18" t="s">
        <v>177</v>
      </c>
    </row>
    <row r="125" spans="3:24" x14ac:dyDescent="0.3">
      <c r="T125" s="5" t="s">
        <v>932</v>
      </c>
      <c r="U125" s="5" t="s">
        <v>933</v>
      </c>
    </row>
    <row r="126" spans="3:24" x14ac:dyDescent="0.3">
      <c r="C126" s="18" t="s">
        <v>505</v>
      </c>
      <c r="D126" s="42">
        <v>235489</v>
      </c>
      <c r="E126" s="42">
        <v>1340604156</v>
      </c>
      <c r="F126" s="43">
        <v>10</v>
      </c>
      <c r="G126" s="43">
        <v>0.69999999999999973</v>
      </c>
      <c r="H126" s="67">
        <v>96.052083333333329</v>
      </c>
      <c r="I126" s="63" t="s">
        <v>502</v>
      </c>
      <c r="K126" s="44">
        <f>D126/$C$60</f>
        <v>5.2941921011460495E-2</v>
      </c>
      <c r="L126" s="45">
        <f>K126</f>
        <v>5.2941921011460495E-2</v>
      </c>
      <c r="M126" s="46">
        <f t="shared" ref="M126:M131" si="19">1/COUNT($J$40:$J$59)</f>
        <v>0.05</v>
      </c>
      <c r="N126" s="47">
        <f>M126+L98</f>
        <v>0.25</v>
      </c>
      <c r="O126" s="5" t="s">
        <v>537</v>
      </c>
      <c r="Q126" s="40" t="s">
        <v>524</v>
      </c>
      <c r="R126" s="40" t="s">
        <v>525</v>
      </c>
      <c r="S126" s="40" t="s">
        <v>451</v>
      </c>
      <c r="T126" s="41" t="s">
        <v>938</v>
      </c>
      <c r="U126" s="41" t="s">
        <v>937</v>
      </c>
      <c r="V126" s="41" t="s">
        <v>528</v>
      </c>
    </row>
    <row r="127" spans="3:24" x14ac:dyDescent="0.3">
      <c r="C127" s="18" t="s">
        <v>513</v>
      </c>
      <c r="D127" s="42">
        <v>217336</v>
      </c>
      <c r="E127" s="42">
        <v>1101997749</v>
      </c>
      <c r="F127" s="43">
        <v>10</v>
      </c>
      <c r="G127" s="43">
        <v>0.69999999999999973</v>
      </c>
      <c r="H127" s="67">
        <v>94.135802469135797</v>
      </c>
      <c r="I127" s="63" t="s">
        <v>502</v>
      </c>
      <c r="K127" s="44">
        <f t="shared" ref="K127:K130" si="20">D127/$C$60</f>
        <v>4.8860818742899999E-2</v>
      </c>
      <c r="L127" s="45">
        <f>L126+K127</f>
        <v>0.10180273975436049</v>
      </c>
      <c r="M127" s="46">
        <f t="shared" si="19"/>
        <v>0.05</v>
      </c>
      <c r="N127" s="47">
        <f>N126+M127</f>
        <v>0.3</v>
      </c>
      <c r="O127" s="5" t="s">
        <v>537</v>
      </c>
      <c r="Q127" s="48">
        <f>E126</f>
        <v>1340604156</v>
      </c>
      <c r="R127" s="5">
        <f>VLOOKUP(W127,$B$70:$M$89,12,0)</f>
        <v>9</v>
      </c>
      <c r="S127" s="48">
        <f>D126</f>
        <v>235489</v>
      </c>
      <c r="T127" s="49">
        <f>VLOOKUP($W127,$B$40:$S$59,17,0)</f>
        <v>6.3</v>
      </c>
      <c r="U127" s="49">
        <f>VLOOKUP($W127,$B$40:$S$59,16,0)</f>
        <v>4.75</v>
      </c>
      <c r="V127" s="48">
        <f>S127</f>
        <v>235489</v>
      </c>
      <c r="W127" s="18" t="s">
        <v>505</v>
      </c>
      <c r="X127" s="5">
        <v>1</v>
      </c>
    </row>
    <row r="128" spans="3:24" x14ac:dyDescent="0.3">
      <c r="C128" s="18" t="s">
        <v>189</v>
      </c>
      <c r="D128" s="42">
        <v>180260</v>
      </c>
      <c r="E128" s="42">
        <v>1232059958</v>
      </c>
      <c r="F128" s="43">
        <v>19.5</v>
      </c>
      <c r="G128" s="43">
        <v>1.8384615384615381</v>
      </c>
      <c r="H128" s="67">
        <v>96.074545337703228</v>
      </c>
      <c r="I128" s="63" t="s">
        <v>500</v>
      </c>
      <c r="K128" s="44">
        <f t="shared" si="20"/>
        <v>4.0525505146847066E-2</v>
      </c>
      <c r="L128" s="45">
        <f>L127+K128</f>
        <v>0.14232824490120755</v>
      </c>
      <c r="M128" s="46">
        <f t="shared" si="19"/>
        <v>0.05</v>
      </c>
      <c r="N128" s="47">
        <f>N127+M128</f>
        <v>0.35</v>
      </c>
      <c r="O128" s="5" t="s">
        <v>537</v>
      </c>
      <c r="Q128" s="48">
        <f t="shared" ref="Q128:Q129" si="21">E127</f>
        <v>1101997749</v>
      </c>
      <c r="R128" s="5">
        <f t="shared" ref="R128:R132" si="22">VLOOKUP(W128,$B$70:$M$89,12,0)</f>
        <v>9</v>
      </c>
      <c r="S128" s="48">
        <f t="shared" ref="S128:S132" si="23">D127</f>
        <v>217336</v>
      </c>
      <c r="T128" s="49">
        <f t="shared" ref="T128:T132" si="24">VLOOKUP($W128,$B$40:$S$59,17,0)</f>
        <v>5.2</v>
      </c>
      <c r="U128" s="49">
        <f t="shared" ref="U128:U132" si="25">VLOOKUP($W128,$B$40:$S$59,16,0)</f>
        <v>5.7</v>
      </c>
      <c r="V128" s="48">
        <f t="shared" ref="V128:V132" si="26">S128</f>
        <v>217336</v>
      </c>
      <c r="W128" s="18" t="s">
        <v>513</v>
      </c>
    </row>
    <row r="129" spans="3:23" x14ac:dyDescent="0.3">
      <c r="C129" s="18" t="s">
        <v>514</v>
      </c>
      <c r="D129" s="42">
        <v>166075</v>
      </c>
      <c r="E129" s="42">
        <v>1329642346</v>
      </c>
      <c r="F129" s="43">
        <v>18</v>
      </c>
      <c r="G129" s="43">
        <v>0.64</v>
      </c>
      <c r="H129" s="67">
        <v>91.561044657097298</v>
      </c>
      <c r="I129" s="63" t="s">
        <v>502</v>
      </c>
      <c r="K129" s="44">
        <f t="shared" si="20"/>
        <v>3.7336476574185214E-2</v>
      </c>
      <c r="L129" s="45">
        <f t="shared" ref="L129" si="27">L128+K129</f>
        <v>0.17966472147539275</v>
      </c>
      <c r="M129" s="46">
        <f t="shared" si="19"/>
        <v>0.05</v>
      </c>
      <c r="N129" s="47">
        <f>N128+M129</f>
        <v>0.39999999999999997</v>
      </c>
      <c r="O129" s="5" t="s">
        <v>537</v>
      </c>
      <c r="Q129" s="48">
        <f t="shared" si="21"/>
        <v>1232059958</v>
      </c>
      <c r="R129" s="5">
        <f t="shared" si="22"/>
        <v>6</v>
      </c>
      <c r="S129" s="48">
        <f t="shared" si="23"/>
        <v>180260</v>
      </c>
      <c r="T129" s="49">
        <f t="shared" si="24"/>
        <v>5.3</v>
      </c>
      <c r="U129" s="49">
        <f t="shared" si="25"/>
        <v>5.0500000000000007</v>
      </c>
      <c r="V129" s="48">
        <f t="shared" si="26"/>
        <v>180260</v>
      </c>
      <c r="W129" s="18" t="s">
        <v>189</v>
      </c>
    </row>
    <row r="130" spans="3:23" x14ac:dyDescent="0.3">
      <c r="C130" s="18" t="s">
        <v>202</v>
      </c>
      <c r="D130" s="42">
        <v>152114</v>
      </c>
      <c r="E130" s="42">
        <v>988751337</v>
      </c>
      <c r="F130" s="43">
        <v>17.777777777777779</v>
      </c>
      <c r="G130" s="43">
        <v>0.64444444444444438</v>
      </c>
      <c r="H130" s="67">
        <v>91.714757221336185</v>
      </c>
      <c r="I130" s="63" t="s">
        <v>501</v>
      </c>
      <c r="K130" s="44">
        <f t="shared" si="20"/>
        <v>3.4197807000485379E-2</v>
      </c>
      <c r="L130" s="45">
        <f>K130</f>
        <v>3.4197807000485379E-2</v>
      </c>
      <c r="M130" s="46">
        <f t="shared" si="19"/>
        <v>0.05</v>
      </c>
      <c r="N130" s="47">
        <f>M130+N129</f>
        <v>0.44999999999999996</v>
      </c>
      <c r="O130" s="5" t="s">
        <v>537</v>
      </c>
      <c r="Q130" s="48">
        <f>E129</f>
        <v>1329642346</v>
      </c>
      <c r="R130" s="5">
        <f>VLOOKUP(W130,$B$70:$M$89,12,0)</f>
        <v>6</v>
      </c>
      <c r="S130" s="48">
        <f t="shared" si="23"/>
        <v>166075</v>
      </c>
      <c r="T130" s="49">
        <f>VLOOKUP($W130,$B$40:$S$59,17,0)</f>
        <v>6</v>
      </c>
      <c r="U130" s="49">
        <f>VLOOKUP($W130,$B$40:$S$59,16,0)</f>
        <v>6.6000000000000005</v>
      </c>
      <c r="V130" s="48">
        <f t="shared" si="26"/>
        <v>166075</v>
      </c>
      <c r="W130" s="18" t="s">
        <v>514</v>
      </c>
    </row>
    <row r="131" spans="3:23" x14ac:dyDescent="0.3">
      <c r="C131" s="18" t="s">
        <v>515</v>
      </c>
      <c r="D131" s="42">
        <v>132850</v>
      </c>
      <c r="E131" s="42">
        <v>1212385898</v>
      </c>
      <c r="F131" s="43">
        <v>10</v>
      </c>
      <c r="G131" s="43">
        <v>0.70000000000000007</v>
      </c>
      <c r="H131" s="67">
        <v>96.052083333333343</v>
      </c>
      <c r="I131" s="63" t="s">
        <v>502</v>
      </c>
      <c r="K131" s="44">
        <f>D131/$C$60</f>
        <v>2.9866933089751652E-2</v>
      </c>
      <c r="L131" s="45">
        <f>L130+K131</f>
        <v>6.4064740090237035E-2</v>
      </c>
      <c r="M131" s="46">
        <f t="shared" si="19"/>
        <v>0.05</v>
      </c>
      <c r="N131" s="47">
        <f>N130+M131</f>
        <v>0.49999999999999994</v>
      </c>
      <c r="O131" s="5" t="s">
        <v>537</v>
      </c>
      <c r="Q131" s="48">
        <f>E130</f>
        <v>988751337</v>
      </c>
      <c r="R131" s="5">
        <f t="shared" si="22"/>
        <v>6</v>
      </c>
      <c r="S131" s="48">
        <f t="shared" si="23"/>
        <v>152114</v>
      </c>
      <c r="T131" s="49">
        <f t="shared" si="24"/>
        <v>4.5999999999999996</v>
      </c>
      <c r="U131" s="49">
        <f t="shared" si="25"/>
        <v>5.5</v>
      </c>
      <c r="V131" s="48">
        <f t="shared" si="26"/>
        <v>152114</v>
      </c>
      <c r="W131" s="18" t="s">
        <v>202</v>
      </c>
    </row>
    <row r="132" spans="3:23" x14ac:dyDescent="0.3">
      <c r="Q132" s="48">
        <f>E131</f>
        <v>1212385898</v>
      </c>
      <c r="R132" s="5">
        <f t="shared" si="22"/>
        <v>9</v>
      </c>
      <c r="S132" s="48">
        <f t="shared" si="23"/>
        <v>132850</v>
      </c>
      <c r="T132" s="49">
        <f t="shared" si="24"/>
        <v>5.4</v>
      </c>
      <c r="U132" s="49">
        <f t="shared" si="25"/>
        <v>4.6500000000000004</v>
      </c>
      <c r="V132" s="48">
        <f t="shared" si="26"/>
        <v>132850</v>
      </c>
      <c r="W132" s="18" t="s">
        <v>515</v>
      </c>
    </row>
    <row r="173" spans="4:23" x14ac:dyDescent="0.3">
      <c r="T173" s="5" t="s">
        <v>932</v>
      </c>
      <c r="U173" s="5" t="s">
        <v>933</v>
      </c>
    </row>
    <row r="174" spans="4:23" x14ac:dyDescent="0.3">
      <c r="D174" s="42">
        <v>101670</v>
      </c>
      <c r="E174" s="42">
        <v>777455912</v>
      </c>
      <c r="F174" s="43">
        <v>11.9375</v>
      </c>
      <c r="G174" s="43">
        <v>0.87499999999999967</v>
      </c>
      <c r="H174" s="67">
        <v>96.205818666851471</v>
      </c>
      <c r="I174" s="63" t="s">
        <v>500</v>
      </c>
      <c r="K174" s="44">
        <f>D174/$C$60</f>
        <v>2.2857140287806176E-2</v>
      </c>
      <c r="L174" s="45">
        <f>K174</f>
        <v>2.2857140287806176E-2</v>
      </c>
      <c r="M174" s="46">
        <f>1/COUNT($J$40:$J$59)</f>
        <v>0.05</v>
      </c>
      <c r="N174" s="47">
        <f>M174+N131</f>
        <v>0.54999999999999993</v>
      </c>
      <c r="O174" s="5" t="s">
        <v>531</v>
      </c>
      <c r="Q174" s="40" t="s">
        <v>524</v>
      </c>
      <c r="R174" s="40" t="s">
        <v>525</v>
      </c>
      <c r="S174" s="40" t="s">
        <v>451</v>
      </c>
      <c r="T174" s="41" t="s">
        <v>938</v>
      </c>
      <c r="U174" s="41" t="s">
        <v>937</v>
      </c>
      <c r="V174" s="41" t="s">
        <v>528</v>
      </c>
    </row>
    <row r="175" spans="4:23" x14ac:dyDescent="0.3">
      <c r="D175" s="42">
        <v>76206</v>
      </c>
      <c r="E175" s="42">
        <v>329137962</v>
      </c>
      <c r="F175" s="43">
        <v>7</v>
      </c>
      <c r="G175" s="43">
        <v>1.8999999999999997</v>
      </c>
      <c r="H175" s="67">
        <v>93.333333333333329</v>
      </c>
      <c r="I175" s="63" t="s">
        <v>501</v>
      </c>
      <c r="K175" s="44">
        <f t="shared" ref="K175:K182" si="28">D175/$C$60</f>
        <v>1.7132401227230819E-2</v>
      </c>
      <c r="L175" s="45">
        <f>L174+K175</f>
        <v>3.9989541515036996E-2</v>
      </c>
      <c r="M175" s="46">
        <f t="shared" ref="M175:M184" si="29">1/COUNT($J$40:$J$59)</f>
        <v>0.05</v>
      </c>
      <c r="N175" s="47">
        <f>N174+M175</f>
        <v>0.6</v>
      </c>
      <c r="O175" s="5" t="s">
        <v>531</v>
      </c>
      <c r="Q175" s="48">
        <f>E174</f>
        <v>777455912</v>
      </c>
      <c r="R175" s="5">
        <f>VLOOKUP(W175,$B$70:$M$89,12,0)</f>
        <v>6</v>
      </c>
      <c r="S175" s="48">
        <f>D174</f>
        <v>101670</v>
      </c>
      <c r="T175" s="49">
        <f>VLOOKUP($W175,$B$40:$S$59,17,0)</f>
        <v>4</v>
      </c>
      <c r="U175" s="49">
        <f>VLOOKUP($W175,$B$40:$S$59,16,0)</f>
        <v>3.9000000000000004</v>
      </c>
      <c r="V175" s="48">
        <f>S175</f>
        <v>101670</v>
      </c>
      <c r="W175" s="18" t="s">
        <v>511</v>
      </c>
    </row>
    <row r="176" spans="4:23" x14ac:dyDescent="0.3">
      <c r="D176" s="42">
        <v>68592</v>
      </c>
      <c r="E176" s="42">
        <v>485367882</v>
      </c>
      <c r="F176" s="43">
        <v>9.387096774193548</v>
      </c>
      <c r="G176" s="43">
        <v>0.96774193548387066</v>
      </c>
      <c r="H176" s="67">
        <v>96.413886107336182</v>
      </c>
      <c r="I176" s="63" t="s">
        <v>500</v>
      </c>
      <c r="K176" s="44">
        <f t="shared" si="28"/>
        <v>1.5420644896441439E-2</v>
      </c>
      <c r="L176" s="45">
        <f t="shared" ref="L176:L177" si="30">L175+K176</f>
        <v>5.5410186411478435E-2</v>
      </c>
      <c r="M176" s="46">
        <f t="shared" si="29"/>
        <v>0.05</v>
      </c>
      <c r="N176" s="47">
        <f t="shared" ref="N176:N183" si="31">N175+M176</f>
        <v>0.65</v>
      </c>
      <c r="O176" s="5" t="s">
        <v>531</v>
      </c>
      <c r="Q176" s="48">
        <f t="shared" ref="Q176:Q183" si="32">E175</f>
        <v>329137962</v>
      </c>
      <c r="R176" s="5">
        <f t="shared" ref="R176:R184" si="33">VLOOKUP(W176,$B$70:$M$89,12,0)</f>
        <v>9</v>
      </c>
      <c r="S176" s="48">
        <f t="shared" ref="S176:S183" si="34">D175</f>
        <v>76206</v>
      </c>
      <c r="T176" s="49">
        <f t="shared" ref="T176:T184" si="35">VLOOKUP($W176,$B$40:$S$59,17,0)</f>
        <v>3.4</v>
      </c>
      <c r="U176" s="49">
        <f>VLOOKUP($W176,$B$40:$S$59,16,0)</f>
        <v>4.7</v>
      </c>
      <c r="V176" s="48">
        <f t="shared" ref="V176:V184" si="36">S176</f>
        <v>76206</v>
      </c>
      <c r="W176" s="18" t="s">
        <v>73</v>
      </c>
    </row>
    <row r="177" spans="4:23" x14ac:dyDescent="0.3">
      <c r="D177" s="42">
        <v>62640</v>
      </c>
      <c r="E177" s="42">
        <v>310363210</v>
      </c>
      <c r="F177" s="43">
        <v>10</v>
      </c>
      <c r="G177" s="43">
        <v>0.7</v>
      </c>
      <c r="H177" s="67">
        <v>96.875</v>
      </c>
      <c r="I177" s="63" t="s">
        <v>501</v>
      </c>
      <c r="K177" s="44">
        <f t="shared" si="28"/>
        <v>1.4082534352593478E-2</v>
      </c>
      <c r="L177" s="45">
        <f t="shared" si="30"/>
        <v>6.9492720764071911E-2</v>
      </c>
      <c r="M177" s="46">
        <f t="shared" si="29"/>
        <v>0.05</v>
      </c>
      <c r="N177" s="47">
        <f t="shared" si="31"/>
        <v>0.70000000000000007</v>
      </c>
      <c r="O177" s="5" t="s">
        <v>531</v>
      </c>
      <c r="Q177" s="48">
        <f t="shared" si="32"/>
        <v>485367882</v>
      </c>
      <c r="R177" s="5">
        <f t="shared" si="33"/>
        <v>6</v>
      </c>
      <c r="S177" s="48">
        <f t="shared" si="34"/>
        <v>68592</v>
      </c>
      <c r="T177" s="49">
        <f t="shared" si="35"/>
        <v>3.6</v>
      </c>
      <c r="U177" s="49">
        <f t="shared" ref="U177:U184" si="37">VLOOKUP($W177,$B$40:$S$59,16,0)</f>
        <v>3.7</v>
      </c>
      <c r="V177" s="48">
        <f t="shared" si="36"/>
        <v>68592</v>
      </c>
      <c r="W177" s="18" t="s">
        <v>512</v>
      </c>
    </row>
    <row r="178" spans="4:23" x14ac:dyDescent="0.3">
      <c r="D178" s="42">
        <v>27935</v>
      </c>
      <c r="E178" s="42">
        <v>254973235</v>
      </c>
      <c r="F178" s="43">
        <v>5</v>
      </c>
      <c r="G178" s="43">
        <v>2.5</v>
      </c>
      <c r="H178" s="67">
        <v>95.621794871794876</v>
      </c>
      <c r="I178" s="63" t="s">
        <v>500</v>
      </c>
      <c r="K178" s="44">
        <f t="shared" si="28"/>
        <v>6.2802617678751399E-3</v>
      </c>
      <c r="L178" s="45">
        <f>K178</f>
        <v>6.2802617678751399E-3</v>
      </c>
      <c r="M178" s="46">
        <f t="shared" si="29"/>
        <v>0.05</v>
      </c>
      <c r="N178" s="47">
        <f t="shared" si="31"/>
        <v>0.75000000000000011</v>
      </c>
      <c r="O178" s="5" t="s">
        <v>531</v>
      </c>
      <c r="Q178" s="48">
        <f t="shared" si="32"/>
        <v>310363210</v>
      </c>
      <c r="R178" s="5">
        <f t="shared" si="33"/>
        <v>9</v>
      </c>
      <c r="S178" s="48">
        <f t="shared" si="34"/>
        <v>62640</v>
      </c>
      <c r="T178" s="49">
        <f t="shared" si="35"/>
        <v>3.2</v>
      </c>
      <c r="U178" s="49">
        <f t="shared" si="37"/>
        <v>4.3</v>
      </c>
      <c r="V178" s="48">
        <f t="shared" si="36"/>
        <v>62640</v>
      </c>
      <c r="W178" s="18" t="s">
        <v>234</v>
      </c>
    </row>
    <row r="179" spans="4:23" x14ac:dyDescent="0.3">
      <c r="D179" s="42">
        <v>12666</v>
      </c>
      <c r="E179" s="42">
        <v>111318232</v>
      </c>
      <c r="F179" s="43">
        <v>5</v>
      </c>
      <c r="G179" s="43">
        <v>2.5</v>
      </c>
      <c r="H179" s="67">
        <v>95.621794871794904</v>
      </c>
      <c r="I179" s="63" t="s">
        <v>500</v>
      </c>
      <c r="K179" s="44">
        <f t="shared" si="28"/>
        <v>2.8475316109506542E-3</v>
      </c>
      <c r="L179" s="45">
        <f>L178+K179</f>
        <v>9.127793378825794E-3</v>
      </c>
      <c r="M179" s="46">
        <f t="shared" si="29"/>
        <v>0.05</v>
      </c>
      <c r="N179" s="47">
        <f t="shared" si="31"/>
        <v>0.80000000000000016</v>
      </c>
      <c r="O179" s="5" t="s">
        <v>531</v>
      </c>
      <c r="Q179" s="48">
        <f t="shared" si="32"/>
        <v>254973235</v>
      </c>
      <c r="R179" s="5">
        <f t="shared" si="33"/>
        <v>9</v>
      </c>
      <c r="S179" s="48">
        <f t="shared" si="34"/>
        <v>27935</v>
      </c>
      <c r="T179" s="49">
        <f t="shared" si="35"/>
        <v>3</v>
      </c>
      <c r="U179" s="49">
        <f t="shared" si="37"/>
        <v>4.2</v>
      </c>
      <c r="V179" s="48">
        <f t="shared" si="36"/>
        <v>27935</v>
      </c>
      <c r="W179" s="18" t="s">
        <v>508</v>
      </c>
    </row>
    <row r="180" spans="4:23" x14ac:dyDescent="0.3">
      <c r="D180" s="42">
        <v>10874</v>
      </c>
      <c r="E180" s="42">
        <v>75269970</v>
      </c>
      <c r="F180" s="43">
        <v>10</v>
      </c>
      <c r="G180" s="43">
        <v>0.70000000000000007</v>
      </c>
      <c r="H180" s="67">
        <v>94.135802469135797</v>
      </c>
      <c r="I180" s="63" t="s">
        <v>500</v>
      </c>
      <c r="K180" s="44">
        <f t="shared" si="28"/>
        <v>2.4446596192544937E-3</v>
      </c>
      <c r="L180" s="45">
        <f t="shared" ref="L180:L183" si="38">L179+K180</f>
        <v>1.1572452998080287E-2</v>
      </c>
      <c r="M180" s="46">
        <f t="shared" si="29"/>
        <v>0.05</v>
      </c>
      <c r="N180" s="47">
        <f t="shared" si="31"/>
        <v>0.8500000000000002</v>
      </c>
      <c r="O180" s="5" t="s">
        <v>531</v>
      </c>
      <c r="Q180" s="48">
        <f t="shared" si="32"/>
        <v>111318232</v>
      </c>
      <c r="R180" s="5">
        <f t="shared" si="33"/>
        <v>9</v>
      </c>
      <c r="S180" s="48">
        <f t="shared" si="34"/>
        <v>12666</v>
      </c>
      <c r="T180" s="49">
        <f t="shared" si="35"/>
        <v>2.2000000000000002</v>
      </c>
      <c r="U180" s="49">
        <f t="shared" si="37"/>
        <v>4</v>
      </c>
      <c r="V180" s="48">
        <f t="shared" si="36"/>
        <v>12666</v>
      </c>
      <c r="W180" s="18" t="s">
        <v>510</v>
      </c>
    </row>
    <row r="181" spans="4:23" x14ac:dyDescent="0.3">
      <c r="D181" s="42">
        <v>9964</v>
      </c>
      <c r="E181" s="42">
        <v>38638766</v>
      </c>
      <c r="F181" s="43">
        <v>5</v>
      </c>
      <c r="G181" s="43">
        <v>2.5</v>
      </c>
      <c r="H181" s="67">
        <v>95.621794871794876</v>
      </c>
      <c r="I181" s="63" t="s">
        <v>500</v>
      </c>
      <c r="K181" s="44">
        <f t="shared" si="28"/>
        <v>2.2400761859712867E-3</v>
      </c>
      <c r="L181" s="45">
        <f t="shared" si="38"/>
        <v>1.3812529184051573E-2</v>
      </c>
      <c r="M181" s="46">
        <f t="shared" si="29"/>
        <v>0.05</v>
      </c>
      <c r="N181" s="47">
        <f t="shared" si="31"/>
        <v>0.90000000000000024</v>
      </c>
      <c r="O181" s="5" t="s">
        <v>531</v>
      </c>
      <c r="Q181" s="48">
        <f t="shared" si="32"/>
        <v>75269970</v>
      </c>
      <c r="R181" s="5">
        <f t="shared" si="33"/>
        <v>9</v>
      </c>
      <c r="S181" s="48">
        <f t="shared" si="34"/>
        <v>10874</v>
      </c>
      <c r="T181" s="49">
        <f t="shared" si="35"/>
        <v>2</v>
      </c>
      <c r="U181" s="49">
        <f t="shared" si="37"/>
        <v>4.6000000000000005</v>
      </c>
      <c r="V181" s="48">
        <f t="shared" si="36"/>
        <v>10874</v>
      </c>
      <c r="W181" s="18" t="s">
        <v>289</v>
      </c>
    </row>
    <row r="182" spans="4:23" x14ac:dyDescent="0.3">
      <c r="D182" s="42">
        <v>8293</v>
      </c>
      <c r="E182" s="42">
        <v>47506398</v>
      </c>
      <c r="F182" s="43">
        <v>45</v>
      </c>
      <c r="G182" s="43">
        <v>0.10000000000000002</v>
      </c>
      <c r="H182" s="67">
        <v>94.638888888888872</v>
      </c>
      <c r="I182" s="63" t="s">
        <v>501</v>
      </c>
      <c r="K182" s="44">
        <f t="shared" si="28"/>
        <v>1.8644070463930029E-3</v>
      </c>
      <c r="L182" s="45">
        <f t="shared" si="38"/>
        <v>1.5676936230444576E-2</v>
      </c>
      <c r="M182" s="46">
        <f t="shared" si="29"/>
        <v>0.05</v>
      </c>
      <c r="N182" s="47">
        <f t="shared" si="31"/>
        <v>0.95000000000000029</v>
      </c>
      <c r="O182" s="5" t="s">
        <v>531</v>
      </c>
      <c r="Q182" s="48">
        <f t="shared" si="32"/>
        <v>38638766</v>
      </c>
      <c r="R182" s="5">
        <f t="shared" si="33"/>
        <v>9</v>
      </c>
      <c r="S182" s="48">
        <f t="shared" si="34"/>
        <v>9964</v>
      </c>
      <c r="T182" s="49">
        <f t="shared" si="35"/>
        <v>1.8</v>
      </c>
      <c r="U182" s="49">
        <f t="shared" si="37"/>
        <v>4.0999999999999996</v>
      </c>
      <c r="V182" s="48">
        <f t="shared" si="36"/>
        <v>9964</v>
      </c>
      <c r="W182" s="18" t="s">
        <v>507</v>
      </c>
    </row>
    <row r="183" spans="4:23" x14ac:dyDescent="0.3">
      <c r="D183" s="42">
        <v>2341</v>
      </c>
      <c r="E183" s="42">
        <v>14324579</v>
      </c>
      <c r="F183" s="43">
        <v>5</v>
      </c>
      <c r="G183" s="43">
        <v>2.5</v>
      </c>
      <c r="H183" s="67">
        <v>95.621794871794876</v>
      </c>
      <c r="I183" s="63" t="s">
        <v>500</v>
      </c>
      <c r="K183" s="44">
        <f>D183/$C$60</f>
        <v>5.262965025450404E-4</v>
      </c>
      <c r="L183" s="45">
        <f t="shared" si="38"/>
        <v>1.6203232732989615E-2</v>
      </c>
      <c r="M183" s="46">
        <f t="shared" si="29"/>
        <v>0.05</v>
      </c>
      <c r="N183" s="47">
        <f t="shared" si="31"/>
        <v>1.0000000000000002</v>
      </c>
      <c r="O183" s="5" t="s">
        <v>531</v>
      </c>
      <c r="Q183" s="48">
        <f t="shared" si="32"/>
        <v>47506398</v>
      </c>
      <c r="R183" s="5">
        <f t="shared" si="33"/>
        <v>9</v>
      </c>
      <c r="S183" s="48">
        <f t="shared" si="34"/>
        <v>8293</v>
      </c>
      <c r="T183" s="49">
        <f t="shared" si="35"/>
        <v>1.5</v>
      </c>
      <c r="U183" s="49">
        <f t="shared" si="37"/>
        <v>6.6999999999999993</v>
      </c>
      <c r="V183" s="48">
        <f t="shared" si="36"/>
        <v>8293</v>
      </c>
      <c r="W183" s="18" t="s">
        <v>506</v>
      </c>
    </row>
    <row r="184" spans="4:23" x14ac:dyDescent="0.3">
      <c r="K184" s="44"/>
      <c r="L184" s="45"/>
      <c r="M184" s="46">
        <f t="shared" si="29"/>
        <v>0.05</v>
      </c>
      <c r="N184" s="47">
        <f>N183+M184</f>
        <v>1.0500000000000003</v>
      </c>
      <c r="O184" s="5" t="s">
        <v>531</v>
      </c>
      <c r="Q184" s="48">
        <f>E183</f>
        <v>14324579</v>
      </c>
      <c r="R184" s="5">
        <f t="shared" si="33"/>
        <v>9</v>
      </c>
      <c r="S184" s="48">
        <f>D183</f>
        <v>2341</v>
      </c>
      <c r="T184" s="49">
        <f t="shared" si="35"/>
        <v>1</v>
      </c>
      <c r="U184" s="49">
        <f t="shared" si="37"/>
        <v>4.2</v>
      </c>
      <c r="V184" s="48">
        <f t="shared" si="36"/>
        <v>2341</v>
      </c>
      <c r="W184" s="18" t="s">
        <v>509</v>
      </c>
    </row>
    <row r="216" spans="1:7" x14ac:dyDescent="0.3">
      <c r="A216" s="74" t="s">
        <v>2</v>
      </c>
      <c r="B216" s="74" t="s">
        <v>941</v>
      </c>
      <c r="C216" s="74" t="s">
        <v>942</v>
      </c>
      <c r="D216" s="74" t="s">
        <v>946</v>
      </c>
      <c r="E216" s="74" t="s">
        <v>945</v>
      </c>
      <c r="F216" s="74" t="s">
        <v>944</v>
      </c>
    </row>
    <row r="217" spans="1:7" x14ac:dyDescent="0.3">
      <c r="A217" s="63"/>
      <c r="B217" s="95">
        <v>4448063</v>
      </c>
      <c r="C217" s="95">
        <v>21900191833</v>
      </c>
      <c r="D217" s="95">
        <v>16.987212276214834</v>
      </c>
      <c r="E217" s="95">
        <v>1.4961636828644536</v>
      </c>
      <c r="F217" s="95">
        <v>94.94863597612995</v>
      </c>
    </row>
    <row r="218" spans="1:7" x14ac:dyDescent="0.3">
      <c r="A218" s="63" t="s">
        <v>177</v>
      </c>
      <c r="B218" s="58">
        <v>1351353</v>
      </c>
      <c r="C218" s="58">
        <v>1340604156</v>
      </c>
      <c r="D218" s="72">
        <v>16.274509803921568</v>
      </c>
      <c r="E218" s="72">
        <v>1.1254901960784307</v>
      </c>
      <c r="F218" s="72">
        <v>93.459943865903654</v>
      </c>
      <c r="G218" s="42">
        <v>1351353</v>
      </c>
    </row>
    <row r="219" spans="1:7" x14ac:dyDescent="0.3">
      <c r="A219" s="63" t="s">
        <v>30</v>
      </c>
      <c r="B219" s="98">
        <v>990153</v>
      </c>
      <c r="C219" s="98">
        <v>14324579</v>
      </c>
      <c r="D219" s="99">
        <v>28.637362637362639</v>
      </c>
      <c r="E219" s="99">
        <v>2.3175824175824156</v>
      </c>
      <c r="F219" s="99">
        <v>94.691277472527631</v>
      </c>
      <c r="G219" s="42">
        <v>990153</v>
      </c>
    </row>
    <row r="220" spans="1:7" x14ac:dyDescent="0.3">
      <c r="A220" s="63" t="s">
        <v>198</v>
      </c>
      <c r="B220" s="58">
        <v>322048</v>
      </c>
      <c r="C220" s="58">
        <v>2382566222</v>
      </c>
      <c r="D220" s="72">
        <v>20</v>
      </c>
      <c r="E220" s="72">
        <v>0.6</v>
      </c>
      <c r="F220" s="72">
        <v>90.17763157894737</v>
      </c>
      <c r="G220" s="42">
        <v>322048</v>
      </c>
    </row>
    <row r="221" spans="1:7" x14ac:dyDescent="0.3">
      <c r="A221" s="63" t="s">
        <v>1014</v>
      </c>
      <c r="B221" s="58">
        <v>319204</v>
      </c>
      <c r="C221" s="58">
        <v>47506398</v>
      </c>
      <c r="D221" s="72">
        <v>20</v>
      </c>
      <c r="E221" s="72">
        <v>1.8999999999999995</v>
      </c>
      <c r="F221" s="72">
        <v>96.039752158173229</v>
      </c>
      <c r="G221" s="42">
        <v>319204</v>
      </c>
    </row>
    <row r="222" spans="1:7" x14ac:dyDescent="0.3">
      <c r="A222" s="63" t="s">
        <v>505</v>
      </c>
      <c r="B222" s="58">
        <v>235489</v>
      </c>
      <c r="C222" s="58">
        <v>4845546993</v>
      </c>
      <c r="D222" s="72">
        <v>10</v>
      </c>
      <c r="E222" s="72">
        <v>0.69999999999999973</v>
      </c>
      <c r="F222" s="72">
        <v>96.052083333333329</v>
      </c>
      <c r="G222" s="42">
        <v>235489</v>
      </c>
    </row>
    <row r="223" spans="1:7" x14ac:dyDescent="0.3">
      <c r="A223" s="63" t="s">
        <v>1012</v>
      </c>
      <c r="B223" s="58">
        <v>217336</v>
      </c>
      <c r="C223" s="58">
        <v>111318232</v>
      </c>
      <c r="D223" s="72">
        <v>10</v>
      </c>
      <c r="E223" s="72">
        <v>0.69999999999999973</v>
      </c>
      <c r="F223" s="72">
        <v>94.135802469135797</v>
      </c>
      <c r="G223" s="42">
        <v>217336</v>
      </c>
    </row>
    <row r="224" spans="1:7" x14ac:dyDescent="0.3">
      <c r="A224" s="63" t="s">
        <v>189</v>
      </c>
      <c r="B224" s="58">
        <v>180260</v>
      </c>
      <c r="C224" s="58">
        <v>2755701033</v>
      </c>
      <c r="D224" s="72">
        <v>19.5</v>
      </c>
      <c r="E224" s="72">
        <v>1.8384615384615381</v>
      </c>
      <c r="F224" s="72">
        <v>96.074545337703228</v>
      </c>
      <c r="G224" s="42">
        <v>180260</v>
      </c>
    </row>
    <row r="225" spans="1:7" x14ac:dyDescent="0.3">
      <c r="A225" s="63" t="s">
        <v>1013</v>
      </c>
      <c r="B225" s="58">
        <v>166075</v>
      </c>
      <c r="C225" s="58">
        <v>75269970</v>
      </c>
      <c r="D225" s="72">
        <v>18</v>
      </c>
      <c r="E225" s="72">
        <v>0.64</v>
      </c>
      <c r="F225" s="72">
        <v>91.561044657097298</v>
      </c>
      <c r="G225" s="42">
        <v>166075</v>
      </c>
    </row>
    <row r="226" spans="1:7" x14ac:dyDescent="0.3">
      <c r="A226" s="63" t="s">
        <v>202</v>
      </c>
      <c r="B226" s="58">
        <v>152114</v>
      </c>
      <c r="C226" s="58">
        <v>777455912</v>
      </c>
      <c r="D226" s="72">
        <v>17.777777777777779</v>
      </c>
      <c r="E226" s="72">
        <v>0.64444444444444438</v>
      </c>
      <c r="F226" s="72">
        <v>91.714757221336185</v>
      </c>
      <c r="G226" s="42">
        <v>152114</v>
      </c>
    </row>
    <row r="227" spans="1:7" x14ac:dyDescent="0.3">
      <c r="A227" s="63" t="s">
        <v>1015</v>
      </c>
      <c r="B227" s="58">
        <v>132850</v>
      </c>
      <c r="C227" s="58">
        <v>38638766</v>
      </c>
      <c r="D227" s="72">
        <v>10</v>
      </c>
      <c r="E227" s="72">
        <v>0.70000000000000007</v>
      </c>
      <c r="F227" s="72">
        <v>96.052083333333343</v>
      </c>
      <c r="G227" s="42">
        <v>132850</v>
      </c>
    </row>
    <row r="228" spans="1:7" x14ac:dyDescent="0.3">
      <c r="A228" s="63" t="s">
        <v>1010</v>
      </c>
      <c r="B228" s="58">
        <v>101670</v>
      </c>
      <c r="C228" s="58">
        <v>310363210</v>
      </c>
      <c r="D228" s="72">
        <v>11.9375</v>
      </c>
      <c r="E228" s="72">
        <v>0.87499999999999967</v>
      </c>
      <c r="F228" s="72">
        <v>96.205818666851471</v>
      </c>
      <c r="G228" s="42">
        <v>101670</v>
      </c>
    </row>
    <row r="229" spans="1:7" x14ac:dyDescent="0.3">
      <c r="A229" s="63" t="s">
        <v>73</v>
      </c>
      <c r="B229" s="58">
        <v>76206</v>
      </c>
      <c r="C229" s="58">
        <v>329137962</v>
      </c>
      <c r="D229" s="72">
        <v>7</v>
      </c>
      <c r="E229" s="72">
        <v>1.8999999999999997</v>
      </c>
      <c r="F229" s="72">
        <v>93.333333333333329</v>
      </c>
      <c r="G229" s="42">
        <v>76206</v>
      </c>
    </row>
    <row r="230" spans="1:7" x14ac:dyDescent="0.3">
      <c r="A230" s="63" t="s">
        <v>1011</v>
      </c>
      <c r="B230" s="58">
        <v>68592</v>
      </c>
      <c r="C230" s="58">
        <v>254973235</v>
      </c>
      <c r="D230" s="72">
        <v>9.387096774193548</v>
      </c>
      <c r="E230" s="72">
        <v>0.96774193548387066</v>
      </c>
      <c r="F230" s="72">
        <v>96.413886107336182</v>
      </c>
      <c r="G230" s="42">
        <v>68592</v>
      </c>
    </row>
    <row r="231" spans="1:7" x14ac:dyDescent="0.3">
      <c r="A231" s="63" t="s">
        <v>234</v>
      </c>
      <c r="B231" s="58">
        <v>62640</v>
      </c>
      <c r="C231" s="58">
        <v>1329642346</v>
      </c>
      <c r="D231" s="72">
        <v>10</v>
      </c>
      <c r="E231" s="72">
        <v>0.7</v>
      </c>
      <c r="F231" s="72">
        <v>96.875</v>
      </c>
      <c r="G231" s="42">
        <v>62640</v>
      </c>
    </row>
    <row r="232" spans="1:7" x14ac:dyDescent="0.3">
      <c r="A232" s="63" t="s">
        <v>508</v>
      </c>
      <c r="B232" s="58">
        <v>27935</v>
      </c>
      <c r="C232" s="58">
        <v>1101997749</v>
      </c>
      <c r="D232" s="72">
        <v>5</v>
      </c>
      <c r="E232" s="72">
        <v>2.5</v>
      </c>
      <c r="F232" s="72">
        <v>95.621794871794876</v>
      </c>
      <c r="G232" s="42">
        <v>27935</v>
      </c>
    </row>
    <row r="233" spans="1:7" x14ac:dyDescent="0.3">
      <c r="A233" s="63" t="s">
        <v>299</v>
      </c>
      <c r="B233" s="58">
        <v>12666</v>
      </c>
      <c r="C233" s="58">
        <v>485367882</v>
      </c>
      <c r="D233" s="72">
        <v>5</v>
      </c>
      <c r="E233" s="72">
        <v>2.5</v>
      </c>
      <c r="F233" s="72">
        <v>95.621794871794904</v>
      </c>
      <c r="G233" s="42">
        <v>12666</v>
      </c>
    </row>
    <row r="234" spans="1:7" x14ac:dyDescent="0.3">
      <c r="A234" s="63" t="s">
        <v>289</v>
      </c>
      <c r="B234" s="58">
        <v>10874</v>
      </c>
      <c r="C234" s="58">
        <v>1212385898</v>
      </c>
      <c r="D234" s="72">
        <v>10</v>
      </c>
      <c r="E234" s="72">
        <v>0.70000000000000007</v>
      </c>
      <c r="F234" s="72">
        <v>94.135802469135797</v>
      </c>
      <c r="G234" s="42">
        <v>10874</v>
      </c>
    </row>
    <row r="235" spans="1:7" x14ac:dyDescent="0.3">
      <c r="A235" s="63" t="s">
        <v>507</v>
      </c>
      <c r="B235" s="58">
        <v>9964</v>
      </c>
      <c r="C235" s="58">
        <v>1232059958</v>
      </c>
      <c r="D235" s="72">
        <v>5</v>
      </c>
      <c r="E235" s="72">
        <v>2.5</v>
      </c>
      <c r="F235" s="72">
        <v>95.621794871794876</v>
      </c>
      <c r="G235" s="42">
        <v>9964</v>
      </c>
    </row>
    <row r="236" spans="1:7" x14ac:dyDescent="0.3">
      <c r="A236" s="63" t="s">
        <v>1008</v>
      </c>
      <c r="B236" s="58">
        <v>8293</v>
      </c>
      <c r="C236" s="58">
        <v>2266579995</v>
      </c>
      <c r="D236" s="72">
        <v>45</v>
      </c>
      <c r="E236" s="72">
        <v>0.10000000000000002</v>
      </c>
      <c r="F236" s="72">
        <v>94.638888888888872</v>
      </c>
      <c r="G236" s="42">
        <v>8293</v>
      </c>
    </row>
    <row r="237" spans="1:7" x14ac:dyDescent="0.3">
      <c r="A237" s="78" t="s">
        <v>1009</v>
      </c>
      <c r="B237" s="96">
        <v>2341</v>
      </c>
      <c r="C237" s="96">
        <v>988751337</v>
      </c>
      <c r="D237" s="97">
        <v>5</v>
      </c>
      <c r="E237" s="97">
        <v>2.5</v>
      </c>
      <c r="F237" s="97">
        <v>95.621794871794876</v>
      </c>
      <c r="G237" s="61">
        <v>2341</v>
      </c>
    </row>
  </sheetData>
  <sortState xmlns:xlrd2="http://schemas.microsoft.com/office/spreadsheetml/2017/richdata2" ref="A217:F237">
    <sortCondition descending="1" ref="B218:B237"/>
  </sortState>
  <mergeCells count="2">
    <mergeCell ref="K4:L4"/>
    <mergeCell ref="E2:G2"/>
  </mergeCells>
  <pageMargins left="0.7" right="0.7" top="0.75" bottom="0.75" header="0.3" footer="0.3"/>
  <pageSetup paperSize="9" orientation="portrait" horizontalDpi="4294967293" verticalDpi="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030E2-41C7-4528-9B89-181CFD0D127D}">
  <dimension ref="A1:R100"/>
  <sheetViews>
    <sheetView topLeftCell="A7" zoomScale="90" zoomScaleNormal="90" workbookViewId="0">
      <selection activeCell="I15" sqref="I15"/>
    </sheetView>
  </sheetViews>
  <sheetFormatPr defaultRowHeight="14.4" x14ac:dyDescent="0.3"/>
  <cols>
    <col min="1" max="1" width="21.44140625" customWidth="1"/>
    <col min="2" max="2" width="19.44140625" bestFit="1" customWidth="1"/>
    <col min="3" max="3" width="19.33203125" bestFit="1" customWidth="1"/>
    <col min="4" max="4" width="19.6640625" customWidth="1"/>
    <col min="5" max="5" width="18.77734375" bestFit="1" customWidth="1"/>
    <col min="6" max="6" width="19.88671875" bestFit="1" customWidth="1"/>
    <col min="7" max="7" width="21.88671875" bestFit="1" customWidth="1"/>
    <col min="8" max="8" width="18.6640625" bestFit="1" customWidth="1"/>
    <col min="9" max="9" width="10.5546875" bestFit="1" customWidth="1"/>
  </cols>
  <sheetData>
    <row r="1" spans="1:7" x14ac:dyDescent="0.3">
      <c r="A1" s="59" t="s">
        <v>546</v>
      </c>
      <c r="B1" t="s">
        <v>995</v>
      </c>
      <c r="C1" t="s">
        <v>994</v>
      </c>
      <c r="D1" t="s">
        <v>993</v>
      </c>
      <c r="E1" t="s">
        <v>990</v>
      </c>
      <c r="F1" t="s">
        <v>992</v>
      </c>
      <c r="G1" t="s">
        <v>991</v>
      </c>
    </row>
    <row r="2" spans="1:7" x14ac:dyDescent="0.3">
      <c r="A2" s="57" t="s">
        <v>505</v>
      </c>
      <c r="B2" s="58">
        <v>235489</v>
      </c>
      <c r="C2" s="58">
        <v>1</v>
      </c>
      <c r="D2" s="58">
        <v>7.5</v>
      </c>
      <c r="E2" s="58">
        <v>10</v>
      </c>
      <c r="F2" s="58">
        <v>0.69999999999999973</v>
      </c>
      <c r="G2" s="58">
        <v>96.052083333333329</v>
      </c>
    </row>
    <row r="3" spans="1:7" x14ac:dyDescent="0.3">
      <c r="A3" s="57" t="s">
        <v>627</v>
      </c>
      <c r="B3" s="58">
        <v>180260</v>
      </c>
      <c r="C3" s="58">
        <v>2</v>
      </c>
      <c r="D3" s="58">
        <v>7.5</v>
      </c>
      <c r="E3" s="58">
        <v>19.5</v>
      </c>
      <c r="F3" s="58">
        <v>1.8384615384615381</v>
      </c>
      <c r="G3" s="58">
        <v>96.074545337703228</v>
      </c>
    </row>
    <row r="4" spans="1:7" x14ac:dyDescent="0.3">
      <c r="A4" s="57" t="s">
        <v>650</v>
      </c>
      <c r="B4" s="58">
        <v>322048</v>
      </c>
      <c r="C4" s="58">
        <v>1</v>
      </c>
      <c r="D4" s="58">
        <v>4</v>
      </c>
      <c r="E4" s="58">
        <v>20</v>
      </c>
      <c r="F4" s="58">
        <v>0.6</v>
      </c>
      <c r="G4" s="58">
        <v>90.17763157894737</v>
      </c>
    </row>
    <row r="5" spans="1:7" x14ac:dyDescent="0.3">
      <c r="A5" s="57" t="s">
        <v>656</v>
      </c>
      <c r="B5" s="58">
        <v>8293</v>
      </c>
      <c r="C5" s="58">
        <v>1</v>
      </c>
      <c r="D5" s="58">
        <v>6</v>
      </c>
      <c r="E5" s="58">
        <v>45</v>
      </c>
      <c r="F5" s="58">
        <v>0.10000000000000002</v>
      </c>
      <c r="G5" s="58">
        <v>94.638888888888872</v>
      </c>
    </row>
    <row r="6" spans="1:7" x14ac:dyDescent="0.3">
      <c r="A6" s="57" t="s">
        <v>660</v>
      </c>
      <c r="B6" s="58">
        <v>1351353</v>
      </c>
      <c r="C6" s="58">
        <v>3</v>
      </c>
      <c r="D6" s="58">
        <v>7</v>
      </c>
      <c r="E6" s="58">
        <v>16.274509803921568</v>
      </c>
      <c r="F6" s="58">
        <v>1.1254901960784307</v>
      </c>
      <c r="G6" s="58">
        <v>93.459943865903654</v>
      </c>
    </row>
    <row r="7" spans="1:7" x14ac:dyDescent="0.3">
      <c r="A7" s="57" t="s">
        <v>709</v>
      </c>
      <c r="B7" s="58">
        <v>62640</v>
      </c>
      <c r="C7" s="58">
        <v>1</v>
      </c>
      <c r="D7" s="58">
        <v>5</v>
      </c>
      <c r="E7" s="58">
        <v>10</v>
      </c>
      <c r="F7" s="58">
        <v>0.7</v>
      </c>
      <c r="G7" s="58">
        <v>96.875</v>
      </c>
    </row>
    <row r="8" spans="1:7" x14ac:dyDescent="0.3">
      <c r="A8" s="57" t="s">
        <v>507</v>
      </c>
      <c r="B8" s="58">
        <v>9964</v>
      </c>
      <c r="C8" s="58">
        <v>1</v>
      </c>
      <c r="D8" s="58">
        <v>5</v>
      </c>
      <c r="E8" s="58">
        <v>5</v>
      </c>
      <c r="F8" s="58">
        <v>2.5</v>
      </c>
      <c r="G8" s="58">
        <v>95.621794871794876</v>
      </c>
    </row>
    <row r="9" spans="1:7" x14ac:dyDescent="0.3">
      <c r="A9" s="57" t="s">
        <v>289</v>
      </c>
      <c r="B9" s="58">
        <v>10874</v>
      </c>
      <c r="C9" s="58">
        <v>1</v>
      </c>
      <c r="D9" s="58">
        <v>2</v>
      </c>
      <c r="E9" s="58">
        <v>10</v>
      </c>
      <c r="F9" s="58">
        <v>0.70000000000000007</v>
      </c>
      <c r="G9" s="58">
        <v>94.135802469135797</v>
      </c>
    </row>
    <row r="10" spans="1:7" x14ac:dyDescent="0.3">
      <c r="A10" s="57" t="s">
        <v>720</v>
      </c>
      <c r="B10" s="58">
        <v>27935</v>
      </c>
      <c r="C10" s="58">
        <v>1</v>
      </c>
      <c r="D10" s="58">
        <v>6</v>
      </c>
      <c r="E10" s="58">
        <v>5</v>
      </c>
      <c r="F10" s="58">
        <v>2.5</v>
      </c>
      <c r="G10" s="58">
        <v>95.621794871794876</v>
      </c>
    </row>
    <row r="11" spans="1:7" x14ac:dyDescent="0.3">
      <c r="A11" s="57" t="s">
        <v>725</v>
      </c>
      <c r="B11" s="58">
        <v>2341</v>
      </c>
      <c r="C11" s="58">
        <v>1</v>
      </c>
      <c r="D11" s="58">
        <v>6</v>
      </c>
      <c r="E11" s="58">
        <v>5</v>
      </c>
      <c r="F11" s="58">
        <v>2.5</v>
      </c>
      <c r="G11" s="58">
        <v>95.621794871794876</v>
      </c>
    </row>
    <row r="12" spans="1:7" x14ac:dyDescent="0.3">
      <c r="A12" s="57" t="s">
        <v>727</v>
      </c>
      <c r="B12" s="58">
        <v>152114</v>
      </c>
      <c r="C12" s="58">
        <v>2</v>
      </c>
      <c r="D12" s="58">
        <v>6</v>
      </c>
      <c r="E12" s="58">
        <v>17.777777777777779</v>
      </c>
      <c r="F12" s="58">
        <v>0.64444444444444438</v>
      </c>
      <c r="G12" s="58">
        <v>91.714757221336185</v>
      </c>
    </row>
    <row r="13" spans="1:7" x14ac:dyDescent="0.3">
      <c r="A13" s="57" t="s">
        <v>737</v>
      </c>
      <c r="B13" s="58">
        <v>12666</v>
      </c>
      <c r="C13" s="58">
        <v>1</v>
      </c>
      <c r="D13" s="58">
        <v>4</v>
      </c>
      <c r="E13" s="58">
        <v>5</v>
      </c>
      <c r="F13" s="58">
        <v>2.5</v>
      </c>
      <c r="G13" s="58">
        <v>95.621794871794904</v>
      </c>
    </row>
    <row r="14" spans="1:7" x14ac:dyDescent="0.3">
      <c r="A14" s="57" t="s">
        <v>755</v>
      </c>
      <c r="B14" s="58">
        <v>76206</v>
      </c>
      <c r="C14" s="58">
        <v>1</v>
      </c>
      <c r="D14" s="58">
        <v>4</v>
      </c>
      <c r="E14" s="58">
        <v>7</v>
      </c>
      <c r="F14" s="58">
        <v>1.8999999999999997</v>
      </c>
      <c r="G14" s="58">
        <v>93.333333333333329</v>
      </c>
    </row>
    <row r="15" spans="1:7" x14ac:dyDescent="0.3">
      <c r="A15" s="57" t="s">
        <v>763</v>
      </c>
      <c r="B15" s="58">
        <v>101670</v>
      </c>
      <c r="C15" s="58">
        <v>2</v>
      </c>
      <c r="D15" s="58">
        <v>4</v>
      </c>
      <c r="E15" s="58">
        <v>11.9375</v>
      </c>
      <c r="F15" s="58">
        <v>0.87499999999999967</v>
      </c>
      <c r="G15" s="58">
        <v>96.205818666851471</v>
      </c>
    </row>
    <row r="16" spans="1:7" x14ac:dyDescent="0.3">
      <c r="A16" s="57" t="s">
        <v>786</v>
      </c>
      <c r="B16" s="58">
        <v>68592</v>
      </c>
      <c r="C16" s="58">
        <v>2</v>
      </c>
      <c r="D16" s="58">
        <v>4</v>
      </c>
      <c r="E16" s="58">
        <v>9.387096774193548</v>
      </c>
      <c r="F16" s="58">
        <v>0.96774193548387066</v>
      </c>
      <c r="G16" s="58">
        <v>96.413886107336182</v>
      </c>
    </row>
    <row r="17" spans="1:9" x14ac:dyDescent="0.3">
      <c r="A17" s="57" t="s">
        <v>816</v>
      </c>
      <c r="B17" s="58">
        <v>217336</v>
      </c>
      <c r="C17" s="58">
        <v>1</v>
      </c>
      <c r="D17" s="58">
        <v>8</v>
      </c>
      <c r="E17" s="58">
        <v>10</v>
      </c>
      <c r="F17" s="58">
        <v>0.69999999999999973</v>
      </c>
      <c r="G17" s="58">
        <v>94.135802469135797</v>
      </c>
    </row>
    <row r="18" spans="1:9" x14ac:dyDescent="0.3">
      <c r="A18" s="57" t="s">
        <v>835</v>
      </c>
      <c r="B18" s="58">
        <v>166075</v>
      </c>
      <c r="C18" s="58">
        <v>2</v>
      </c>
      <c r="D18" s="58">
        <v>8</v>
      </c>
      <c r="E18" s="58">
        <v>18</v>
      </c>
      <c r="F18" s="58">
        <v>0.64</v>
      </c>
      <c r="G18" s="58">
        <v>91.561044657097298</v>
      </c>
    </row>
    <row r="19" spans="1:9" x14ac:dyDescent="0.3">
      <c r="A19" s="57" t="s">
        <v>841</v>
      </c>
      <c r="B19" s="58">
        <v>319204</v>
      </c>
      <c r="C19" s="58">
        <v>2</v>
      </c>
      <c r="D19" s="58">
        <v>5.5</v>
      </c>
      <c r="E19" s="58">
        <v>20</v>
      </c>
      <c r="F19" s="58">
        <v>1.8999999999999995</v>
      </c>
      <c r="G19" s="58">
        <v>96.039752158173229</v>
      </c>
    </row>
    <row r="20" spans="1:9" x14ac:dyDescent="0.3">
      <c r="A20" s="57" t="s">
        <v>872</v>
      </c>
      <c r="B20" s="58">
        <v>132850</v>
      </c>
      <c r="C20" s="58">
        <v>1</v>
      </c>
      <c r="D20" s="58">
        <v>5.5</v>
      </c>
      <c r="E20" s="58">
        <v>10</v>
      </c>
      <c r="F20" s="58">
        <v>0.70000000000000007</v>
      </c>
      <c r="G20" s="58">
        <v>96.052083333333343</v>
      </c>
    </row>
    <row r="21" spans="1:9" x14ac:dyDescent="0.3">
      <c r="A21" s="57" t="s">
        <v>883</v>
      </c>
      <c r="B21" s="58">
        <v>990153</v>
      </c>
      <c r="C21" s="58">
        <v>3</v>
      </c>
      <c r="D21" s="58">
        <v>9</v>
      </c>
      <c r="E21" s="58">
        <v>28.637362637362639</v>
      </c>
      <c r="F21" s="58">
        <v>2.3175824175824156</v>
      </c>
      <c r="G21" s="58">
        <v>94.691277472527631</v>
      </c>
    </row>
    <row r="22" spans="1:9" x14ac:dyDescent="0.3">
      <c r="A22" s="57" t="s">
        <v>545</v>
      </c>
      <c r="B22" s="58">
        <v>4448063</v>
      </c>
      <c r="C22" s="58">
        <v>2.074168797953964</v>
      </c>
      <c r="D22" s="58">
        <v>6.4936061381074168</v>
      </c>
      <c r="E22" s="58">
        <v>16.987212276214834</v>
      </c>
      <c r="F22" s="58">
        <v>1.4961636828644536</v>
      </c>
      <c r="G22" s="58">
        <v>94.94863597612995</v>
      </c>
    </row>
    <row r="26" spans="1:9" ht="15.6" x14ac:dyDescent="0.3">
      <c r="A26" s="87" t="s">
        <v>2</v>
      </c>
      <c r="B26" s="87" t="s">
        <v>516</v>
      </c>
      <c r="C26" s="87" t="s">
        <v>517</v>
      </c>
      <c r="D26" s="87" t="s">
        <v>496</v>
      </c>
      <c r="E26" s="87" t="s">
        <v>518</v>
      </c>
      <c r="F26" s="87" t="s">
        <v>519</v>
      </c>
      <c r="G26" s="87" t="s">
        <v>520</v>
      </c>
      <c r="H26" s="87" t="s">
        <v>996</v>
      </c>
      <c r="I26" s="87" t="s">
        <v>997</v>
      </c>
    </row>
    <row r="27" spans="1:9" ht="15.6" x14ac:dyDescent="0.3">
      <c r="A27" s="63" t="s">
        <v>165</v>
      </c>
      <c r="B27" s="84">
        <v>1351353</v>
      </c>
      <c r="C27" s="84">
        <v>2382566222</v>
      </c>
      <c r="D27" s="85">
        <v>16.274509803921568</v>
      </c>
      <c r="E27" s="85">
        <v>1.1254901960784307</v>
      </c>
      <c r="F27" s="86">
        <v>93.459943865903654</v>
      </c>
      <c r="G27" s="63" t="s">
        <v>501</v>
      </c>
      <c r="H27" s="83">
        <f>VLOOKUP(B27,$B$2:$G$21,3,0)</f>
        <v>7</v>
      </c>
      <c r="I27" s="83">
        <f>VLOOKUP(B27,$B$2:$G$21,2,0)</f>
        <v>3</v>
      </c>
    </row>
    <row r="28" spans="1:9" ht="15.6" x14ac:dyDescent="0.3">
      <c r="A28" s="63" t="s">
        <v>30</v>
      </c>
      <c r="B28" s="84">
        <v>990153</v>
      </c>
      <c r="C28" s="84">
        <v>4845546993</v>
      </c>
      <c r="D28" s="85">
        <v>28.637362637362639</v>
      </c>
      <c r="E28" s="85">
        <v>2.3175824175824156</v>
      </c>
      <c r="F28" s="86">
        <v>94.691277472527631</v>
      </c>
      <c r="G28" s="63" t="s">
        <v>500</v>
      </c>
      <c r="H28" s="83">
        <f t="shared" ref="H28:H46" si="0">VLOOKUP(B28,$B$2:$G$21,3,0)</f>
        <v>9</v>
      </c>
      <c r="I28" s="83">
        <f t="shared" ref="I28:I46" si="1">VLOOKUP(B28,$B$2:$G$21,2,0)</f>
        <v>3</v>
      </c>
    </row>
    <row r="29" spans="1:9" ht="15.6" x14ac:dyDescent="0.3">
      <c r="A29" s="63" t="s">
        <v>1017</v>
      </c>
      <c r="B29" s="84">
        <v>322048</v>
      </c>
      <c r="C29" s="84">
        <v>2755701033</v>
      </c>
      <c r="D29" s="85">
        <v>20</v>
      </c>
      <c r="E29" s="85">
        <v>0.6</v>
      </c>
      <c r="F29" s="86">
        <v>90.17763157894737</v>
      </c>
      <c r="G29" s="63" t="s">
        <v>501</v>
      </c>
      <c r="H29" s="83">
        <f t="shared" si="0"/>
        <v>4</v>
      </c>
      <c r="I29" s="83">
        <f t="shared" si="1"/>
        <v>1</v>
      </c>
    </row>
    <row r="30" spans="1:9" ht="15.6" x14ac:dyDescent="0.3">
      <c r="A30" s="63" t="s">
        <v>177</v>
      </c>
      <c r="B30" s="84">
        <v>319204</v>
      </c>
      <c r="C30" s="84">
        <v>2266579995</v>
      </c>
      <c r="D30" s="85">
        <v>20</v>
      </c>
      <c r="E30" s="85">
        <v>1.8999999999999995</v>
      </c>
      <c r="F30" s="86">
        <v>96.039752158173229</v>
      </c>
      <c r="G30" s="63" t="s">
        <v>501</v>
      </c>
      <c r="H30" s="83">
        <f t="shared" si="0"/>
        <v>5.5</v>
      </c>
      <c r="I30" s="83">
        <f t="shared" si="1"/>
        <v>2</v>
      </c>
    </row>
    <row r="31" spans="1:9" ht="15.6" x14ac:dyDescent="0.3">
      <c r="A31" s="63" t="s">
        <v>505</v>
      </c>
      <c r="B31" s="84">
        <v>235489</v>
      </c>
      <c r="C31" s="84">
        <v>1340604156</v>
      </c>
      <c r="D31" s="85">
        <v>10</v>
      </c>
      <c r="E31" s="85">
        <v>0.69999999999999973</v>
      </c>
      <c r="F31" s="86">
        <v>96.052083333333329</v>
      </c>
      <c r="G31" s="63" t="s">
        <v>502</v>
      </c>
      <c r="H31" s="83">
        <f t="shared" si="0"/>
        <v>7.5</v>
      </c>
      <c r="I31" s="83">
        <f t="shared" si="1"/>
        <v>1</v>
      </c>
    </row>
    <row r="32" spans="1:9" ht="15.6" x14ac:dyDescent="0.3">
      <c r="A32" s="63" t="s">
        <v>513</v>
      </c>
      <c r="B32" s="84">
        <v>217336</v>
      </c>
      <c r="C32" s="84">
        <v>1101997749</v>
      </c>
      <c r="D32" s="85">
        <v>10</v>
      </c>
      <c r="E32" s="85">
        <v>0.69999999999999973</v>
      </c>
      <c r="F32" s="86">
        <v>94.135802469135797</v>
      </c>
      <c r="G32" s="63" t="s">
        <v>502</v>
      </c>
      <c r="H32" s="83">
        <f t="shared" si="0"/>
        <v>8</v>
      </c>
      <c r="I32" s="83">
        <f t="shared" si="1"/>
        <v>1</v>
      </c>
    </row>
    <row r="33" spans="1:9" ht="15.6" x14ac:dyDescent="0.3">
      <c r="A33" s="63" t="s">
        <v>189</v>
      </c>
      <c r="B33" s="84">
        <v>180260</v>
      </c>
      <c r="C33" s="84">
        <v>1232059958</v>
      </c>
      <c r="D33" s="85">
        <v>19.5</v>
      </c>
      <c r="E33" s="85">
        <v>1.8384615384615381</v>
      </c>
      <c r="F33" s="86">
        <v>96.074545337703228</v>
      </c>
      <c r="G33" s="63" t="s">
        <v>500</v>
      </c>
      <c r="H33" s="83">
        <f t="shared" si="0"/>
        <v>7.5</v>
      </c>
      <c r="I33" s="83">
        <f t="shared" si="1"/>
        <v>2</v>
      </c>
    </row>
    <row r="34" spans="1:9" ht="15.6" x14ac:dyDescent="0.3">
      <c r="A34" s="63" t="s">
        <v>514</v>
      </c>
      <c r="B34" s="84">
        <v>166075</v>
      </c>
      <c r="C34" s="84">
        <v>1329642346</v>
      </c>
      <c r="D34" s="85">
        <v>18</v>
      </c>
      <c r="E34" s="85">
        <v>0.64</v>
      </c>
      <c r="F34" s="86">
        <v>91.561044657097298</v>
      </c>
      <c r="G34" s="63" t="s">
        <v>502</v>
      </c>
      <c r="H34" s="83">
        <f t="shared" si="0"/>
        <v>8</v>
      </c>
      <c r="I34" s="83">
        <f t="shared" si="1"/>
        <v>2</v>
      </c>
    </row>
    <row r="35" spans="1:9" ht="15.6" x14ac:dyDescent="0.3">
      <c r="A35" s="63" t="s">
        <v>202</v>
      </c>
      <c r="B35" s="84">
        <v>152114</v>
      </c>
      <c r="C35" s="84">
        <v>988751337</v>
      </c>
      <c r="D35" s="85">
        <v>17.777777777777779</v>
      </c>
      <c r="E35" s="85">
        <v>0.64444444444444438</v>
      </c>
      <c r="F35" s="86">
        <v>91.714757221336185</v>
      </c>
      <c r="G35" s="63" t="s">
        <v>501</v>
      </c>
      <c r="H35" s="83">
        <f t="shared" si="0"/>
        <v>6</v>
      </c>
      <c r="I35" s="83">
        <f t="shared" si="1"/>
        <v>2</v>
      </c>
    </row>
    <row r="36" spans="1:9" ht="15.6" x14ac:dyDescent="0.3">
      <c r="A36" s="63" t="s">
        <v>515</v>
      </c>
      <c r="B36" s="84">
        <v>132850</v>
      </c>
      <c r="C36" s="84">
        <v>1212385898</v>
      </c>
      <c r="D36" s="85">
        <v>10</v>
      </c>
      <c r="E36" s="85">
        <v>0.70000000000000007</v>
      </c>
      <c r="F36" s="86">
        <v>96.052083333333343</v>
      </c>
      <c r="G36" s="63" t="s">
        <v>502</v>
      </c>
      <c r="H36" s="83">
        <f t="shared" si="0"/>
        <v>5.5</v>
      </c>
      <c r="I36" s="83">
        <f t="shared" si="1"/>
        <v>1</v>
      </c>
    </row>
    <row r="37" spans="1:9" ht="15.6" x14ac:dyDescent="0.3">
      <c r="A37" s="63" t="s">
        <v>511</v>
      </c>
      <c r="B37" s="84">
        <v>101670</v>
      </c>
      <c r="C37" s="84">
        <v>777455912</v>
      </c>
      <c r="D37" s="85">
        <v>11.9375</v>
      </c>
      <c r="E37" s="85">
        <v>0.87499999999999967</v>
      </c>
      <c r="F37" s="86">
        <v>96.205818666851471</v>
      </c>
      <c r="G37" s="63" t="s">
        <v>500</v>
      </c>
      <c r="H37" s="83">
        <f t="shared" si="0"/>
        <v>4</v>
      </c>
      <c r="I37" s="83">
        <f t="shared" si="1"/>
        <v>2</v>
      </c>
    </row>
    <row r="38" spans="1:9" ht="15.6" x14ac:dyDescent="0.3">
      <c r="A38" s="63" t="s">
        <v>73</v>
      </c>
      <c r="B38" s="84">
        <v>76206</v>
      </c>
      <c r="C38" s="84">
        <v>329137962</v>
      </c>
      <c r="D38" s="85">
        <v>7</v>
      </c>
      <c r="E38" s="85">
        <v>1.8999999999999997</v>
      </c>
      <c r="F38" s="86">
        <v>93.333333333333329</v>
      </c>
      <c r="G38" s="63" t="s">
        <v>501</v>
      </c>
      <c r="H38" s="83">
        <f t="shared" si="0"/>
        <v>4</v>
      </c>
      <c r="I38" s="83">
        <f t="shared" si="1"/>
        <v>1</v>
      </c>
    </row>
    <row r="39" spans="1:9" ht="15.6" x14ac:dyDescent="0.3">
      <c r="A39" s="63" t="s">
        <v>512</v>
      </c>
      <c r="B39" s="84">
        <v>68592</v>
      </c>
      <c r="C39" s="84">
        <v>485367882</v>
      </c>
      <c r="D39" s="85">
        <v>9.387096774193548</v>
      </c>
      <c r="E39" s="85">
        <v>0.96774193548387066</v>
      </c>
      <c r="F39" s="86">
        <v>96.413886107336182</v>
      </c>
      <c r="G39" s="63" t="s">
        <v>500</v>
      </c>
      <c r="H39" s="83">
        <f t="shared" si="0"/>
        <v>4</v>
      </c>
      <c r="I39" s="83">
        <f t="shared" si="1"/>
        <v>2</v>
      </c>
    </row>
    <row r="40" spans="1:9" ht="15.6" x14ac:dyDescent="0.3">
      <c r="A40" s="63" t="s">
        <v>234</v>
      </c>
      <c r="B40" s="84">
        <v>62640</v>
      </c>
      <c r="C40" s="84">
        <v>310363210</v>
      </c>
      <c r="D40" s="85">
        <v>10</v>
      </c>
      <c r="E40" s="85">
        <v>0.7</v>
      </c>
      <c r="F40" s="86">
        <v>96.875</v>
      </c>
      <c r="G40" s="63" t="s">
        <v>501</v>
      </c>
      <c r="H40" s="83">
        <f t="shared" si="0"/>
        <v>5</v>
      </c>
      <c r="I40" s="83">
        <f t="shared" si="1"/>
        <v>1</v>
      </c>
    </row>
    <row r="41" spans="1:9" ht="15.6" x14ac:dyDescent="0.3">
      <c r="A41" s="63" t="s">
        <v>508</v>
      </c>
      <c r="B41" s="84">
        <v>27935</v>
      </c>
      <c r="C41" s="84">
        <v>254973235</v>
      </c>
      <c r="D41" s="85">
        <v>5</v>
      </c>
      <c r="E41" s="85">
        <v>2.5</v>
      </c>
      <c r="F41" s="86">
        <v>95.621794871794876</v>
      </c>
      <c r="G41" s="63" t="s">
        <v>500</v>
      </c>
      <c r="H41" s="83">
        <f t="shared" si="0"/>
        <v>6</v>
      </c>
      <c r="I41" s="83">
        <f t="shared" si="1"/>
        <v>1</v>
      </c>
    </row>
    <row r="42" spans="1:9" ht="15.6" x14ac:dyDescent="0.3">
      <c r="A42" s="63" t="s">
        <v>510</v>
      </c>
      <c r="B42" s="84">
        <v>12666</v>
      </c>
      <c r="C42" s="84">
        <v>111318232</v>
      </c>
      <c r="D42" s="85">
        <v>5</v>
      </c>
      <c r="E42" s="85">
        <v>2.5</v>
      </c>
      <c r="F42" s="86">
        <v>95.621794871794904</v>
      </c>
      <c r="G42" s="63" t="s">
        <v>500</v>
      </c>
      <c r="H42" s="83">
        <f t="shared" si="0"/>
        <v>4</v>
      </c>
      <c r="I42" s="83">
        <f t="shared" si="1"/>
        <v>1</v>
      </c>
    </row>
    <row r="43" spans="1:9" ht="15.6" x14ac:dyDescent="0.3">
      <c r="A43" s="63" t="s">
        <v>289</v>
      </c>
      <c r="B43" s="84">
        <v>10874</v>
      </c>
      <c r="C43" s="84">
        <v>75269970</v>
      </c>
      <c r="D43" s="85">
        <v>10</v>
      </c>
      <c r="E43" s="85">
        <v>0.70000000000000007</v>
      </c>
      <c r="F43" s="86">
        <v>94.135802469135797</v>
      </c>
      <c r="G43" s="63" t="s">
        <v>500</v>
      </c>
      <c r="H43" s="83">
        <f t="shared" si="0"/>
        <v>2</v>
      </c>
      <c r="I43" s="83">
        <f t="shared" si="1"/>
        <v>1</v>
      </c>
    </row>
    <row r="44" spans="1:9" ht="15.6" x14ac:dyDescent="0.3">
      <c r="A44" s="63" t="s">
        <v>507</v>
      </c>
      <c r="B44" s="84">
        <v>9964</v>
      </c>
      <c r="C44" s="84">
        <v>38638766</v>
      </c>
      <c r="D44" s="85">
        <v>5</v>
      </c>
      <c r="E44" s="85">
        <v>2.5</v>
      </c>
      <c r="F44" s="86">
        <v>95.621794871794876</v>
      </c>
      <c r="G44" s="63" t="s">
        <v>500</v>
      </c>
      <c r="H44" s="83">
        <f t="shared" si="0"/>
        <v>5</v>
      </c>
      <c r="I44" s="83">
        <f t="shared" si="1"/>
        <v>1</v>
      </c>
    </row>
    <row r="45" spans="1:9" ht="15.6" x14ac:dyDescent="0.3">
      <c r="A45" s="63" t="s">
        <v>506</v>
      </c>
      <c r="B45" s="84">
        <v>8293</v>
      </c>
      <c r="C45" s="84">
        <v>47506398</v>
      </c>
      <c r="D45" s="85">
        <v>45</v>
      </c>
      <c r="E45" s="85">
        <v>0.10000000000000002</v>
      </c>
      <c r="F45" s="86">
        <v>94.638888888888872</v>
      </c>
      <c r="G45" s="63" t="s">
        <v>501</v>
      </c>
      <c r="H45" s="83">
        <f t="shared" si="0"/>
        <v>6</v>
      </c>
      <c r="I45" s="83">
        <f t="shared" si="1"/>
        <v>1</v>
      </c>
    </row>
    <row r="46" spans="1:9" ht="15.6" x14ac:dyDescent="0.3">
      <c r="A46" s="63" t="s">
        <v>509</v>
      </c>
      <c r="B46" s="84">
        <v>2341</v>
      </c>
      <c r="C46" s="84">
        <v>14324579</v>
      </c>
      <c r="D46" s="85">
        <v>5</v>
      </c>
      <c r="E46" s="85">
        <v>2.5</v>
      </c>
      <c r="F46" s="86">
        <v>95.621794871794876</v>
      </c>
      <c r="G46" s="63" t="s">
        <v>500</v>
      </c>
      <c r="H46" s="83">
        <f t="shared" si="0"/>
        <v>6</v>
      </c>
      <c r="I46" s="83">
        <f t="shared" si="1"/>
        <v>1</v>
      </c>
    </row>
    <row r="49" spans="1:18" x14ac:dyDescent="0.3">
      <c r="A49" s="108" t="s">
        <v>998</v>
      </c>
      <c r="B49" s="108"/>
      <c r="C49" s="108"/>
    </row>
    <row r="51" spans="1:18" x14ac:dyDescent="0.3">
      <c r="A51" s="108" t="s">
        <v>999</v>
      </c>
      <c r="B51" s="108"/>
      <c r="C51" s="108"/>
      <c r="D51" s="108" t="s">
        <v>1000</v>
      </c>
      <c r="E51" s="108"/>
      <c r="F51" s="108"/>
      <c r="G51" s="108" t="s">
        <v>1001</v>
      </c>
      <c r="H51" s="108"/>
      <c r="I51" s="108"/>
      <c r="J51" s="108" t="s">
        <v>939</v>
      </c>
      <c r="K51" s="108"/>
      <c r="L51" s="108"/>
      <c r="M51" s="108" t="s">
        <v>996</v>
      </c>
      <c r="N51" s="108"/>
      <c r="O51" s="108"/>
      <c r="P51" s="108" t="s">
        <v>997</v>
      </c>
      <c r="Q51" s="108"/>
      <c r="R51" s="108"/>
    </row>
    <row r="52" spans="1:18" ht="15.6" x14ac:dyDescent="0.3">
      <c r="A52" s="83">
        <v>45</v>
      </c>
      <c r="B52" s="83">
        <v>9</v>
      </c>
      <c r="E52" s="85">
        <v>2.5</v>
      </c>
      <c r="F52" s="83">
        <v>7</v>
      </c>
      <c r="H52" s="86">
        <v>96.875</v>
      </c>
      <c r="I52" s="88">
        <v>3</v>
      </c>
      <c r="K52" s="83" t="s">
        <v>502</v>
      </c>
      <c r="L52" s="83">
        <v>9</v>
      </c>
      <c r="P52" s="83">
        <v>1</v>
      </c>
      <c r="Q52" s="83">
        <v>9</v>
      </c>
    </row>
    <row r="53" spans="1:18" ht="15.6" x14ac:dyDescent="0.3">
      <c r="A53" s="83">
        <v>28.637362637362639</v>
      </c>
      <c r="B53" s="83">
        <v>8</v>
      </c>
      <c r="E53" s="85">
        <v>2.5</v>
      </c>
      <c r="F53" s="83">
        <v>7</v>
      </c>
      <c r="H53" s="86">
        <v>96.413886107336182</v>
      </c>
      <c r="I53" s="88">
        <v>3</v>
      </c>
      <c r="K53" s="83" t="s">
        <v>501</v>
      </c>
      <c r="L53" s="83">
        <v>6</v>
      </c>
      <c r="P53" s="83">
        <v>2</v>
      </c>
      <c r="Q53" s="83">
        <v>6</v>
      </c>
    </row>
    <row r="54" spans="1:18" ht="15.6" x14ac:dyDescent="0.3">
      <c r="A54" s="83">
        <v>20</v>
      </c>
      <c r="B54" s="83">
        <v>7</v>
      </c>
      <c r="E54" s="85">
        <v>2.5</v>
      </c>
      <c r="F54" s="83">
        <v>7</v>
      </c>
      <c r="H54" s="86">
        <v>96.205818666851471</v>
      </c>
      <c r="I54" s="88">
        <v>3</v>
      </c>
      <c r="K54" s="83" t="s">
        <v>500</v>
      </c>
      <c r="L54" s="83">
        <v>3</v>
      </c>
      <c r="P54" s="83">
        <v>3</v>
      </c>
      <c r="Q54" s="83">
        <v>3</v>
      </c>
    </row>
    <row r="55" spans="1:18" ht="15.6" x14ac:dyDescent="0.3">
      <c r="A55" s="83">
        <v>20</v>
      </c>
      <c r="B55" s="83">
        <v>7</v>
      </c>
      <c r="E55" s="85">
        <v>2.5</v>
      </c>
      <c r="F55" s="83">
        <v>7</v>
      </c>
      <c r="H55" s="86">
        <v>96.074545337703228</v>
      </c>
      <c r="I55" s="88">
        <v>3</v>
      </c>
    </row>
    <row r="56" spans="1:18" ht="15.6" x14ac:dyDescent="0.3">
      <c r="A56" s="83">
        <v>19.5</v>
      </c>
      <c r="B56" s="83">
        <v>7</v>
      </c>
      <c r="E56" s="85">
        <v>2.3175824175824156</v>
      </c>
      <c r="F56" s="83">
        <v>6.5</v>
      </c>
      <c r="H56" s="86">
        <v>96.052083333333343</v>
      </c>
      <c r="I56" s="88">
        <v>3</v>
      </c>
    </row>
    <row r="57" spans="1:18" ht="15.6" x14ac:dyDescent="0.3">
      <c r="A57" s="83">
        <v>18</v>
      </c>
      <c r="B57" s="83">
        <v>6.5</v>
      </c>
      <c r="E57" s="85">
        <v>1.8999999999999997</v>
      </c>
      <c r="F57" s="83">
        <v>5</v>
      </c>
      <c r="H57" s="86">
        <v>96.052083333333329</v>
      </c>
      <c r="I57" s="88">
        <v>3</v>
      </c>
    </row>
    <row r="58" spans="1:18" ht="15.6" x14ac:dyDescent="0.3">
      <c r="A58" s="83">
        <v>17.777777777777779</v>
      </c>
      <c r="B58" s="83">
        <v>6.5</v>
      </c>
      <c r="E58" s="85">
        <v>1.8999999999999995</v>
      </c>
      <c r="F58" s="83">
        <v>5</v>
      </c>
      <c r="H58" s="86">
        <v>96.039752158173229</v>
      </c>
      <c r="I58" s="88">
        <v>3</v>
      </c>
    </row>
    <row r="59" spans="1:18" ht="15.6" x14ac:dyDescent="0.3">
      <c r="A59" s="83">
        <v>16.274509803921568</v>
      </c>
      <c r="B59" s="83">
        <v>6</v>
      </c>
      <c r="E59" s="85">
        <v>1.8384615384615381</v>
      </c>
      <c r="F59" s="83">
        <v>5</v>
      </c>
      <c r="H59" s="86">
        <v>95.621794871794904</v>
      </c>
      <c r="I59" s="88">
        <v>4</v>
      </c>
    </row>
    <row r="60" spans="1:18" ht="15.6" x14ac:dyDescent="0.3">
      <c r="A60" s="83">
        <v>11.9375</v>
      </c>
      <c r="B60" s="83">
        <v>5.5</v>
      </c>
      <c r="E60" s="85">
        <v>1.1254901960784307</v>
      </c>
      <c r="F60" s="83">
        <v>4.5</v>
      </c>
      <c r="H60" s="86">
        <v>95.621794871794876</v>
      </c>
      <c r="I60" s="88">
        <v>4</v>
      </c>
    </row>
    <row r="61" spans="1:18" ht="15.6" x14ac:dyDescent="0.3">
      <c r="A61" s="83">
        <v>10</v>
      </c>
      <c r="B61" s="83">
        <v>5</v>
      </c>
      <c r="E61" s="85">
        <v>0.96774193548387066</v>
      </c>
      <c r="F61" s="83">
        <v>4</v>
      </c>
      <c r="H61" s="86">
        <v>95.621794871794876</v>
      </c>
      <c r="I61" s="88">
        <v>4</v>
      </c>
    </row>
    <row r="62" spans="1:18" ht="15.6" x14ac:dyDescent="0.3">
      <c r="A62" s="83">
        <v>10</v>
      </c>
      <c r="B62" s="83">
        <v>5</v>
      </c>
      <c r="E62" s="85">
        <v>0.87499999999999967</v>
      </c>
      <c r="F62" s="83">
        <v>4</v>
      </c>
      <c r="H62" s="86">
        <v>95.621794871794876</v>
      </c>
      <c r="I62" s="88">
        <v>4</v>
      </c>
    </row>
    <row r="63" spans="1:18" ht="15.6" x14ac:dyDescent="0.3">
      <c r="A63" s="83">
        <v>10</v>
      </c>
      <c r="B63" s="83">
        <v>5</v>
      </c>
      <c r="E63" s="85">
        <v>0.70000000000000007</v>
      </c>
      <c r="F63" s="83">
        <v>4</v>
      </c>
      <c r="H63" s="86">
        <v>94.691277472527631</v>
      </c>
      <c r="I63" s="88">
        <v>5</v>
      </c>
    </row>
    <row r="64" spans="1:18" ht="15.6" x14ac:dyDescent="0.3">
      <c r="A64" s="83">
        <v>10</v>
      </c>
      <c r="B64" s="83">
        <v>5</v>
      </c>
      <c r="E64" s="85">
        <v>0.70000000000000007</v>
      </c>
      <c r="F64" s="83">
        <v>4</v>
      </c>
      <c r="H64" s="86">
        <v>94.638888888888872</v>
      </c>
      <c r="I64" s="88">
        <v>5</v>
      </c>
    </row>
    <row r="65" spans="1:9" ht="15.6" x14ac:dyDescent="0.3">
      <c r="A65" s="83">
        <v>10</v>
      </c>
      <c r="B65" s="83">
        <v>5</v>
      </c>
      <c r="E65" s="85">
        <v>0.7</v>
      </c>
      <c r="F65" s="83">
        <v>4</v>
      </c>
      <c r="H65" s="86">
        <v>94.135802469135797</v>
      </c>
      <c r="I65" s="88">
        <v>5</v>
      </c>
    </row>
    <row r="66" spans="1:9" ht="15.6" x14ac:dyDescent="0.3">
      <c r="A66" s="83">
        <v>9.387096774193548</v>
      </c>
      <c r="B66" s="83">
        <v>4.5</v>
      </c>
      <c r="E66" s="85">
        <v>0.69999999999999973</v>
      </c>
      <c r="F66" s="83">
        <v>4</v>
      </c>
      <c r="H66" s="86">
        <v>94.135802469135797</v>
      </c>
      <c r="I66" s="88">
        <v>5</v>
      </c>
    </row>
    <row r="67" spans="1:9" ht="15.6" x14ac:dyDescent="0.3">
      <c r="A67" s="83">
        <v>7</v>
      </c>
      <c r="B67" s="83">
        <v>4</v>
      </c>
      <c r="E67" s="85">
        <v>0.69999999999999973</v>
      </c>
      <c r="F67" s="83">
        <v>4</v>
      </c>
      <c r="H67" s="86">
        <v>93.459943865903654</v>
      </c>
      <c r="I67" s="88">
        <v>6</v>
      </c>
    </row>
    <row r="68" spans="1:9" ht="15.6" x14ac:dyDescent="0.3">
      <c r="A68" s="83">
        <v>5</v>
      </c>
      <c r="B68" s="83">
        <v>3.5</v>
      </c>
      <c r="E68" s="85">
        <v>0.64444444444444438</v>
      </c>
      <c r="F68" s="83">
        <v>3</v>
      </c>
      <c r="H68" s="86">
        <v>93.333333333333329</v>
      </c>
      <c r="I68" s="88">
        <v>6</v>
      </c>
    </row>
    <row r="69" spans="1:9" ht="15.6" x14ac:dyDescent="0.3">
      <c r="A69" s="83">
        <v>5</v>
      </c>
      <c r="B69" s="83">
        <v>3.5</v>
      </c>
      <c r="E69" s="85">
        <v>0.64</v>
      </c>
      <c r="F69" s="83">
        <v>3</v>
      </c>
      <c r="H69" s="86">
        <v>91.714757221336185</v>
      </c>
      <c r="I69" s="88">
        <v>7</v>
      </c>
    </row>
    <row r="70" spans="1:9" ht="15.6" x14ac:dyDescent="0.3">
      <c r="A70" s="83">
        <v>5</v>
      </c>
      <c r="B70" s="83">
        <v>3.5</v>
      </c>
      <c r="E70" s="85">
        <v>0.6</v>
      </c>
      <c r="F70" s="83">
        <v>3</v>
      </c>
      <c r="H70" s="86">
        <v>91.561044657097298</v>
      </c>
      <c r="I70" s="88">
        <v>7</v>
      </c>
    </row>
    <row r="71" spans="1:9" ht="15.6" x14ac:dyDescent="0.3">
      <c r="A71" s="83">
        <v>5</v>
      </c>
      <c r="B71" s="83">
        <v>3.5</v>
      </c>
      <c r="E71" s="85">
        <v>0.10000000000000002</v>
      </c>
      <c r="F71" s="83">
        <v>3</v>
      </c>
      <c r="H71" s="86">
        <v>90.17763157894737</v>
      </c>
      <c r="I71" s="88">
        <v>8</v>
      </c>
    </row>
    <row r="80" spans="1:9" ht="15.6" x14ac:dyDescent="0.3">
      <c r="A80" s="37" t="s">
        <v>2</v>
      </c>
      <c r="B80" s="91" t="s">
        <v>496</v>
      </c>
      <c r="C80" s="91" t="s">
        <v>1003</v>
      </c>
      <c r="D80" s="91" t="s">
        <v>1004</v>
      </c>
      <c r="E80" s="91" t="s">
        <v>1005</v>
      </c>
      <c r="F80" s="91" t="s">
        <v>1006</v>
      </c>
      <c r="G80" s="91" t="s">
        <v>1007</v>
      </c>
      <c r="H80" s="91" t="s">
        <v>532</v>
      </c>
    </row>
    <row r="81" spans="1:8" ht="15.6" x14ac:dyDescent="0.3">
      <c r="A81" s="92" t="s">
        <v>177</v>
      </c>
      <c r="B81" s="90">
        <v>5</v>
      </c>
      <c r="C81" s="90">
        <v>4.5</v>
      </c>
      <c r="D81" s="90">
        <v>6</v>
      </c>
      <c r="E81" s="90">
        <v>6</v>
      </c>
      <c r="F81" s="90">
        <v>3</v>
      </c>
      <c r="G81" s="90">
        <v>7</v>
      </c>
      <c r="H81" s="90">
        <v>5.35</v>
      </c>
    </row>
    <row r="82" spans="1:8" ht="15.6" x14ac:dyDescent="0.3">
      <c r="A82" s="92" t="s">
        <v>30</v>
      </c>
      <c r="B82" s="90">
        <v>7</v>
      </c>
      <c r="C82" s="90">
        <v>6.5</v>
      </c>
      <c r="D82" s="90">
        <v>5</v>
      </c>
      <c r="E82" s="90">
        <v>2</v>
      </c>
      <c r="F82" s="90">
        <v>3</v>
      </c>
      <c r="G82" s="90">
        <v>5.5</v>
      </c>
      <c r="H82" s="90">
        <v>5.3</v>
      </c>
    </row>
    <row r="83" spans="1:8" ht="15.6" x14ac:dyDescent="0.3">
      <c r="A83" s="92" t="s">
        <v>1017</v>
      </c>
      <c r="B83" s="90">
        <v>7</v>
      </c>
      <c r="C83" s="90">
        <v>2</v>
      </c>
      <c r="D83" s="90">
        <v>9</v>
      </c>
      <c r="E83" s="90">
        <v>6</v>
      </c>
      <c r="F83" s="90">
        <v>9</v>
      </c>
      <c r="G83" s="90">
        <v>6</v>
      </c>
      <c r="H83" s="90">
        <v>7.1</v>
      </c>
    </row>
    <row r="84" spans="1:8" ht="15.6" x14ac:dyDescent="0.3">
      <c r="A84" s="92" t="s">
        <v>1014</v>
      </c>
      <c r="B84" s="90">
        <v>7</v>
      </c>
      <c r="C84" s="90">
        <v>5</v>
      </c>
      <c r="D84" s="90">
        <v>3</v>
      </c>
      <c r="E84" s="90">
        <v>6</v>
      </c>
      <c r="F84" s="90">
        <v>6</v>
      </c>
      <c r="G84" s="90">
        <v>5.5</v>
      </c>
      <c r="H84" s="90">
        <v>5.2499999999999991</v>
      </c>
    </row>
    <row r="85" spans="1:8" ht="15.6" x14ac:dyDescent="0.3">
      <c r="A85" s="93" t="s">
        <v>505</v>
      </c>
      <c r="B85" s="90">
        <v>4</v>
      </c>
      <c r="C85" s="90">
        <v>2</v>
      </c>
      <c r="D85" s="90">
        <v>3</v>
      </c>
      <c r="E85" s="90">
        <v>9</v>
      </c>
      <c r="F85" s="90">
        <v>9</v>
      </c>
      <c r="G85" s="90">
        <v>7.5</v>
      </c>
      <c r="H85" s="90">
        <v>4.8499999999999996</v>
      </c>
    </row>
    <row r="86" spans="1:8" ht="15.6" x14ac:dyDescent="0.3">
      <c r="A86" s="93" t="s">
        <v>1012</v>
      </c>
      <c r="B86" s="90">
        <v>4</v>
      </c>
      <c r="C86" s="90">
        <v>2</v>
      </c>
      <c r="D86" s="90">
        <v>5</v>
      </c>
      <c r="E86" s="90">
        <v>9</v>
      </c>
      <c r="F86" s="90">
        <v>9</v>
      </c>
      <c r="G86" s="90">
        <v>8</v>
      </c>
      <c r="H86" s="90">
        <v>5.5</v>
      </c>
    </row>
    <row r="87" spans="1:8" ht="15.6" x14ac:dyDescent="0.3">
      <c r="A87" s="93" t="s">
        <v>189</v>
      </c>
      <c r="B87" s="90">
        <v>6</v>
      </c>
      <c r="C87" s="90">
        <v>5</v>
      </c>
      <c r="D87" s="90">
        <v>3</v>
      </c>
      <c r="E87" s="90">
        <v>2</v>
      </c>
      <c r="F87" s="90">
        <v>6</v>
      </c>
      <c r="G87" s="90">
        <v>7.5</v>
      </c>
      <c r="H87" s="90">
        <v>4.75</v>
      </c>
    </row>
    <row r="88" spans="1:8" ht="15.6" x14ac:dyDescent="0.3">
      <c r="A88" s="93" t="s">
        <v>198</v>
      </c>
      <c r="B88" s="90">
        <v>6</v>
      </c>
      <c r="C88" s="90">
        <v>2</v>
      </c>
      <c r="D88" s="90">
        <v>7</v>
      </c>
      <c r="E88" s="90">
        <v>9</v>
      </c>
      <c r="F88" s="90">
        <v>6</v>
      </c>
      <c r="G88" s="90">
        <v>8</v>
      </c>
      <c r="H88" s="90">
        <v>6.3999999999999995</v>
      </c>
    </row>
    <row r="89" spans="1:8" ht="15.6" x14ac:dyDescent="0.3">
      <c r="A89" s="93" t="s">
        <v>202</v>
      </c>
      <c r="B89" s="90">
        <v>5</v>
      </c>
      <c r="C89" s="90">
        <v>2</v>
      </c>
      <c r="D89" s="90">
        <v>7</v>
      </c>
      <c r="E89" s="90">
        <v>6</v>
      </c>
      <c r="F89" s="90">
        <v>6</v>
      </c>
      <c r="G89" s="90">
        <v>6</v>
      </c>
      <c r="H89" s="90">
        <v>5.6</v>
      </c>
    </row>
    <row r="90" spans="1:8" ht="15.6" x14ac:dyDescent="0.3">
      <c r="A90" s="93" t="s">
        <v>1015</v>
      </c>
      <c r="B90" s="90">
        <v>4</v>
      </c>
      <c r="C90" s="90">
        <v>3</v>
      </c>
      <c r="D90" s="90">
        <v>3</v>
      </c>
      <c r="E90" s="90">
        <v>9</v>
      </c>
      <c r="F90" s="90">
        <v>9</v>
      </c>
      <c r="G90" s="90">
        <v>5.5</v>
      </c>
      <c r="H90" s="90">
        <v>4.75</v>
      </c>
    </row>
    <row r="91" spans="1:8" ht="15.6" x14ac:dyDescent="0.3">
      <c r="A91" s="94" t="s">
        <v>1010</v>
      </c>
      <c r="B91" s="90">
        <v>5</v>
      </c>
      <c r="C91" s="90">
        <v>3</v>
      </c>
      <c r="D91" s="90">
        <v>3</v>
      </c>
      <c r="E91" s="90">
        <v>2</v>
      </c>
      <c r="F91" s="90">
        <v>6</v>
      </c>
      <c r="G91" s="90">
        <v>4</v>
      </c>
      <c r="H91" s="90">
        <v>3.9000000000000004</v>
      </c>
    </row>
    <row r="92" spans="1:8" ht="15.6" x14ac:dyDescent="0.3">
      <c r="A92" s="94" t="s">
        <v>73</v>
      </c>
      <c r="B92" s="90">
        <v>2</v>
      </c>
      <c r="C92" s="90">
        <v>5</v>
      </c>
      <c r="D92" s="90">
        <v>6</v>
      </c>
      <c r="E92" s="90">
        <v>6</v>
      </c>
      <c r="F92" s="90">
        <v>9</v>
      </c>
      <c r="G92" s="90">
        <v>4</v>
      </c>
      <c r="H92" s="90">
        <v>4.8000000000000007</v>
      </c>
    </row>
    <row r="93" spans="1:8" ht="15.6" x14ac:dyDescent="0.3">
      <c r="A93" s="94" t="s">
        <v>1011</v>
      </c>
      <c r="B93" s="90">
        <v>4</v>
      </c>
      <c r="C93" s="90">
        <v>4</v>
      </c>
      <c r="D93" s="90">
        <v>3</v>
      </c>
      <c r="E93" s="90">
        <v>2</v>
      </c>
      <c r="F93" s="90">
        <v>6</v>
      </c>
      <c r="G93" s="90">
        <v>4</v>
      </c>
      <c r="H93" s="90">
        <v>3.7</v>
      </c>
    </row>
    <row r="94" spans="1:8" ht="15.6" x14ac:dyDescent="0.3">
      <c r="A94" s="94" t="s">
        <v>234</v>
      </c>
      <c r="B94" s="90">
        <v>4</v>
      </c>
      <c r="C94" s="90">
        <v>3</v>
      </c>
      <c r="D94" s="90">
        <v>3</v>
      </c>
      <c r="E94" s="90">
        <v>6</v>
      </c>
      <c r="F94" s="90">
        <v>9</v>
      </c>
      <c r="G94" s="90">
        <v>5</v>
      </c>
      <c r="H94" s="90">
        <v>4.4000000000000004</v>
      </c>
    </row>
    <row r="95" spans="1:8" ht="15.6" x14ac:dyDescent="0.3">
      <c r="A95" s="94" t="s">
        <v>508</v>
      </c>
      <c r="B95" s="90">
        <v>2</v>
      </c>
      <c r="C95" s="90">
        <v>7</v>
      </c>
      <c r="D95" s="90">
        <v>4</v>
      </c>
      <c r="E95" s="90">
        <v>2</v>
      </c>
      <c r="F95" s="90">
        <v>9</v>
      </c>
      <c r="G95" s="90">
        <v>6</v>
      </c>
      <c r="H95" s="90">
        <v>4.2</v>
      </c>
    </row>
    <row r="96" spans="1:8" ht="15.6" x14ac:dyDescent="0.3">
      <c r="A96" s="94" t="s">
        <v>299</v>
      </c>
      <c r="B96" s="90">
        <v>2</v>
      </c>
      <c r="C96" s="90">
        <v>7</v>
      </c>
      <c r="D96" s="90">
        <v>4</v>
      </c>
      <c r="E96" s="90">
        <v>2</v>
      </c>
      <c r="F96" s="90">
        <v>9</v>
      </c>
      <c r="G96" s="90">
        <v>4</v>
      </c>
      <c r="H96" s="90">
        <v>4</v>
      </c>
    </row>
    <row r="97" spans="1:8" ht="15.6" x14ac:dyDescent="0.3">
      <c r="A97" s="94" t="s">
        <v>289</v>
      </c>
      <c r="B97" s="90">
        <v>4</v>
      </c>
      <c r="C97" s="90">
        <v>3</v>
      </c>
      <c r="D97" s="90">
        <v>5</v>
      </c>
      <c r="E97" s="90">
        <v>2</v>
      </c>
      <c r="F97" s="90">
        <v>9</v>
      </c>
      <c r="G97" s="90">
        <v>5</v>
      </c>
      <c r="H97" s="90">
        <v>4.6000000000000005</v>
      </c>
    </row>
    <row r="98" spans="1:8" ht="15.6" x14ac:dyDescent="0.3">
      <c r="A98" s="94" t="s">
        <v>507</v>
      </c>
      <c r="B98" s="90">
        <v>2</v>
      </c>
      <c r="C98" s="90">
        <v>7</v>
      </c>
      <c r="D98" s="90">
        <v>4</v>
      </c>
      <c r="E98" s="90">
        <v>2</v>
      </c>
      <c r="F98" s="90">
        <v>9</v>
      </c>
      <c r="G98" s="90">
        <v>5</v>
      </c>
      <c r="H98" s="90">
        <v>4.0999999999999996</v>
      </c>
    </row>
    <row r="99" spans="1:8" ht="15.6" x14ac:dyDescent="0.3">
      <c r="A99" s="94" t="s">
        <v>1008</v>
      </c>
      <c r="B99" s="90">
        <v>9</v>
      </c>
      <c r="C99" s="90">
        <v>2</v>
      </c>
      <c r="D99" s="90">
        <v>5</v>
      </c>
      <c r="E99" s="90">
        <v>6</v>
      </c>
      <c r="F99" s="90">
        <v>9</v>
      </c>
      <c r="G99" s="90">
        <v>6</v>
      </c>
      <c r="H99" s="90">
        <v>6.5</v>
      </c>
    </row>
    <row r="100" spans="1:8" ht="15.6" x14ac:dyDescent="0.3">
      <c r="A100" s="94" t="s">
        <v>1009</v>
      </c>
      <c r="B100" s="90">
        <v>2</v>
      </c>
      <c r="C100" s="90">
        <v>7</v>
      </c>
      <c r="D100" s="90">
        <v>4</v>
      </c>
      <c r="E100" s="90">
        <v>2</v>
      </c>
      <c r="F100" s="90">
        <v>9</v>
      </c>
      <c r="G100" s="90">
        <v>6</v>
      </c>
      <c r="H100" s="90">
        <v>4.2</v>
      </c>
    </row>
  </sheetData>
  <sortState xmlns:xlrd2="http://schemas.microsoft.com/office/spreadsheetml/2017/richdata2" ref="H52:H71">
    <sortCondition descending="1" ref="H52:H71"/>
  </sortState>
  <mergeCells count="7">
    <mergeCell ref="P51:R51"/>
    <mergeCell ref="A49:C49"/>
    <mergeCell ref="A51:C51"/>
    <mergeCell ref="D51:F51"/>
    <mergeCell ref="G51:I51"/>
    <mergeCell ref="J51:L51"/>
    <mergeCell ref="M51:O51"/>
  </mergeCells>
  <pageMargins left="0.7" right="0.7" top="0.75" bottom="0.75" header="0.3" footer="0.3"/>
  <pageSetup paperSize="9" orientation="portrait" horizontalDpi="4294967293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4871E-115F-46B4-B964-5AC94DBF9F97}">
  <dimension ref="A2:S84"/>
  <sheetViews>
    <sheetView showGridLines="0" topLeftCell="A4" zoomScale="60" zoomScaleNormal="60" workbookViewId="0">
      <selection activeCell="A29" sqref="A29:XFD29"/>
    </sheetView>
  </sheetViews>
  <sheetFormatPr defaultColWidth="12.44140625" defaultRowHeight="15.6" x14ac:dyDescent="0.3"/>
  <cols>
    <col min="1" max="1" width="26" style="5" bestFit="1" customWidth="1"/>
    <col min="2" max="2" width="27.109375" style="5" bestFit="1" customWidth="1"/>
    <col min="3" max="3" width="23.21875" style="5" bestFit="1" customWidth="1"/>
    <col min="4" max="4" width="31.77734375" style="5" bestFit="1" customWidth="1"/>
    <col min="5" max="5" width="28.44140625" style="5" bestFit="1" customWidth="1"/>
    <col min="6" max="6" width="31.44140625" style="5" bestFit="1" customWidth="1"/>
    <col min="7" max="7" width="32.33203125" style="5" bestFit="1" customWidth="1"/>
    <col min="8" max="8" width="16.33203125" style="5" bestFit="1" customWidth="1"/>
    <col min="9" max="10" width="12.44140625" style="5"/>
    <col min="11" max="11" width="30.109375" style="5" bestFit="1" customWidth="1"/>
    <col min="12" max="12" width="20.6640625" style="5" bestFit="1" customWidth="1"/>
    <col min="13" max="13" width="30.33203125" style="5" bestFit="1" customWidth="1"/>
    <col min="14" max="14" width="18.33203125" style="5" bestFit="1" customWidth="1"/>
    <col min="15" max="16" width="12.44140625" style="5"/>
    <col min="17" max="17" width="17.44140625" style="5" bestFit="1" customWidth="1"/>
    <col min="18" max="22" width="12.44140625" style="5"/>
    <col min="23" max="23" width="25.6640625" style="5" bestFit="1" customWidth="1"/>
    <col min="24" max="16384" width="12.44140625" style="5"/>
  </cols>
  <sheetData>
    <row r="2" spans="1:14" ht="21" x14ac:dyDescent="0.4">
      <c r="B2" s="36" t="s">
        <v>495</v>
      </c>
    </row>
    <row r="3" spans="1:14" x14ac:dyDescent="0.3">
      <c r="B3" s="5" t="s">
        <v>538</v>
      </c>
      <c r="E3" s="5" t="s">
        <v>539</v>
      </c>
      <c r="H3" s="5" t="s">
        <v>540</v>
      </c>
      <c r="K3" s="5" t="s">
        <v>541</v>
      </c>
    </row>
    <row r="4" spans="1:14" x14ac:dyDescent="0.3">
      <c r="B4" s="109" t="s">
        <v>496</v>
      </c>
      <c r="C4" s="109"/>
      <c r="E4" s="110" t="s">
        <v>497</v>
      </c>
      <c r="F4" s="111"/>
      <c r="H4" s="110" t="s">
        <v>498</v>
      </c>
      <c r="I4" s="111"/>
      <c r="K4" s="110" t="s">
        <v>499</v>
      </c>
      <c r="L4" s="111"/>
    </row>
    <row r="5" spans="1:14" x14ac:dyDescent="0.3">
      <c r="B5" s="18">
        <v>1</v>
      </c>
      <c r="C5" s="18">
        <v>2</v>
      </c>
      <c r="E5" s="18">
        <v>88</v>
      </c>
      <c r="F5" s="18">
        <v>9</v>
      </c>
      <c r="H5" s="18" t="s">
        <v>500</v>
      </c>
      <c r="I5" s="18">
        <v>2</v>
      </c>
      <c r="K5" s="18">
        <v>0</v>
      </c>
      <c r="L5" s="18">
        <v>1</v>
      </c>
    </row>
    <row r="6" spans="1:14" x14ac:dyDescent="0.3">
      <c r="B6" s="18">
        <v>7</v>
      </c>
      <c r="C6" s="18">
        <v>3</v>
      </c>
      <c r="E6" s="18">
        <v>90</v>
      </c>
      <c r="F6" s="18">
        <v>6</v>
      </c>
      <c r="H6" s="18" t="s">
        <v>501</v>
      </c>
      <c r="I6" s="18">
        <v>5</v>
      </c>
      <c r="K6" s="18">
        <v>1</v>
      </c>
      <c r="L6" s="18">
        <v>4</v>
      </c>
    </row>
    <row r="7" spans="1:14" x14ac:dyDescent="0.3">
      <c r="B7" s="18">
        <v>20</v>
      </c>
      <c r="C7" s="18">
        <v>5</v>
      </c>
      <c r="E7" s="18">
        <v>92</v>
      </c>
      <c r="F7" s="18">
        <v>4</v>
      </c>
      <c r="H7" s="18" t="s">
        <v>502</v>
      </c>
      <c r="I7" s="18">
        <v>8</v>
      </c>
      <c r="K7" s="18">
        <v>2</v>
      </c>
      <c r="L7" s="18">
        <v>9</v>
      </c>
    </row>
    <row r="8" spans="1:14" x14ac:dyDescent="0.3">
      <c r="B8" s="18">
        <v>30</v>
      </c>
      <c r="C8" s="18">
        <v>7</v>
      </c>
      <c r="E8" s="18">
        <v>100</v>
      </c>
      <c r="F8" s="18">
        <v>2</v>
      </c>
    </row>
    <row r="9" spans="1:14" x14ac:dyDescent="0.3">
      <c r="B9" s="18">
        <v>60</v>
      </c>
      <c r="C9" s="18">
        <v>9</v>
      </c>
    </row>
    <row r="13" spans="1:14" x14ac:dyDescent="0.3">
      <c r="E13" s="5" t="s">
        <v>1043</v>
      </c>
    </row>
    <row r="14" spans="1:14" x14ac:dyDescent="0.3">
      <c r="B14" s="59" t="s">
        <v>546</v>
      </c>
      <c r="C14" t="s">
        <v>503</v>
      </c>
      <c r="D14" t="s">
        <v>542</v>
      </c>
      <c r="E14" t="s">
        <v>504</v>
      </c>
      <c r="F14" t="s">
        <v>543</v>
      </c>
      <c r="G14" t="s">
        <v>544</v>
      </c>
      <c r="L14" s="5" t="s">
        <v>1041</v>
      </c>
      <c r="M14" s="5" t="s">
        <v>1042</v>
      </c>
      <c r="N14" s="5" t="s">
        <v>1041</v>
      </c>
    </row>
    <row r="15" spans="1:14" x14ac:dyDescent="0.3">
      <c r="A15" s="5" t="s">
        <v>235</v>
      </c>
      <c r="B15" s="57" t="s">
        <v>550</v>
      </c>
      <c r="C15" s="58">
        <v>62640</v>
      </c>
      <c r="D15" s="58">
        <v>310363210</v>
      </c>
      <c r="E15" s="58">
        <v>10</v>
      </c>
      <c r="F15" s="58">
        <v>0.7</v>
      </c>
      <c r="G15" s="58">
        <v>96.875</v>
      </c>
      <c r="K15" s="59" t="s">
        <v>546</v>
      </c>
      <c r="L15" t="s">
        <v>1039</v>
      </c>
      <c r="M15" t="s">
        <v>1040</v>
      </c>
      <c r="N15" t="s">
        <v>935</v>
      </c>
    </row>
    <row r="16" spans="1:14" x14ac:dyDescent="0.3">
      <c r="A16" s="5" t="s">
        <v>35</v>
      </c>
      <c r="B16" s="57" t="s">
        <v>552</v>
      </c>
      <c r="C16" s="58">
        <v>228210</v>
      </c>
      <c r="D16" s="58">
        <v>1177267719</v>
      </c>
      <c r="E16" s="58">
        <v>10</v>
      </c>
      <c r="F16" s="58">
        <v>0.69999999999999973</v>
      </c>
      <c r="G16" s="58">
        <v>94.135802469135797</v>
      </c>
      <c r="K16" s="104" t="s">
        <v>35</v>
      </c>
      <c r="L16" s="105">
        <v>0.58024691358024694</v>
      </c>
      <c r="M16" s="105">
        <v>0.40740740740740738</v>
      </c>
      <c r="N16" s="63">
        <f>VLOOKUP(K16,$A$15:$G$29,7,0)</f>
        <v>94.135802469135797</v>
      </c>
    </row>
    <row r="17" spans="1:14" x14ac:dyDescent="0.3">
      <c r="A17" s="5" t="s">
        <v>62</v>
      </c>
      <c r="B17" s="57" t="s">
        <v>553</v>
      </c>
      <c r="C17" s="58">
        <v>76206</v>
      </c>
      <c r="D17" s="58">
        <v>329137962</v>
      </c>
      <c r="E17" s="58">
        <v>7</v>
      </c>
      <c r="F17" s="58">
        <v>1.8999999999999997</v>
      </c>
      <c r="G17" s="58">
        <v>93.333333333333329</v>
      </c>
      <c r="K17" s="104" t="s">
        <v>62</v>
      </c>
      <c r="L17" s="105">
        <v>0.15384615384615385</v>
      </c>
      <c r="M17" s="105">
        <v>0.64102564102564108</v>
      </c>
      <c r="N17" s="63">
        <f t="shared" ref="N17:N30" si="0">VLOOKUP(K17,$A$15:$G$29,7,0)</f>
        <v>93.333333333333329</v>
      </c>
    </row>
    <row r="18" spans="1:14" x14ac:dyDescent="0.3">
      <c r="A18" s="5" t="s">
        <v>65</v>
      </c>
      <c r="B18" s="57" t="s">
        <v>551</v>
      </c>
      <c r="C18" s="58">
        <v>52906</v>
      </c>
      <c r="D18" s="58">
        <v>419254812</v>
      </c>
      <c r="E18" s="58">
        <v>5</v>
      </c>
      <c r="F18" s="58">
        <v>2.5</v>
      </c>
      <c r="G18" s="58">
        <v>95.621794871794904</v>
      </c>
      <c r="K18" s="104" t="s">
        <v>65</v>
      </c>
      <c r="L18" s="105">
        <v>7.6923076923076927E-2</v>
      </c>
      <c r="M18" s="105">
        <v>0.44871794871794873</v>
      </c>
      <c r="N18" s="63">
        <f t="shared" si="0"/>
        <v>95.621794871794904</v>
      </c>
    </row>
    <row r="19" spans="1:14" s="128" customFormat="1" x14ac:dyDescent="0.3">
      <c r="A19" s="128" t="s">
        <v>90</v>
      </c>
      <c r="B19" s="129" t="s">
        <v>555</v>
      </c>
      <c r="C19" s="130">
        <v>192584</v>
      </c>
      <c r="D19" s="130">
        <v>771475828</v>
      </c>
      <c r="E19" s="130">
        <v>8</v>
      </c>
      <c r="F19" s="130">
        <v>3.5999999999999965</v>
      </c>
      <c r="G19" s="130">
        <v>96.546474358974493</v>
      </c>
      <c r="K19" s="131" t="s">
        <v>191</v>
      </c>
      <c r="L19" s="132">
        <v>2.4035087719298245</v>
      </c>
      <c r="M19" s="132">
        <v>0.76315789473684215</v>
      </c>
      <c r="N19" s="133">
        <f t="shared" si="0"/>
        <v>90.177631578947398</v>
      </c>
    </row>
    <row r="20" spans="1:14" x14ac:dyDescent="0.3">
      <c r="A20" s="5" t="s">
        <v>191</v>
      </c>
      <c r="B20" s="57" t="s">
        <v>191</v>
      </c>
      <c r="C20" s="58">
        <v>1379752</v>
      </c>
      <c r="D20" s="58">
        <v>6257604074</v>
      </c>
      <c r="E20" s="58">
        <v>20</v>
      </c>
      <c r="F20" s="58">
        <v>0.60000000000000031</v>
      </c>
      <c r="G20" s="58">
        <v>90.177631578947398</v>
      </c>
      <c r="K20" s="104" t="s">
        <v>168</v>
      </c>
      <c r="L20" s="105">
        <v>3.3333333333333335</v>
      </c>
      <c r="M20" s="105">
        <v>0.16666666666666666</v>
      </c>
      <c r="N20" s="63">
        <f t="shared" si="0"/>
        <v>93.774999999999991</v>
      </c>
    </row>
    <row r="21" spans="1:14" x14ac:dyDescent="0.3">
      <c r="A21" s="5" t="s">
        <v>168</v>
      </c>
      <c r="B21" s="57" t="s">
        <v>168</v>
      </c>
      <c r="C21" s="58">
        <v>434016</v>
      </c>
      <c r="D21" s="58">
        <v>874081087</v>
      </c>
      <c r="E21" s="58">
        <v>20</v>
      </c>
      <c r="F21" s="58">
        <v>2.8999999999999995</v>
      </c>
      <c r="G21" s="58">
        <v>93.774999999999991</v>
      </c>
      <c r="K21" s="104" t="s">
        <v>235</v>
      </c>
      <c r="L21" s="105">
        <v>1.5</v>
      </c>
      <c r="M21" s="105">
        <v>0</v>
      </c>
      <c r="N21" s="63">
        <f t="shared" si="0"/>
        <v>96.875</v>
      </c>
    </row>
    <row r="22" spans="1:14" s="128" customFormat="1" x14ac:dyDescent="0.3">
      <c r="A22" s="128" t="s">
        <v>31</v>
      </c>
      <c r="B22" s="129" t="s">
        <v>556</v>
      </c>
      <c r="C22" s="130">
        <v>695763</v>
      </c>
      <c r="D22" s="130">
        <v>3801492538</v>
      </c>
      <c r="E22" s="130">
        <v>60</v>
      </c>
      <c r="F22" s="130">
        <v>0.6000000000000002</v>
      </c>
      <c r="G22" s="130">
        <v>91.898148148148223</v>
      </c>
      <c r="K22" s="131" t="s">
        <v>318</v>
      </c>
      <c r="L22" s="132">
        <v>0</v>
      </c>
      <c r="M22" s="132">
        <v>0.43089430894308944</v>
      </c>
      <c r="N22" s="133">
        <f t="shared" si="0"/>
        <v>96.934959349593541</v>
      </c>
    </row>
    <row r="23" spans="1:14" x14ac:dyDescent="0.3">
      <c r="A23" s="5" t="s">
        <v>184</v>
      </c>
      <c r="B23" s="57" t="s">
        <v>554</v>
      </c>
      <c r="C23" s="58">
        <v>152206</v>
      </c>
      <c r="D23" s="58">
        <v>1142408287</v>
      </c>
      <c r="E23" s="58">
        <v>25</v>
      </c>
      <c r="F23" s="58">
        <v>0.40000000000000013</v>
      </c>
      <c r="G23" s="58">
        <v>95.140151515151516</v>
      </c>
      <c r="K23" s="104" t="s">
        <v>166</v>
      </c>
      <c r="L23" s="105">
        <v>0.27272727272727271</v>
      </c>
      <c r="M23" s="105">
        <v>0.12121212121212122</v>
      </c>
      <c r="N23" s="63">
        <f t="shared" si="0"/>
        <v>97.094696969696983</v>
      </c>
    </row>
    <row r="24" spans="1:14" x14ac:dyDescent="0.3">
      <c r="A24" s="5" t="s">
        <v>238</v>
      </c>
      <c r="B24" s="126" t="s">
        <v>548</v>
      </c>
      <c r="C24" s="127">
        <v>72512</v>
      </c>
      <c r="D24" s="127">
        <v>529783695</v>
      </c>
      <c r="E24" s="127">
        <v>20</v>
      </c>
      <c r="F24" s="127">
        <v>1.1000000000000003</v>
      </c>
      <c r="G24" s="127">
        <v>96.492063492063537</v>
      </c>
      <c r="K24" s="123" t="s">
        <v>178</v>
      </c>
      <c r="L24" s="124">
        <v>0.79824561403508776</v>
      </c>
      <c r="M24" s="124">
        <v>0.33333333333333331</v>
      </c>
      <c r="N24" s="125">
        <f t="shared" si="0"/>
        <v>95.813596491228068</v>
      </c>
    </row>
    <row r="25" spans="1:14" x14ac:dyDescent="0.3">
      <c r="A25" s="5" t="s">
        <v>318</v>
      </c>
      <c r="B25" s="57" t="s">
        <v>318</v>
      </c>
      <c r="C25" s="58">
        <v>18056</v>
      </c>
      <c r="D25" s="58">
        <v>120415507</v>
      </c>
      <c r="E25" s="58">
        <v>3</v>
      </c>
      <c r="F25" s="58">
        <v>1.2000000000000008</v>
      </c>
      <c r="G25" s="58">
        <v>96.934959349593541</v>
      </c>
      <c r="K25" s="104" t="s">
        <v>259</v>
      </c>
      <c r="L25" s="105">
        <v>0.1111111111111111</v>
      </c>
      <c r="M25" s="105">
        <v>0.66666666666666663</v>
      </c>
      <c r="N25" s="63">
        <f t="shared" si="0"/>
        <v>94.638888888888872</v>
      </c>
    </row>
    <row r="26" spans="1:14" x14ac:dyDescent="0.3">
      <c r="A26" s="5" t="s">
        <v>178</v>
      </c>
      <c r="B26" s="126" t="s">
        <v>178</v>
      </c>
      <c r="C26" s="127">
        <v>426952</v>
      </c>
      <c r="D26" s="127">
        <v>2968856258</v>
      </c>
      <c r="E26" s="127">
        <v>19.657894736842106</v>
      </c>
      <c r="F26" s="127">
        <v>2.2999999999999985</v>
      </c>
      <c r="G26" s="127">
        <v>95.813596491228068</v>
      </c>
      <c r="K26" s="104" t="s">
        <v>160</v>
      </c>
      <c r="L26" s="105">
        <v>0.94166666666666665</v>
      </c>
      <c r="M26" s="105">
        <v>0.21666666666666667</v>
      </c>
      <c r="N26" s="63">
        <f t="shared" si="0"/>
        <v>96.052083333333385</v>
      </c>
    </row>
    <row r="27" spans="1:14" x14ac:dyDescent="0.3">
      <c r="A27" s="5" t="s">
        <v>259</v>
      </c>
      <c r="B27" s="57" t="s">
        <v>259</v>
      </c>
      <c r="C27" s="58">
        <v>8293</v>
      </c>
      <c r="D27" s="58">
        <v>47506398</v>
      </c>
      <c r="E27" s="58">
        <v>45</v>
      </c>
      <c r="F27" s="58">
        <v>0.10000000000000002</v>
      </c>
      <c r="G27" s="58">
        <v>94.638888888888872</v>
      </c>
      <c r="K27" s="104" t="s">
        <v>184</v>
      </c>
      <c r="L27" s="105">
        <v>0.24242424242424243</v>
      </c>
      <c r="M27" s="105">
        <v>0.45454545454545453</v>
      </c>
      <c r="N27" s="63">
        <f t="shared" si="0"/>
        <v>95.140151515151516</v>
      </c>
    </row>
    <row r="28" spans="1:14" x14ac:dyDescent="0.3">
      <c r="A28" s="5" t="s">
        <v>166</v>
      </c>
      <c r="B28" s="57" t="s">
        <v>549</v>
      </c>
      <c r="C28" s="58">
        <v>177822</v>
      </c>
      <c r="D28" s="58">
        <v>324975777</v>
      </c>
      <c r="E28" s="58">
        <v>10</v>
      </c>
      <c r="F28" s="58">
        <v>0.80000000000000027</v>
      </c>
      <c r="G28" s="58">
        <v>97.094696969696983</v>
      </c>
      <c r="K28" s="123" t="s">
        <v>238</v>
      </c>
      <c r="L28" s="124">
        <v>6.3492063492063489E-2</v>
      </c>
      <c r="M28" s="124">
        <v>0.36507936507936506</v>
      </c>
      <c r="N28" s="125">
        <f t="shared" si="0"/>
        <v>96.492063492063537</v>
      </c>
    </row>
    <row r="29" spans="1:14" s="128" customFormat="1" x14ac:dyDescent="0.3">
      <c r="A29" s="128" t="s">
        <v>160</v>
      </c>
      <c r="B29" s="129" t="s">
        <v>547</v>
      </c>
      <c r="C29" s="130">
        <v>470145</v>
      </c>
      <c r="D29" s="130">
        <v>2825568681</v>
      </c>
      <c r="E29" s="130">
        <v>10</v>
      </c>
      <c r="F29" s="130">
        <v>0.69999999999999951</v>
      </c>
      <c r="G29" s="130">
        <v>96.052083333333385</v>
      </c>
      <c r="K29" s="131" t="s">
        <v>31</v>
      </c>
      <c r="L29" s="132">
        <v>1.0185185185185186</v>
      </c>
      <c r="M29" s="132">
        <v>0.49074074074074076</v>
      </c>
      <c r="N29" s="133">
        <f t="shared" si="0"/>
        <v>91.898148148148223</v>
      </c>
    </row>
    <row r="30" spans="1:14" x14ac:dyDescent="0.3">
      <c r="B30" s="57" t="s">
        <v>545</v>
      </c>
      <c r="C30" s="58">
        <v>4448063</v>
      </c>
      <c r="D30" s="58">
        <v>21900191833</v>
      </c>
      <c r="E30" s="58">
        <v>16.987212276214834</v>
      </c>
      <c r="F30" s="58">
        <v>1.4961636828644542</v>
      </c>
      <c r="G30" s="58">
        <v>94.948635976129992</v>
      </c>
      <c r="K30" s="104" t="s">
        <v>90</v>
      </c>
      <c r="L30" s="105">
        <v>0.19230769230769232</v>
      </c>
      <c r="M30" s="105">
        <v>0.21794871794871795</v>
      </c>
      <c r="N30" s="63">
        <f t="shared" si="0"/>
        <v>96.546474358974493</v>
      </c>
    </row>
    <row r="31" spans="1:14" x14ac:dyDescent="0.3">
      <c r="B31"/>
      <c r="C31"/>
      <c r="D31"/>
      <c r="E31"/>
      <c r="F31"/>
      <c r="G31"/>
      <c r="K31" s="57" t="s">
        <v>545</v>
      </c>
      <c r="L31" s="58">
        <v>0.70332480818414322</v>
      </c>
      <c r="M31" s="58">
        <v>0.38874680306905368</v>
      </c>
    </row>
    <row r="32" spans="1:14" x14ac:dyDescent="0.3">
      <c r="B32"/>
      <c r="C32"/>
      <c r="D32"/>
      <c r="E32"/>
      <c r="F32"/>
      <c r="G32"/>
      <c r="K32"/>
      <c r="L32"/>
      <c r="M32"/>
    </row>
    <row r="33" spans="2:19" x14ac:dyDescent="0.3">
      <c r="B33"/>
      <c r="C33"/>
      <c r="D33"/>
      <c r="E33"/>
      <c r="F33"/>
      <c r="G33"/>
    </row>
    <row r="34" spans="2:19" x14ac:dyDescent="0.3">
      <c r="B34"/>
      <c r="C34"/>
      <c r="D34"/>
      <c r="E34"/>
      <c r="F34"/>
      <c r="G34"/>
    </row>
    <row r="35" spans="2:19" x14ac:dyDescent="0.3">
      <c r="B35"/>
      <c r="C35"/>
      <c r="D35"/>
      <c r="E35"/>
      <c r="F35"/>
      <c r="G35"/>
    </row>
    <row r="36" spans="2:19" x14ac:dyDescent="0.3">
      <c r="B36"/>
      <c r="C36"/>
      <c r="D36"/>
      <c r="E36"/>
      <c r="F36"/>
      <c r="G36"/>
    </row>
    <row r="37" spans="2:19" x14ac:dyDescent="0.3">
      <c r="B37"/>
      <c r="C37"/>
      <c r="D37"/>
      <c r="E37"/>
      <c r="F37"/>
      <c r="G37"/>
    </row>
    <row r="38" spans="2:19" x14ac:dyDescent="0.3">
      <c r="B38"/>
      <c r="C38"/>
      <c r="D38"/>
      <c r="E38"/>
      <c r="F38"/>
      <c r="G38"/>
    </row>
    <row r="39" spans="2:19" x14ac:dyDescent="0.3">
      <c r="B39" s="37" t="s">
        <v>2</v>
      </c>
      <c r="C39" s="37" t="s">
        <v>516</v>
      </c>
      <c r="D39" s="37" t="s">
        <v>517</v>
      </c>
      <c r="E39" s="37" t="s">
        <v>496</v>
      </c>
      <c r="F39" s="37" t="s">
        <v>518</v>
      </c>
      <c r="G39" s="37" t="s">
        <v>519</v>
      </c>
      <c r="H39" s="38" t="s">
        <v>520</v>
      </c>
      <c r="N39" s="40" t="s">
        <v>524</v>
      </c>
      <c r="O39" s="40" t="s">
        <v>525</v>
      </c>
      <c r="P39" s="40" t="s">
        <v>451</v>
      </c>
      <c r="Q39" s="41" t="s">
        <v>526</v>
      </c>
      <c r="R39" s="41" t="s">
        <v>527</v>
      </c>
      <c r="S39" s="41" t="s">
        <v>528</v>
      </c>
    </row>
    <row r="40" spans="2:19" x14ac:dyDescent="0.3">
      <c r="B40" s="57" t="s">
        <v>550</v>
      </c>
      <c r="C40" s="58">
        <v>62640</v>
      </c>
      <c r="D40" s="58">
        <v>310363210</v>
      </c>
      <c r="E40" s="58">
        <v>10</v>
      </c>
      <c r="F40" s="58">
        <v>0.7</v>
      </c>
      <c r="G40" s="58">
        <v>96.875</v>
      </c>
      <c r="H40" s="5" t="s">
        <v>501</v>
      </c>
      <c r="N40" s="48">
        <f>D40</f>
        <v>310363210</v>
      </c>
      <c r="O40" s="5">
        <f>VLOOKUP(B40,$B$70:$M$84,12,0)</f>
        <v>3.25</v>
      </c>
      <c r="P40" s="48">
        <f>C40</f>
        <v>62640</v>
      </c>
      <c r="Q40" s="49">
        <v>7.5</v>
      </c>
      <c r="R40" s="48">
        <v>5.5</v>
      </c>
      <c r="S40" s="48">
        <f>P40</f>
        <v>62640</v>
      </c>
    </row>
    <row r="41" spans="2:19" x14ac:dyDescent="0.3">
      <c r="B41" s="57" t="s">
        <v>552</v>
      </c>
      <c r="C41" s="58">
        <v>228210</v>
      </c>
      <c r="D41" s="58">
        <v>1177267719</v>
      </c>
      <c r="E41" s="58">
        <v>10</v>
      </c>
      <c r="F41" s="58">
        <v>0.69999999999999973</v>
      </c>
      <c r="G41" s="58">
        <v>94.135802469135797</v>
      </c>
      <c r="H41" s="5" t="s">
        <v>500</v>
      </c>
      <c r="N41" s="48">
        <f t="shared" ref="N41:N53" si="1">D41</f>
        <v>1177267719</v>
      </c>
      <c r="O41" s="5">
        <f t="shared" ref="O41:O54" si="2">VLOOKUP(B41,$B$70:$M$84,12,0)</f>
        <v>2.95</v>
      </c>
      <c r="P41" s="48">
        <f t="shared" ref="P41:P53" si="3">C41</f>
        <v>228210</v>
      </c>
      <c r="Q41" s="5">
        <v>9</v>
      </c>
      <c r="R41" s="5">
        <v>10</v>
      </c>
      <c r="S41" s="48">
        <f t="shared" ref="S41:S54" si="4">P41</f>
        <v>228210</v>
      </c>
    </row>
    <row r="42" spans="2:19" x14ac:dyDescent="0.3">
      <c r="B42" s="57" t="s">
        <v>553</v>
      </c>
      <c r="C42" s="58">
        <v>76206</v>
      </c>
      <c r="D42" s="58">
        <v>329137962</v>
      </c>
      <c r="E42" s="58">
        <v>7</v>
      </c>
      <c r="F42" s="58">
        <v>1.8999999999999997</v>
      </c>
      <c r="G42" s="58">
        <v>93.333333333333329</v>
      </c>
      <c r="H42" s="5" t="s">
        <v>501</v>
      </c>
      <c r="N42" s="48">
        <f t="shared" si="1"/>
        <v>329137962</v>
      </c>
      <c r="O42" s="5">
        <f t="shared" si="2"/>
        <v>3.7</v>
      </c>
      <c r="P42" s="48">
        <f t="shared" si="3"/>
        <v>76206</v>
      </c>
      <c r="Q42" s="5">
        <v>7.2</v>
      </c>
      <c r="R42" s="5">
        <v>9</v>
      </c>
      <c r="S42" s="48">
        <f t="shared" si="4"/>
        <v>76206</v>
      </c>
    </row>
    <row r="43" spans="2:19" x14ac:dyDescent="0.3">
      <c r="B43" s="57" t="s">
        <v>551</v>
      </c>
      <c r="C43" s="58">
        <v>52906</v>
      </c>
      <c r="D43" s="58">
        <v>419254812</v>
      </c>
      <c r="E43" s="58">
        <v>5</v>
      </c>
      <c r="F43" s="58">
        <v>2.5</v>
      </c>
      <c r="G43" s="58">
        <v>95.621794871794904</v>
      </c>
      <c r="H43" s="5" t="s">
        <v>501</v>
      </c>
      <c r="N43" s="48">
        <f t="shared" si="1"/>
        <v>419254812</v>
      </c>
      <c r="O43" s="5">
        <f t="shared" si="2"/>
        <v>4.05</v>
      </c>
      <c r="P43" s="48">
        <f t="shared" si="3"/>
        <v>52906</v>
      </c>
      <c r="Q43" s="5">
        <v>7</v>
      </c>
      <c r="R43" s="5">
        <v>8.6</v>
      </c>
      <c r="S43" s="48">
        <f t="shared" si="4"/>
        <v>52906</v>
      </c>
    </row>
    <row r="44" spans="2:19" x14ac:dyDescent="0.3">
      <c r="B44" s="57" t="s">
        <v>555</v>
      </c>
      <c r="C44" s="58">
        <v>192584</v>
      </c>
      <c r="D44" s="58">
        <v>771475828</v>
      </c>
      <c r="E44" s="58">
        <v>8</v>
      </c>
      <c r="F44" s="58">
        <v>3.5999999999999965</v>
      </c>
      <c r="G44" s="58">
        <v>96.546474358974493</v>
      </c>
      <c r="H44" s="5" t="s">
        <v>502</v>
      </c>
      <c r="N44" s="48">
        <f t="shared" si="1"/>
        <v>771475828</v>
      </c>
      <c r="O44" s="5">
        <f t="shared" si="2"/>
        <v>4.75</v>
      </c>
      <c r="P44" s="48">
        <f t="shared" si="3"/>
        <v>192584</v>
      </c>
      <c r="Q44" s="5">
        <v>6.3</v>
      </c>
      <c r="R44" s="5">
        <v>5.5</v>
      </c>
      <c r="S44" s="48">
        <f t="shared" si="4"/>
        <v>192584</v>
      </c>
    </row>
    <row r="45" spans="2:19" x14ac:dyDescent="0.3">
      <c r="B45" s="57" t="s">
        <v>191</v>
      </c>
      <c r="C45" s="58">
        <v>1379752</v>
      </c>
      <c r="D45" s="58">
        <v>6257604074</v>
      </c>
      <c r="E45" s="58">
        <v>20</v>
      </c>
      <c r="F45" s="58">
        <v>0.60000000000000031</v>
      </c>
      <c r="G45" s="58">
        <v>90.177631578947398</v>
      </c>
      <c r="H45" s="5" t="s">
        <v>502</v>
      </c>
      <c r="N45" s="48">
        <f t="shared" si="1"/>
        <v>6257604074</v>
      </c>
      <c r="O45" s="5">
        <f t="shared" si="2"/>
        <v>5.05</v>
      </c>
      <c r="P45" s="48">
        <f t="shared" si="3"/>
        <v>1379752</v>
      </c>
      <c r="Q45" s="5">
        <v>5.2</v>
      </c>
      <c r="R45" s="5">
        <v>5.5</v>
      </c>
      <c r="S45" s="48">
        <f t="shared" si="4"/>
        <v>1379752</v>
      </c>
    </row>
    <row r="46" spans="2:19" x14ac:dyDescent="0.3">
      <c r="B46" s="57" t="s">
        <v>168</v>
      </c>
      <c r="C46" s="58">
        <v>434016</v>
      </c>
      <c r="D46" s="58">
        <v>874081087</v>
      </c>
      <c r="E46" s="58">
        <v>20</v>
      </c>
      <c r="F46" s="58">
        <v>2.8999999999999995</v>
      </c>
      <c r="G46" s="58">
        <v>93.774999999999991</v>
      </c>
      <c r="H46" s="5" t="s">
        <v>500</v>
      </c>
      <c r="N46" s="48">
        <f t="shared" si="1"/>
        <v>874081087</v>
      </c>
      <c r="O46" s="5">
        <f t="shared" si="2"/>
        <v>4.95</v>
      </c>
      <c r="P46" s="48">
        <f t="shared" si="3"/>
        <v>434016</v>
      </c>
      <c r="Q46" s="5">
        <v>5.3</v>
      </c>
      <c r="R46" s="5">
        <v>5</v>
      </c>
      <c r="S46" s="48">
        <f t="shared" si="4"/>
        <v>434016</v>
      </c>
    </row>
    <row r="47" spans="2:19" x14ac:dyDescent="0.3">
      <c r="B47" s="57" t="s">
        <v>556</v>
      </c>
      <c r="C47" s="58">
        <v>695763</v>
      </c>
      <c r="D47" s="58">
        <v>3801492538</v>
      </c>
      <c r="E47" s="58">
        <v>60</v>
      </c>
      <c r="F47" s="58">
        <v>0.6000000000000002</v>
      </c>
      <c r="G47" s="58">
        <v>91.898148148148223</v>
      </c>
      <c r="H47" s="5" t="s">
        <v>502</v>
      </c>
      <c r="N47" s="48">
        <f>D47</f>
        <v>3801492538</v>
      </c>
      <c r="O47" s="5">
        <f t="shared" si="2"/>
        <v>6.6499999999999995</v>
      </c>
      <c r="P47" s="48">
        <f t="shared" si="3"/>
        <v>695763</v>
      </c>
      <c r="Q47" s="5">
        <v>6</v>
      </c>
      <c r="R47" s="5">
        <v>8.1999999999999993</v>
      </c>
      <c r="S47" s="48">
        <f t="shared" si="4"/>
        <v>695763</v>
      </c>
    </row>
    <row r="48" spans="2:19" x14ac:dyDescent="0.3">
      <c r="B48" s="57" t="s">
        <v>554</v>
      </c>
      <c r="C48" s="58">
        <v>152206</v>
      </c>
      <c r="D48" s="58">
        <v>1142408287</v>
      </c>
      <c r="E48" s="58">
        <v>25</v>
      </c>
      <c r="F48" s="58">
        <v>0.40000000000000013</v>
      </c>
      <c r="G48" s="58">
        <v>95.140151515151516</v>
      </c>
      <c r="H48" s="5" t="s">
        <v>501</v>
      </c>
      <c r="N48" s="48">
        <f t="shared" si="1"/>
        <v>1142408287</v>
      </c>
      <c r="O48" s="5">
        <f t="shared" si="2"/>
        <v>4.05</v>
      </c>
      <c r="P48" s="48">
        <f t="shared" si="3"/>
        <v>152206</v>
      </c>
      <c r="Q48" s="5">
        <v>4.5999999999999996</v>
      </c>
      <c r="R48" s="5">
        <v>7</v>
      </c>
      <c r="S48" s="48">
        <f t="shared" si="4"/>
        <v>152206</v>
      </c>
    </row>
    <row r="49" spans="2:19" x14ac:dyDescent="0.3">
      <c r="B49" s="57" t="s">
        <v>548</v>
      </c>
      <c r="C49" s="58">
        <v>72512</v>
      </c>
      <c r="D49" s="58">
        <v>529783695</v>
      </c>
      <c r="E49" s="58">
        <v>20</v>
      </c>
      <c r="F49" s="58">
        <v>1.1000000000000003</v>
      </c>
      <c r="G49" s="58">
        <v>96.492063492063537</v>
      </c>
      <c r="H49" s="5" t="s">
        <v>502</v>
      </c>
      <c r="N49" s="48">
        <f t="shared" si="1"/>
        <v>529783695</v>
      </c>
      <c r="O49" s="5">
        <f t="shared" si="2"/>
        <v>4.8</v>
      </c>
      <c r="P49" s="48">
        <f>C49</f>
        <v>72512</v>
      </c>
      <c r="Q49" s="5">
        <v>5.4</v>
      </c>
      <c r="R49" s="5">
        <v>5.5</v>
      </c>
      <c r="S49" s="48">
        <f t="shared" si="4"/>
        <v>72512</v>
      </c>
    </row>
    <row r="50" spans="2:19" x14ac:dyDescent="0.3">
      <c r="B50" s="57" t="s">
        <v>318</v>
      </c>
      <c r="C50" s="58">
        <v>18056</v>
      </c>
      <c r="D50" s="58">
        <v>120415507</v>
      </c>
      <c r="E50" s="58">
        <v>3</v>
      </c>
      <c r="F50" s="58">
        <v>1.2000000000000008</v>
      </c>
      <c r="G50" s="58">
        <v>96.934959349593541</v>
      </c>
      <c r="H50" s="5" t="s">
        <v>500</v>
      </c>
      <c r="N50" s="48">
        <f t="shared" si="1"/>
        <v>120415507</v>
      </c>
      <c r="O50" s="5">
        <f t="shared" si="2"/>
        <v>3</v>
      </c>
      <c r="P50" s="48">
        <f t="shared" si="3"/>
        <v>18056</v>
      </c>
      <c r="Q50" s="5">
        <v>4</v>
      </c>
      <c r="R50" s="5">
        <v>3</v>
      </c>
      <c r="S50" s="48">
        <f t="shared" si="4"/>
        <v>18056</v>
      </c>
    </row>
    <row r="51" spans="2:19" x14ac:dyDescent="0.3">
      <c r="B51" s="57" t="s">
        <v>178</v>
      </c>
      <c r="C51" s="58">
        <v>426952</v>
      </c>
      <c r="D51" s="58">
        <v>2968856258</v>
      </c>
      <c r="E51" s="58">
        <v>19.657894736842106</v>
      </c>
      <c r="F51" s="58">
        <v>2.2999999999999985</v>
      </c>
      <c r="G51" s="58">
        <v>95.813596491228068</v>
      </c>
      <c r="H51" s="5" t="s">
        <v>501</v>
      </c>
      <c r="N51" s="48">
        <f t="shared" si="1"/>
        <v>2968856258</v>
      </c>
      <c r="O51" s="5">
        <f t="shared" si="2"/>
        <v>4.4499999999999993</v>
      </c>
      <c r="P51" s="48">
        <f t="shared" si="3"/>
        <v>426952</v>
      </c>
      <c r="Q51" s="5">
        <v>3.4</v>
      </c>
      <c r="R51" s="5">
        <v>6</v>
      </c>
      <c r="S51" s="48">
        <f t="shared" si="4"/>
        <v>426952</v>
      </c>
    </row>
    <row r="52" spans="2:19" x14ac:dyDescent="0.3">
      <c r="B52" s="57" t="s">
        <v>259</v>
      </c>
      <c r="C52" s="58">
        <v>8293</v>
      </c>
      <c r="D52" s="58">
        <v>47506398</v>
      </c>
      <c r="E52" s="58">
        <v>45</v>
      </c>
      <c r="F52" s="58">
        <v>0.10000000000000002</v>
      </c>
      <c r="G52" s="58">
        <v>94.638888888888872</v>
      </c>
      <c r="H52" s="5" t="s">
        <v>500</v>
      </c>
      <c r="N52" s="48">
        <f t="shared" si="1"/>
        <v>47506398</v>
      </c>
      <c r="O52" s="5">
        <f t="shared" si="2"/>
        <v>4.55</v>
      </c>
      <c r="P52" s="48">
        <f t="shared" si="3"/>
        <v>8293</v>
      </c>
      <c r="Q52" s="5">
        <v>3.6</v>
      </c>
      <c r="R52" s="5">
        <v>2</v>
      </c>
      <c r="S52" s="48">
        <f t="shared" si="4"/>
        <v>8293</v>
      </c>
    </row>
    <row r="53" spans="2:19" x14ac:dyDescent="0.3">
      <c r="B53" s="57" t="s">
        <v>549</v>
      </c>
      <c r="C53" s="58">
        <v>177822</v>
      </c>
      <c r="D53" s="58">
        <v>324975777</v>
      </c>
      <c r="E53" s="58">
        <v>10</v>
      </c>
      <c r="F53" s="58">
        <v>0.80000000000000027</v>
      </c>
      <c r="G53" s="58">
        <v>97.094696969696983</v>
      </c>
      <c r="H53" s="5" t="s">
        <v>501</v>
      </c>
      <c r="I53" s="46"/>
      <c r="J53" s="51"/>
      <c r="K53" s="46"/>
      <c r="L53" s="46"/>
      <c r="N53" s="48">
        <f t="shared" si="1"/>
        <v>324975777</v>
      </c>
      <c r="O53" s="5">
        <f t="shared" si="2"/>
        <v>3.25</v>
      </c>
      <c r="P53" s="48">
        <f t="shared" si="3"/>
        <v>177822</v>
      </c>
      <c r="Q53" s="5">
        <v>3.2</v>
      </c>
      <c r="R53" s="5">
        <v>4.5</v>
      </c>
      <c r="S53" s="48">
        <f t="shared" si="4"/>
        <v>177822</v>
      </c>
    </row>
    <row r="54" spans="2:19" x14ac:dyDescent="0.3">
      <c r="B54" s="57" t="s">
        <v>547</v>
      </c>
      <c r="C54" s="58">
        <v>470145</v>
      </c>
      <c r="D54" s="58">
        <v>2825568681</v>
      </c>
      <c r="E54" s="58">
        <v>10</v>
      </c>
      <c r="F54" s="58">
        <v>0.69999999999999951</v>
      </c>
      <c r="G54" s="58">
        <v>96.052083333333385</v>
      </c>
      <c r="H54" s="5" t="s">
        <v>500</v>
      </c>
      <c r="I54" s="46"/>
      <c r="J54" s="51"/>
      <c r="K54" s="46"/>
      <c r="L54" s="46"/>
      <c r="N54" s="48">
        <f>D54</f>
        <v>2825568681</v>
      </c>
      <c r="O54" s="5">
        <f t="shared" si="2"/>
        <v>2.95</v>
      </c>
      <c r="P54" s="48">
        <f>C54</f>
        <v>470145</v>
      </c>
      <c r="Q54" s="5">
        <v>3</v>
      </c>
      <c r="R54" s="5">
        <v>6.5</v>
      </c>
      <c r="S54" s="48">
        <f t="shared" si="4"/>
        <v>470145</v>
      </c>
    </row>
    <row r="55" spans="2:19" x14ac:dyDescent="0.3">
      <c r="B55"/>
      <c r="C55"/>
      <c r="D55"/>
      <c r="E55"/>
      <c r="F55"/>
      <c r="G55"/>
      <c r="I55" s="46"/>
      <c r="J55" s="51"/>
      <c r="K55" s="46"/>
      <c r="L55" s="46"/>
      <c r="N55" s="48"/>
      <c r="P55" s="48"/>
      <c r="S55" s="48"/>
    </row>
    <row r="56" spans="2:19" x14ac:dyDescent="0.3">
      <c r="B56"/>
      <c r="C56"/>
      <c r="D56"/>
      <c r="E56"/>
      <c r="F56"/>
      <c r="G56"/>
      <c r="I56" s="46"/>
      <c r="J56" s="51"/>
      <c r="K56" s="46"/>
      <c r="L56" s="46"/>
      <c r="N56" s="48"/>
      <c r="P56" s="48"/>
      <c r="S56" s="48"/>
    </row>
    <row r="57" spans="2:19" x14ac:dyDescent="0.3">
      <c r="B57"/>
      <c r="C57"/>
      <c r="D57"/>
      <c r="E57"/>
      <c r="F57"/>
      <c r="G57"/>
      <c r="I57" s="46"/>
      <c r="J57" s="51"/>
      <c r="K57" s="46"/>
      <c r="L57" s="46"/>
      <c r="N57" s="48"/>
      <c r="P57" s="48"/>
      <c r="S57" s="48"/>
    </row>
    <row r="58" spans="2:19" x14ac:dyDescent="0.3">
      <c r="B58"/>
      <c r="C58"/>
      <c r="D58"/>
      <c r="E58"/>
      <c r="F58"/>
      <c r="G58"/>
      <c r="I58" s="46"/>
      <c r="J58" s="51"/>
      <c r="K58" s="46"/>
      <c r="L58" s="46"/>
      <c r="N58" s="48"/>
      <c r="P58" s="48"/>
      <c r="S58" s="48"/>
    </row>
    <row r="59" spans="2:19" x14ac:dyDescent="0.3">
      <c r="B59"/>
      <c r="C59"/>
      <c r="D59"/>
      <c r="E59"/>
      <c r="F59"/>
      <c r="G59"/>
      <c r="I59" s="46"/>
      <c r="J59" s="51"/>
      <c r="K59" s="46"/>
      <c r="L59" s="46"/>
      <c r="N59" s="48"/>
      <c r="P59" s="48"/>
      <c r="S59" s="48"/>
    </row>
    <row r="60" spans="2:19" x14ac:dyDescent="0.3">
      <c r="B60"/>
      <c r="C60"/>
      <c r="D60"/>
      <c r="E60"/>
      <c r="F60"/>
      <c r="G60"/>
      <c r="N60" s="48"/>
    </row>
    <row r="61" spans="2:19" x14ac:dyDescent="0.3">
      <c r="B61"/>
      <c r="C61"/>
      <c r="D61"/>
      <c r="E61"/>
      <c r="F61"/>
      <c r="G61"/>
    </row>
    <row r="62" spans="2:19" x14ac:dyDescent="0.3">
      <c r="B62"/>
      <c r="C62"/>
      <c r="D62"/>
      <c r="E62"/>
      <c r="F62"/>
      <c r="G62"/>
    </row>
    <row r="63" spans="2:19" x14ac:dyDescent="0.3">
      <c r="B63"/>
      <c r="C63"/>
      <c r="D63"/>
      <c r="E63"/>
      <c r="F63"/>
      <c r="G63"/>
      <c r="K63" s="56"/>
      <c r="L63" s="56"/>
      <c r="M63" s="56"/>
    </row>
    <row r="64" spans="2:19" x14ac:dyDescent="0.3">
      <c r="B64"/>
      <c r="C64"/>
      <c r="D64"/>
      <c r="E64"/>
      <c r="F64"/>
      <c r="G64"/>
      <c r="K64" s="52"/>
      <c r="L64" s="52"/>
      <c r="M64" s="52"/>
    </row>
    <row r="65" spans="2:13" x14ac:dyDescent="0.3">
      <c r="B65"/>
      <c r="C65"/>
      <c r="D65"/>
      <c r="E65"/>
      <c r="F65"/>
      <c r="G65"/>
      <c r="K65" s="52"/>
      <c r="L65" s="52"/>
      <c r="M65" s="52"/>
    </row>
    <row r="66" spans="2:13" x14ac:dyDescent="0.3">
      <c r="K66" s="53"/>
      <c r="L66" s="53"/>
      <c r="M66" s="53"/>
    </row>
    <row r="68" spans="2:13" x14ac:dyDescent="0.3">
      <c r="I68" s="54">
        <v>0.4</v>
      </c>
      <c r="J68" s="54">
        <v>0.15</v>
      </c>
      <c r="K68" s="54">
        <v>0.35</v>
      </c>
      <c r="L68" s="54">
        <v>0.1</v>
      </c>
    </row>
    <row r="69" spans="2:13" x14ac:dyDescent="0.3">
      <c r="B69" s="37" t="s">
        <v>2</v>
      </c>
      <c r="C69" s="37" t="s">
        <v>516</v>
      </c>
      <c r="D69" s="37" t="s">
        <v>517</v>
      </c>
      <c r="E69" s="37" t="s">
        <v>496</v>
      </c>
      <c r="F69" s="37" t="s">
        <v>518</v>
      </c>
      <c r="G69" s="37" t="s">
        <v>519</v>
      </c>
      <c r="H69" s="38" t="s">
        <v>520</v>
      </c>
      <c r="I69" s="55" t="s">
        <v>533</v>
      </c>
      <c r="J69" s="55" t="s">
        <v>534</v>
      </c>
      <c r="K69" s="55" t="s">
        <v>535</v>
      </c>
      <c r="L69" s="55" t="s">
        <v>536</v>
      </c>
      <c r="M69" s="55" t="s">
        <v>532</v>
      </c>
    </row>
    <row r="70" spans="2:13" x14ac:dyDescent="0.3">
      <c r="B70" s="57" t="s">
        <v>550</v>
      </c>
      <c r="C70" s="58">
        <v>62640</v>
      </c>
      <c r="D70" s="58">
        <v>310363210</v>
      </c>
      <c r="E70" s="58">
        <v>10</v>
      </c>
      <c r="F70" s="58">
        <v>0.7</v>
      </c>
      <c r="G70" s="58">
        <v>96.875</v>
      </c>
      <c r="H70" s="5" t="s">
        <v>501</v>
      </c>
      <c r="I70" s="5">
        <f t="shared" ref="I70:I84" si="5">LOOKUP(E70,$B$5:$B$9,$C$5:$C$9)</f>
        <v>3</v>
      </c>
      <c r="J70" s="5">
        <f>LOOKUP(F70,$K$5:$K$7,$L$5:$L$7)</f>
        <v>1</v>
      </c>
      <c r="K70" s="5">
        <f>LOOKUP(G70,$E$5:$E$8,$F$5:$F$8)</f>
        <v>4</v>
      </c>
      <c r="L70" s="5">
        <f>VLOOKUP(H70,$H$5:$I$7,2,0)</f>
        <v>5</v>
      </c>
      <c r="M70" s="5">
        <f>SUMPRODUCT($I$68:$L$68,I70:L70)</f>
        <v>3.25</v>
      </c>
    </row>
    <row r="71" spans="2:13" x14ac:dyDescent="0.3">
      <c r="B71" s="57" t="s">
        <v>552</v>
      </c>
      <c r="C71" s="58">
        <v>228210</v>
      </c>
      <c r="D71" s="58">
        <v>1177267719</v>
      </c>
      <c r="E71" s="58">
        <v>10</v>
      </c>
      <c r="F71" s="58">
        <v>0.69999999999999973</v>
      </c>
      <c r="G71" s="58">
        <v>94.135802469135797</v>
      </c>
      <c r="H71" s="5" t="s">
        <v>500</v>
      </c>
      <c r="I71" s="5">
        <f>LOOKUP(E71,$B$5:$B$9,$C$5:$C$9)</f>
        <v>3</v>
      </c>
      <c r="J71" s="5">
        <f t="shared" ref="J71:J84" si="6">LOOKUP(F71,$K$5:$K$7,$L$5:$L$7)</f>
        <v>1</v>
      </c>
      <c r="K71" s="5">
        <f t="shared" ref="K71:K84" si="7">LOOKUP(G71,$E$5:$E$8,$F$5:$F$8)</f>
        <v>4</v>
      </c>
      <c r="L71" s="5">
        <f t="shared" ref="L71:L84" si="8">VLOOKUP(H71,$H$5:$I$7,2,0)</f>
        <v>2</v>
      </c>
      <c r="M71" s="5">
        <f t="shared" ref="M71:M84" si="9">SUMPRODUCT($I$68:$L$68,I71:L71)</f>
        <v>2.95</v>
      </c>
    </row>
    <row r="72" spans="2:13" x14ac:dyDescent="0.3">
      <c r="B72" s="57" t="s">
        <v>553</v>
      </c>
      <c r="C72" s="58">
        <v>76206</v>
      </c>
      <c r="D72" s="58">
        <v>329137962</v>
      </c>
      <c r="E72" s="58">
        <v>7</v>
      </c>
      <c r="F72" s="58">
        <v>1.8999999999999997</v>
      </c>
      <c r="G72" s="58">
        <v>93.333333333333329</v>
      </c>
      <c r="H72" s="5" t="s">
        <v>501</v>
      </c>
      <c r="I72" s="5">
        <f t="shared" si="5"/>
        <v>3</v>
      </c>
      <c r="J72" s="5">
        <f t="shared" si="6"/>
        <v>4</v>
      </c>
      <c r="K72" s="5">
        <f t="shared" si="7"/>
        <v>4</v>
      </c>
      <c r="L72" s="5">
        <f t="shared" si="8"/>
        <v>5</v>
      </c>
      <c r="M72" s="5">
        <f>SUMPRODUCT($I$68:$L$68,I72:L72)</f>
        <v>3.7</v>
      </c>
    </row>
    <row r="73" spans="2:13" x14ac:dyDescent="0.3">
      <c r="B73" s="57" t="s">
        <v>551</v>
      </c>
      <c r="C73" s="58">
        <v>52906</v>
      </c>
      <c r="D73" s="58">
        <v>419254812</v>
      </c>
      <c r="E73" s="58">
        <v>5</v>
      </c>
      <c r="F73" s="58">
        <v>2.5</v>
      </c>
      <c r="G73" s="58">
        <v>95.621794871794904</v>
      </c>
      <c r="H73" s="5" t="s">
        <v>501</v>
      </c>
      <c r="I73" s="5">
        <f t="shared" si="5"/>
        <v>2</v>
      </c>
      <c r="J73" s="5">
        <f t="shared" si="6"/>
        <v>9</v>
      </c>
      <c r="K73" s="5">
        <f t="shared" si="7"/>
        <v>4</v>
      </c>
      <c r="L73" s="5">
        <f t="shared" si="8"/>
        <v>5</v>
      </c>
      <c r="M73" s="5">
        <f>SUMPRODUCT($I$68:$L$68,I73:L73)</f>
        <v>4.05</v>
      </c>
    </row>
    <row r="74" spans="2:13" x14ac:dyDescent="0.3">
      <c r="B74" s="57" t="s">
        <v>555</v>
      </c>
      <c r="C74" s="58">
        <v>192584</v>
      </c>
      <c r="D74" s="58">
        <v>771475828</v>
      </c>
      <c r="E74" s="58">
        <v>8</v>
      </c>
      <c r="F74" s="58">
        <v>3.5999999999999965</v>
      </c>
      <c r="G74" s="58">
        <v>96.546474358974493</v>
      </c>
      <c r="H74" s="5" t="s">
        <v>502</v>
      </c>
      <c r="I74" s="5">
        <f t="shared" si="5"/>
        <v>3</v>
      </c>
      <c r="J74" s="5">
        <f t="shared" si="6"/>
        <v>9</v>
      </c>
      <c r="K74" s="5">
        <f t="shared" si="7"/>
        <v>4</v>
      </c>
      <c r="L74" s="5">
        <f t="shared" si="8"/>
        <v>8</v>
      </c>
      <c r="M74" s="5">
        <f>SUMPRODUCT($I$68:$L$68,I74:L74)</f>
        <v>4.75</v>
      </c>
    </row>
    <row r="75" spans="2:13" x14ac:dyDescent="0.3">
      <c r="B75" s="57" t="s">
        <v>191</v>
      </c>
      <c r="C75" s="58">
        <v>1379752</v>
      </c>
      <c r="D75" s="58">
        <v>6257604074</v>
      </c>
      <c r="E75" s="58">
        <v>20</v>
      </c>
      <c r="F75" s="58">
        <v>0.60000000000000031</v>
      </c>
      <c r="G75" s="58">
        <v>90.177631578947398</v>
      </c>
      <c r="H75" s="5" t="s">
        <v>502</v>
      </c>
      <c r="I75" s="5">
        <f t="shared" si="5"/>
        <v>5</v>
      </c>
      <c r="J75" s="5">
        <f t="shared" si="6"/>
        <v>1</v>
      </c>
      <c r="K75" s="5">
        <f t="shared" si="7"/>
        <v>6</v>
      </c>
      <c r="L75" s="5">
        <f t="shared" si="8"/>
        <v>8</v>
      </c>
      <c r="M75" s="5">
        <f t="shared" si="9"/>
        <v>5.05</v>
      </c>
    </row>
    <row r="76" spans="2:13" x14ac:dyDescent="0.3">
      <c r="B76" s="57" t="s">
        <v>168</v>
      </c>
      <c r="C76" s="58">
        <v>434016</v>
      </c>
      <c r="D76" s="58">
        <v>874081087</v>
      </c>
      <c r="E76" s="58">
        <v>20</v>
      </c>
      <c r="F76" s="58">
        <v>2.8999999999999995</v>
      </c>
      <c r="G76" s="58">
        <v>93.774999999999991</v>
      </c>
      <c r="H76" s="5" t="s">
        <v>500</v>
      </c>
      <c r="I76" s="5">
        <f>LOOKUP(E76,$B$5:$B$9,$C$5:$C$9)</f>
        <v>5</v>
      </c>
      <c r="J76" s="5">
        <f>LOOKUP(F76,$K$5:$K$7,$L$5:$L$7)</f>
        <v>9</v>
      </c>
      <c r="K76" s="5">
        <f t="shared" si="7"/>
        <v>4</v>
      </c>
      <c r="L76" s="5">
        <f t="shared" si="8"/>
        <v>2</v>
      </c>
      <c r="M76" s="5">
        <f t="shared" si="9"/>
        <v>4.95</v>
      </c>
    </row>
    <row r="77" spans="2:13" x14ac:dyDescent="0.3">
      <c r="B77" s="57" t="s">
        <v>556</v>
      </c>
      <c r="C77" s="58">
        <v>695763</v>
      </c>
      <c r="D77" s="58">
        <v>3801492538</v>
      </c>
      <c r="E77" s="58">
        <v>60</v>
      </c>
      <c r="F77" s="58">
        <v>0.6000000000000002</v>
      </c>
      <c r="G77" s="58">
        <v>91.898148148148223</v>
      </c>
      <c r="H77" s="5" t="s">
        <v>502</v>
      </c>
      <c r="I77" s="5">
        <f t="shared" si="5"/>
        <v>9</v>
      </c>
      <c r="J77" s="5">
        <f>LOOKUP(F77,$K$5:$K$7,$L$5:$L$7)</f>
        <v>1</v>
      </c>
      <c r="K77" s="5">
        <f t="shared" si="7"/>
        <v>6</v>
      </c>
      <c r="L77" s="5">
        <f t="shared" si="8"/>
        <v>8</v>
      </c>
      <c r="M77" s="5">
        <f>SUMPRODUCT($I$68:$L$68,I77:L77)</f>
        <v>6.6499999999999995</v>
      </c>
    </row>
    <row r="78" spans="2:13" x14ac:dyDescent="0.3">
      <c r="B78" s="57" t="s">
        <v>554</v>
      </c>
      <c r="C78" s="58">
        <v>152206</v>
      </c>
      <c r="D78" s="58">
        <v>1142408287</v>
      </c>
      <c r="E78" s="58">
        <v>25</v>
      </c>
      <c r="F78" s="58">
        <v>0.40000000000000013</v>
      </c>
      <c r="G78" s="58">
        <v>95.140151515151516</v>
      </c>
      <c r="H78" s="5" t="s">
        <v>501</v>
      </c>
      <c r="I78" s="5">
        <f t="shared" si="5"/>
        <v>5</v>
      </c>
      <c r="J78" s="5">
        <f t="shared" si="6"/>
        <v>1</v>
      </c>
      <c r="K78" s="5">
        <f t="shared" si="7"/>
        <v>4</v>
      </c>
      <c r="L78" s="5">
        <f>VLOOKUP(H78,$H$5:$I$7,2,0)</f>
        <v>5</v>
      </c>
      <c r="M78" s="5">
        <f t="shared" si="9"/>
        <v>4.05</v>
      </c>
    </row>
    <row r="79" spans="2:13" x14ac:dyDescent="0.3">
      <c r="B79" s="57" t="s">
        <v>548</v>
      </c>
      <c r="C79" s="58">
        <v>72512</v>
      </c>
      <c r="D79" s="58">
        <v>529783695</v>
      </c>
      <c r="E79" s="58">
        <v>20</v>
      </c>
      <c r="F79" s="58">
        <v>1.1000000000000003</v>
      </c>
      <c r="G79" s="58">
        <v>96.492063492063537</v>
      </c>
      <c r="H79" s="5" t="s">
        <v>502</v>
      </c>
      <c r="I79" s="5">
        <f t="shared" si="5"/>
        <v>5</v>
      </c>
      <c r="J79" s="5">
        <f t="shared" si="6"/>
        <v>4</v>
      </c>
      <c r="K79" s="5">
        <f>LOOKUP(G79,$E$5:$E$8,$F$5:$F$8)</f>
        <v>4</v>
      </c>
      <c r="L79" s="5">
        <f t="shared" si="8"/>
        <v>8</v>
      </c>
      <c r="M79" s="5">
        <f t="shared" si="9"/>
        <v>4.8</v>
      </c>
    </row>
    <row r="80" spans="2:13" x14ac:dyDescent="0.3">
      <c r="B80" s="57" t="s">
        <v>318</v>
      </c>
      <c r="C80" s="58">
        <v>18056</v>
      </c>
      <c r="D80" s="58">
        <v>120415507</v>
      </c>
      <c r="E80" s="58">
        <v>3</v>
      </c>
      <c r="F80" s="58">
        <v>1.2000000000000008</v>
      </c>
      <c r="G80" s="58">
        <v>96.934959349593541</v>
      </c>
      <c r="H80" s="5" t="s">
        <v>500</v>
      </c>
      <c r="I80" s="5">
        <f t="shared" si="5"/>
        <v>2</v>
      </c>
      <c r="J80" s="5">
        <f t="shared" si="6"/>
        <v>4</v>
      </c>
      <c r="K80" s="5">
        <f t="shared" si="7"/>
        <v>4</v>
      </c>
      <c r="L80" s="5">
        <f t="shared" si="8"/>
        <v>2</v>
      </c>
      <c r="M80" s="5">
        <f t="shared" si="9"/>
        <v>3</v>
      </c>
    </row>
    <row r="81" spans="2:13" x14ac:dyDescent="0.3">
      <c r="B81" s="57" t="s">
        <v>178</v>
      </c>
      <c r="C81" s="58">
        <v>426952</v>
      </c>
      <c r="D81" s="58">
        <v>2968856258</v>
      </c>
      <c r="E81" s="58">
        <v>19.657894736842106</v>
      </c>
      <c r="F81" s="58">
        <v>2.2999999999999985</v>
      </c>
      <c r="G81" s="58">
        <v>95.813596491228068</v>
      </c>
      <c r="H81" s="5" t="s">
        <v>501</v>
      </c>
      <c r="I81" s="5">
        <f t="shared" si="5"/>
        <v>3</v>
      </c>
      <c r="J81" s="5">
        <f t="shared" si="6"/>
        <v>9</v>
      </c>
      <c r="K81" s="5">
        <f t="shared" si="7"/>
        <v>4</v>
      </c>
      <c r="L81" s="5">
        <f t="shared" si="8"/>
        <v>5</v>
      </c>
      <c r="M81" s="5">
        <f t="shared" si="9"/>
        <v>4.4499999999999993</v>
      </c>
    </row>
    <row r="82" spans="2:13" x14ac:dyDescent="0.3">
      <c r="B82" s="57" t="s">
        <v>259</v>
      </c>
      <c r="C82" s="58">
        <v>8293</v>
      </c>
      <c r="D82" s="58">
        <v>47506398</v>
      </c>
      <c r="E82" s="58">
        <v>45</v>
      </c>
      <c r="F82" s="58">
        <v>0.10000000000000002</v>
      </c>
      <c r="G82" s="58">
        <v>94.638888888888872</v>
      </c>
      <c r="H82" s="5" t="s">
        <v>500</v>
      </c>
      <c r="I82" s="5">
        <f t="shared" si="5"/>
        <v>7</v>
      </c>
      <c r="J82" s="5">
        <f t="shared" si="6"/>
        <v>1</v>
      </c>
      <c r="K82" s="5">
        <f t="shared" si="7"/>
        <v>4</v>
      </c>
      <c r="L82" s="5">
        <f t="shared" si="8"/>
        <v>2</v>
      </c>
      <c r="M82" s="5">
        <f t="shared" si="9"/>
        <v>4.55</v>
      </c>
    </row>
    <row r="83" spans="2:13" x14ac:dyDescent="0.3">
      <c r="B83" s="57" t="s">
        <v>549</v>
      </c>
      <c r="C83" s="58">
        <v>177822</v>
      </c>
      <c r="D83" s="58">
        <v>324975777</v>
      </c>
      <c r="E83" s="58">
        <v>10</v>
      </c>
      <c r="F83" s="58">
        <v>0.80000000000000027</v>
      </c>
      <c r="G83" s="58">
        <v>97.094696969696983</v>
      </c>
      <c r="H83" s="5" t="s">
        <v>501</v>
      </c>
      <c r="I83" s="5">
        <f t="shared" si="5"/>
        <v>3</v>
      </c>
      <c r="J83" s="5">
        <f t="shared" si="6"/>
        <v>1</v>
      </c>
      <c r="K83" s="5">
        <f t="shared" si="7"/>
        <v>4</v>
      </c>
      <c r="L83" s="5">
        <f t="shared" si="8"/>
        <v>5</v>
      </c>
      <c r="M83" s="5">
        <f t="shared" si="9"/>
        <v>3.25</v>
      </c>
    </row>
    <row r="84" spans="2:13" x14ac:dyDescent="0.3">
      <c r="B84" s="57" t="s">
        <v>547</v>
      </c>
      <c r="C84" s="58">
        <v>470145</v>
      </c>
      <c r="D84" s="58">
        <v>2825568681</v>
      </c>
      <c r="E84" s="58">
        <v>10</v>
      </c>
      <c r="F84" s="58">
        <v>0.69999999999999951</v>
      </c>
      <c r="G84" s="58">
        <v>96.052083333333385</v>
      </c>
      <c r="H84" s="5" t="s">
        <v>500</v>
      </c>
      <c r="I84" s="5">
        <f t="shared" si="5"/>
        <v>3</v>
      </c>
      <c r="J84" s="5">
        <f t="shared" si="6"/>
        <v>1</v>
      </c>
      <c r="K84" s="5">
        <f t="shared" si="7"/>
        <v>4</v>
      </c>
      <c r="L84" s="5">
        <f t="shared" si="8"/>
        <v>2</v>
      </c>
      <c r="M84" s="5">
        <f t="shared" si="9"/>
        <v>2.95</v>
      </c>
    </row>
  </sheetData>
  <mergeCells count="4">
    <mergeCell ref="B4:C4"/>
    <mergeCell ref="E4:F4"/>
    <mergeCell ref="H4:I4"/>
    <mergeCell ref="K4:L4"/>
  </mergeCells>
  <pageMargins left="0.7" right="0.7" top="0.75" bottom="0.75" header="0.3" footer="0.3"/>
  <pageSetup paperSize="9" orientation="portrait" horizontalDpi="4294967293" verticalDpi="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D2AC2-F732-4D73-A1FB-661001297BCE}">
  <dimension ref="D2:AF54"/>
  <sheetViews>
    <sheetView topLeftCell="A34" zoomScaleNormal="100" workbookViewId="0">
      <selection activeCell="H39" sqref="H39"/>
    </sheetView>
  </sheetViews>
  <sheetFormatPr defaultColWidth="8.6640625" defaultRowHeight="14.4" x14ac:dyDescent="0.3"/>
  <cols>
    <col min="3" max="3" width="6.5546875" customWidth="1"/>
    <col min="4" max="4" width="18.6640625" bestFit="1" customWidth="1"/>
    <col min="5" max="5" width="14.5546875" bestFit="1" customWidth="1"/>
    <col min="6" max="6" width="18.6640625" bestFit="1" customWidth="1"/>
    <col min="7" max="7" width="18.109375" customWidth="1"/>
    <col min="8" max="8" width="19.5546875" customWidth="1"/>
    <col min="9" max="9" width="18.6640625" bestFit="1" customWidth="1"/>
    <col min="10" max="10" width="14.5546875" bestFit="1" customWidth="1"/>
    <col min="11" max="11" width="18.6640625" bestFit="1" customWidth="1"/>
    <col min="12" max="12" width="16.88671875" bestFit="1" customWidth="1"/>
    <col min="13" max="13" width="12.6640625" customWidth="1"/>
    <col min="18" max="18" width="10.44140625" bestFit="1" customWidth="1"/>
    <col min="20" max="20" width="14.5546875" bestFit="1" customWidth="1"/>
    <col min="21" max="21" width="18.6640625" bestFit="1" customWidth="1"/>
    <col min="22" max="22" width="16.88671875" bestFit="1" customWidth="1"/>
    <col min="23" max="23" width="14.5546875" bestFit="1" customWidth="1"/>
    <col min="24" max="24" width="18.6640625" bestFit="1" customWidth="1"/>
    <col min="25" max="25" width="16.88671875" bestFit="1" customWidth="1"/>
  </cols>
  <sheetData>
    <row r="2" spans="4:32" x14ac:dyDescent="0.3">
      <c r="D2" s="113" t="s">
        <v>1018</v>
      </c>
      <c r="E2" s="114"/>
      <c r="F2" s="114"/>
      <c r="G2" s="115"/>
    </row>
    <row r="3" spans="4:32" x14ac:dyDescent="0.3">
      <c r="D3" s="83"/>
      <c r="E3" s="90" t="s">
        <v>1019</v>
      </c>
      <c r="F3" s="90" t="s">
        <v>1020</v>
      </c>
      <c r="G3" s="90" t="s">
        <v>1021</v>
      </c>
    </row>
    <row r="4" spans="4:32" x14ac:dyDescent="0.3">
      <c r="D4" s="90" t="s">
        <v>1019</v>
      </c>
      <c r="E4" s="90">
        <v>1</v>
      </c>
      <c r="F4" s="90">
        <f>1/E5</f>
        <v>0.1111111111111111</v>
      </c>
      <c r="G4" s="90">
        <f>1/E6</f>
        <v>0.14285714285714285</v>
      </c>
    </row>
    <row r="5" spans="4:32" x14ac:dyDescent="0.3">
      <c r="D5" s="90" t="s">
        <v>1020</v>
      </c>
      <c r="E5" s="90">
        <v>9</v>
      </c>
      <c r="F5" s="90">
        <v>1</v>
      </c>
      <c r="G5" s="90">
        <v>3</v>
      </c>
    </row>
    <row r="6" spans="4:32" x14ac:dyDescent="0.3">
      <c r="D6" s="90" t="s">
        <v>1021</v>
      </c>
      <c r="E6" s="90">
        <v>7</v>
      </c>
      <c r="F6" s="90">
        <f>1/G5</f>
        <v>0.33333333333333331</v>
      </c>
      <c r="G6" s="90">
        <v>1</v>
      </c>
    </row>
    <row r="7" spans="4:32" x14ac:dyDescent="0.3">
      <c r="D7" s="101"/>
      <c r="E7" s="101"/>
      <c r="F7" s="101"/>
      <c r="G7" s="101"/>
    </row>
    <row r="8" spans="4:32" x14ac:dyDescent="0.3">
      <c r="I8" s="112" t="s">
        <v>1022</v>
      </c>
      <c r="J8" s="112"/>
      <c r="K8" s="112"/>
      <c r="L8" s="112"/>
    </row>
    <row r="9" spans="4:32" x14ac:dyDescent="0.3">
      <c r="D9" s="90"/>
      <c r="E9" s="90" t="s">
        <v>1019</v>
      </c>
      <c r="F9" s="90" t="s">
        <v>1020</v>
      </c>
      <c r="G9" s="90" t="s">
        <v>1021</v>
      </c>
      <c r="I9" s="90"/>
      <c r="J9" s="90" t="s">
        <v>1019</v>
      </c>
      <c r="K9" s="90" t="s">
        <v>1020</v>
      </c>
      <c r="L9" s="90" t="s">
        <v>1021</v>
      </c>
      <c r="M9" s="90" t="s">
        <v>1023</v>
      </c>
      <c r="O9" s="90" t="s">
        <v>531</v>
      </c>
      <c r="P9" s="90" t="s">
        <v>1024</v>
      </c>
      <c r="R9" s="116" t="s">
        <v>1025</v>
      </c>
      <c r="S9" s="116" t="s">
        <v>1026</v>
      </c>
      <c r="T9" s="112" t="s">
        <v>1027</v>
      </c>
      <c r="U9" s="112"/>
      <c r="V9" s="112"/>
      <c r="W9" s="112" t="s">
        <v>1028</v>
      </c>
      <c r="X9" s="112"/>
      <c r="Y9" s="112"/>
      <c r="AB9" s="101"/>
      <c r="AC9" s="101"/>
    </row>
    <row r="10" spans="4:32" x14ac:dyDescent="0.3">
      <c r="D10" s="90" t="s">
        <v>1019</v>
      </c>
      <c r="E10" s="90">
        <v>1</v>
      </c>
      <c r="F10" s="90">
        <f>1/E11</f>
        <v>0.1111111111111111</v>
      </c>
      <c r="G10" s="90">
        <f>1/E12</f>
        <v>0.14285714285714285</v>
      </c>
      <c r="I10" s="90" t="s">
        <v>1019</v>
      </c>
      <c r="J10" s="83">
        <f t="shared" ref="J10:L12" si="0">E10/E$13</f>
        <v>5.8823529411764705E-2</v>
      </c>
      <c r="K10" s="83">
        <f t="shared" si="0"/>
        <v>7.6923076923076913E-2</v>
      </c>
      <c r="L10" s="83">
        <f t="shared" si="0"/>
        <v>3.4482758620689655E-2</v>
      </c>
      <c r="M10" s="83">
        <f>AVERAGE(J10:L10)</f>
        <v>5.6743121651843753E-2</v>
      </c>
      <c r="O10" s="90">
        <f>((E10*M$10)+(F10*M$11)+(G10*M$12))</f>
        <v>0.17090302080160091</v>
      </c>
      <c r="P10" s="90">
        <f>O10/M10</f>
        <v>3.0118720265374712</v>
      </c>
      <c r="R10" s="116"/>
      <c r="S10" s="116"/>
      <c r="T10" s="90" t="s">
        <v>1019</v>
      </c>
      <c r="U10" s="90" t="s">
        <v>1020</v>
      </c>
      <c r="V10" s="90" t="s">
        <v>1021</v>
      </c>
      <c r="W10" s="90" t="s">
        <v>1019</v>
      </c>
      <c r="X10" s="90" t="s">
        <v>1020</v>
      </c>
      <c r="Y10" s="90" t="s">
        <v>1021</v>
      </c>
      <c r="AB10" s="101"/>
      <c r="AC10" s="101"/>
      <c r="AE10" s="101"/>
      <c r="AF10" s="101"/>
    </row>
    <row r="11" spans="4:32" x14ac:dyDescent="0.3">
      <c r="D11" s="90" t="s">
        <v>1020</v>
      </c>
      <c r="E11" s="90">
        <v>9</v>
      </c>
      <c r="F11" s="90">
        <v>1</v>
      </c>
      <c r="G11" s="90">
        <v>3</v>
      </c>
      <c r="I11" s="90" t="s">
        <v>1020</v>
      </c>
      <c r="J11" s="83">
        <f t="shared" si="0"/>
        <v>0.52941176470588236</v>
      </c>
      <c r="K11" s="83">
        <f t="shared" si="0"/>
        <v>0.69230769230769229</v>
      </c>
      <c r="L11" s="83">
        <f t="shared" si="0"/>
        <v>0.72413793103448287</v>
      </c>
      <c r="M11" s="83">
        <f>AVERAGE(J11:L11)</f>
        <v>0.64861912934935251</v>
      </c>
      <c r="O11" s="90">
        <f>((E11*M$10)+(F11*M$11)+(G11*M$12))</f>
        <v>2.0432204712123578</v>
      </c>
      <c r="P11" s="90">
        <f>O11/M11</f>
        <v>3.150108251142651</v>
      </c>
      <c r="R11" s="102" t="s">
        <v>1029</v>
      </c>
      <c r="S11" s="83">
        <f>M49</f>
        <v>0.55714285714285705</v>
      </c>
      <c r="T11" s="83">
        <f>M10</f>
        <v>5.6743121651843753E-2</v>
      </c>
      <c r="U11" s="83">
        <f>M11</f>
        <v>0.64861912934935251</v>
      </c>
      <c r="V11" s="103">
        <f>M12</f>
        <v>0.29463774899880374</v>
      </c>
      <c r="W11" s="83">
        <f t="shared" ref="W11:Y13" si="1">$S11*T11</f>
        <v>3.1614024920312941E-2</v>
      </c>
      <c r="X11" s="83">
        <f t="shared" si="1"/>
        <v>0.36137351492321063</v>
      </c>
      <c r="Y11" s="83">
        <f t="shared" si="1"/>
        <v>0.1641553172993335</v>
      </c>
      <c r="AE11" s="101"/>
      <c r="AF11" s="101"/>
    </row>
    <row r="12" spans="4:32" x14ac:dyDescent="0.3">
      <c r="D12" s="90" t="s">
        <v>1021</v>
      </c>
      <c r="E12" s="90">
        <v>7</v>
      </c>
      <c r="F12" s="90">
        <f>1/G11</f>
        <v>0.33333333333333331</v>
      </c>
      <c r="G12" s="90">
        <v>1</v>
      </c>
      <c r="I12" s="90" t="s">
        <v>1021</v>
      </c>
      <c r="J12" s="83">
        <f t="shared" si="0"/>
        <v>0.41176470588235292</v>
      </c>
      <c r="K12" s="83">
        <f t="shared" si="0"/>
        <v>0.23076923076923075</v>
      </c>
      <c r="L12" s="83">
        <f t="shared" si="0"/>
        <v>0.24137931034482762</v>
      </c>
      <c r="M12" s="83">
        <f>AVERAGE(J12:L12)</f>
        <v>0.29463774899880374</v>
      </c>
      <c r="O12" s="90">
        <f>((E12*M$10)+(F12*M$11)+(G12*M$12))</f>
        <v>0.90804597701149414</v>
      </c>
      <c r="P12" s="90">
        <f>O12/M12</f>
        <v>3.0819064430714915</v>
      </c>
      <c r="R12" s="83" t="s">
        <v>460</v>
      </c>
      <c r="S12" s="83">
        <f>M50</f>
        <v>0.12261904761904761</v>
      </c>
      <c r="T12" s="83">
        <f>M23</f>
        <v>9.6419437340153458E-2</v>
      </c>
      <c r="U12" s="83">
        <f>M24</f>
        <v>0.28422847399829493</v>
      </c>
      <c r="V12" s="103">
        <f>M25</f>
        <v>0.61935208866155167</v>
      </c>
      <c r="W12" s="83">
        <f t="shared" si="1"/>
        <v>1.1822859578614054E-2</v>
      </c>
      <c r="X12" s="83">
        <f t="shared" si="1"/>
        <v>3.4851824787886163E-2</v>
      </c>
      <c r="Y12" s="83">
        <f t="shared" si="1"/>
        <v>7.5944363252547401E-2</v>
      </c>
    </row>
    <row r="13" spans="4:32" x14ac:dyDescent="0.3">
      <c r="D13" s="90" t="s">
        <v>1030</v>
      </c>
      <c r="E13" s="90">
        <f>SUM(E10:E12)</f>
        <v>17</v>
      </c>
      <c r="F13" s="90">
        <f>SUM(F10:F12)</f>
        <v>1.4444444444444444</v>
      </c>
      <c r="G13" s="90">
        <f>SUM(G10:G12)</f>
        <v>4.1428571428571423</v>
      </c>
      <c r="I13" s="90" t="s">
        <v>1030</v>
      </c>
      <c r="J13" s="83">
        <f>SUM(J10:J12)</f>
        <v>1</v>
      </c>
      <c r="K13" s="83">
        <f>SUM(K10:K12)</f>
        <v>0.99999999999999989</v>
      </c>
      <c r="L13" s="83">
        <f>SUM(L10:L12)</f>
        <v>1</v>
      </c>
      <c r="M13" s="83">
        <f>SUM(M10:M12)</f>
        <v>1</v>
      </c>
      <c r="O13" s="90" t="s">
        <v>1031</v>
      </c>
      <c r="P13" s="90">
        <f>AVERAGE(P10:P12)</f>
        <v>3.0812955735838714</v>
      </c>
      <c r="R13" s="83" t="s">
        <v>1032</v>
      </c>
      <c r="S13" s="83">
        <f>M51</f>
        <v>0.32023809523809521</v>
      </c>
      <c r="T13" s="83">
        <f>M37</f>
        <v>8.5324397824397824E-2</v>
      </c>
      <c r="U13" s="83">
        <f>M38</f>
        <v>0.21323815073815075</v>
      </c>
      <c r="V13" s="103">
        <f>M39</f>
        <v>0.7014374514374514</v>
      </c>
      <c r="W13" s="83">
        <f t="shared" si="1"/>
        <v>2.7324122636622636E-2</v>
      </c>
      <c r="X13" s="83">
        <f t="shared" si="1"/>
        <v>6.8286979224479225E-2</v>
      </c>
      <c r="Y13" s="83">
        <f t="shared" si="1"/>
        <v>0.22462699337699335</v>
      </c>
    </row>
    <row r="14" spans="4:32" x14ac:dyDescent="0.3">
      <c r="O14" s="90" t="s">
        <v>1033</v>
      </c>
      <c r="P14" s="90">
        <f>((P13-3)/(3-1))</f>
        <v>4.0647786791935703E-2</v>
      </c>
      <c r="V14" s="83" t="s">
        <v>1034</v>
      </c>
      <c r="W14" s="83">
        <f>SUM(W11:W13)</f>
        <v>7.0761007135549628E-2</v>
      </c>
      <c r="X14" s="83">
        <f>SUM(X11:X13)</f>
        <v>0.46451231893557604</v>
      </c>
      <c r="Y14" s="83">
        <f>SUM(Y11:Y13)</f>
        <v>0.46472667392887423</v>
      </c>
    </row>
    <row r="15" spans="4:32" x14ac:dyDescent="0.3">
      <c r="O15" s="90" t="s">
        <v>1035</v>
      </c>
      <c r="P15" s="90">
        <f>P14/0.58</f>
        <v>7.0082391020578796E-2</v>
      </c>
      <c r="W15" s="83">
        <v>3</v>
      </c>
      <c r="X15" s="83">
        <v>2</v>
      </c>
      <c r="Y15" s="83">
        <v>1</v>
      </c>
    </row>
    <row r="16" spans="4:32" x14ac:dyDescent="0.3">
      <c r="D16" s="117" t="s">
        <v>1036</v>
      </c>
      <c r="E16" s="117"/>
      <c r="F16" s="117"/>
      <c r="G16" s="117"/>
      <c r="O16" s="101"/>
      <c r="P16" s="101"/>
    </row>
    <row r="17" spans="4:16" x14ac:dyDescent="0.3">
      <c r="D17" s="90"/>
      <c r="E17" s="90" t="s">
        <v>1019</v>
      </c>
      <c r="F17" s="90" t="s">
        <v>1020</v>
      </c>
      <c r="G17" s="90" t="s">
        <v>1021</v>
      </c>
      <c r="O17" s="101"/>
      <c r="P17" s="101"/>
    </row>
    <row r="18" spans="4:16" x14ac:dyDescent="0.3">
      <c r="D18" s="90" t="s">
        <v>1019</v>
      </c>
      <c r="E18" s="90">
        <v>1</v>
      </c>
      <c r="F18" s="90">
        <f>1/E19</f>
        <v>0.25</v>
      </c>
      <c r="G18" s="90">
        <f>1/E20</f>
        <v>0.2</v>
      </c>
      <c r="O18" s="101"/>
      <c r="P18" s="101"/>
    </row>
    <row r="19" spans="4:16" x14ac:dyDescent="0.3">
      <c r="D19" s="90" t="s">
        <v>1020</v>
      </c>
      <c r="E19" s="90">
        <v>4</v>
      </c>
      <c r="F19" s="90">
        <v>1</v>
      </c>
      <c r="G19" s="90">
        <f>1/F20</f>
        <v>0.33333333333333331</v>
      </c>
      <c r="O19" s="101"/>
      <c r="P19" s="101"/>
    </row>
    <row r="20" spans="4:16" x14ac:dyDescent="0.3">
      <c r="D20" s="90" t="s">
        <v>1021</v>
      </c>
      <c r="E20" s="90">
        <v>5</v>
      </c>
      <c r="F20" s="90">
        <v>3</v>
      </c>
      <c r="G20" s="90">
        <v>1</v>
      </c>
    </row>
    <row r="21" spans="4:16" x14ac:dyDescent="0.3">
      <c r="I21" s="112" t="s">
        <v>1022</v>
      </c>
      <c r="J21" s="112"/>
      <c r="K21" s="112"/>
      <c r="L21" s="112"/>
    </row>
    <row r="22" spans="4:16" x14ac:dyDescent="0.3">
      <c r="D22" s="90"/>
      <c r="E22" s="90" t="s">
        <v>1019</v>
      </c>
      <c r="F22" s="90" t="s">
        <v>1020</v>
      </c>
      <c r="G22" s="90" t="s">
        <v>1021</v>
      </c>
      <c r="I22" s="90"/>
      <c r="J22" s="90" t="s">
        <v>1019</v>
      </c>
      <c r="K22" s="90" t="s">
        <v>1020</v>
      </c>
      <c r="L22" s="90" t="s">
        <v>1021</v>
      </c>
      <c r="M22" s="90" t="s">
        <v>1023</v>
      </c>
      <c r="O22" s="90" t="s">
        <v>531</v>
      </c>
      <c r="P22" s="90" t="s">
        <v>1024</v>
      </c>
    </row>
    <row r="23" spans="4:16" x14ac:dyDescent="0.3">
      <c r="D23" s="90" t="s">
        <v>1019</v>
      </c>
      <c r="E23" s="90">
        <v>1</v>
      </c>
      <c r="F23" s="90">
        <f>1/E24</f>
        <v>0.25</v>
      </c>
      <c r="G23" s="90">
        <f>1/E25</f>
        <v>0.2</v>
      </c>
      <c r="I23" s="90" t="s">
        <v>1019</v>
      </c>
      <c r="J23" s="83">
        <f t="shared" ref="J23:L25" si="2">E23/E$26</f>
        <v>0.1</v>
      </c>
      <c r="K23" s="83">
        <f t="shared" si="2"/>
        <v>5.8823529411764705E-2</v>
      </c>
      <c r="L23" s="83">
        <f t="shared" si="2"/>
        <v>0.13043478260869568</v>
      </c>
      <c r="M23" s="83">
        <f>AVERAGE(J23:L23)</f>
        <v>9.6419437340153458E-2</v>
      </c>
      <c r="O23" s="90">
        <f>((E23*M$23)+(F23*M$24)+(G23*M$25))</f>
        <v>0.29134697357203754</v>
      </c>
      <c r="P23" s="90">
        <f>O23/M23</f>
        <v>3.0216622458001772</v>
      </c>
    </row>
    <row r="24" spans="4:16" x14ac:dyDescent="0.3">
      <c r="D24" s="90" t="s">
        <v>1020</v>
      </c>
      <c r="E24" s="90">
        <v>4</v>
      </c>
      <c r="F24" s="90">
        <v>1</v>
      </c>
      <c r="G24" s="90">
        <f>1/3</f>
        <v>0.33333333333333331</v>
      </c>
      <c r="I24" s="90" t="s">
        <v>1020</v>
      </c>
      <c r="J24" s="83">
        <f t="shared" si="2"/>
        <v>0.4</v>
      </c>
      <c r="K24" s="83">
        <f t="shared" si="2"/>
        <v>0.23529411764705882</v>
      </c>
      <c r="L24" s="83">
        <f t="shared" si="2"/>
        <v>0.21739130434782608</v>
      </c>
      <c r="M24" s="83">
        <f>AVERAGE(J24:L24)</f>
        <v>0.28422847399829493</v>
      </c>
      <c r="O24" s="90">
        <f>((E24*M$23)+(F24*M$24)+(G24*M$25))</f>
        <v>0.87635691957942607</v>
      </c>
      <c r="P24" s="90">
        <f>O24/M24</f>
        <v>3.0832833433313347</v>
      </c>
    </row>
    <row r="25" spans="4:16" x14ac:dyDescent="0.3">
      <c r="D25" s="90" t="s">
        <v>1021</v>
      </c>
      <c r="E25" s="90">
        <v>5</v>
      </c>
      <c r="F25" s="90">
        <v>3</v>
      </c>
      <c r="G25" s="90">
        <v>1</v>
      </c>
      <c r="I25" s="90" t="s">
        <v>1021</v>
      </c>
      <c r="J25" s="83">
        <f t="shared" si="2"/>
        <v>0.5</v>
      </c>
      <c r="K25" s="83">
        <f t="shared" si="2"/>
        <v>0.70588235294117652</v>
      </c>
      <c r="L25" s="83">
        <f t="shared" si="2"/>
        <v>0.65217391304347827</v>
      </c>
      <c r="M25" s="83">
        <f>AVERAGE(J25:L25)</f>
        <v>0.61935208866155167</v>
      </c>
      <c r="O25" s="90">
        <f>((E25*M$23)+(F25*M$24)+(G25*M$25))</f>
        <v>1.9541346973572038</v>
      </c>
      <c r="P25" s="90">
        <f>O25/M25</f>
        <v>3.1551273227804537</v>
      </c>
    </row>
    <row r="26" spans="4:16" x14ac:dyDescent="0.3">
      <c r="D26" s="90" t="s">
        <v>1030</v>
      </c>
      <c r="E26" s="90">
        <f>SUM(E23:E25)</f>
        <v>10</v>
      </c>
      <c r="F26" s="90">
        <f>SUM(F23:F25)</f>
        <v>4.25</v>
      </c>
      <c r="G26" s="90">
        <f>SUM(G23:G25)</f>
        <v>1.5333333333333332</v>
      </c>
      <c r="I26" s="90" t="s">
        <v>1030</v>
      </c>
      <c r="J26" s="83">
        <f>SUM(J23:J25)</f>
        <v>1</v>
      </c>
      <c r="K26" s="83">
        <f>SUM(K23:K25)</f>
        <v>1</v>
      </c>
      <c r="L26" s="83">
        <f>SUM(L23:L25)</f>
        <v>1</v>
      </c>
      <c r="M26" s="83">
        <f>SUM(M23:M25)</f>
        <v>1</v>
      </c>
      <c r="O26" s="90" t="s">
        <v>1031</v>
      </c>
      <c r="P26" s="90">
        <f>AVERAGE(P23:P25)</f>
        <v>3.086690970637322</v>
      </c>
    </row>
    <row r="27" spans="4:16" x14ac:dyDescent="0.3">
      <c r="D27" s="101"/>
      <c r="E27" s="101"/>
      <c r="F27" s="101"/>
      <c r="G27" s="101"/>
      <c r="O27" s="90" t="s">
        <v>1033</v>
      </c>
      <c r="P27" s="90">
        <f>((P26-3)/(3-1))</f>
        <v>4.3345485318661003E-2</v>
      </c>
    </row>
    <row r="28" spans="4:16" x14ac:dyDescent="0.3">
      <c r="D28" s="101"/>
      <c r="E28" s="101"/>
      <c r="F28" s="101"/>
      <c r="G28" s="101"/>
      <c r="O28" s="90" t="s">
        <v>1035</v>
      </c>
      <c r="P28" s="90">
        <f>P27/0.58</f>
        <v>7.4733595377001735E-2</v>
      </c>
    </row>
    <row r="29" spans="4:16" x14ac:dyDescent="0.3">
      <c r="D29" s="117" t="s">
        <v>1037</v>
      </c>
      <c r="E29" s="117"/>
      <c r="F29" s="117"/>
      <c r="G29" s="117"/>
      <c r="O29" s="101"/>
      <c r="P29" s="101"/>
    </row>
    <row r="30" spans="4:16" x14ac:dyDescent="0.3">
      <c r="D30" s="90"/>
      <c r="E30" s="90" t="s">
        <v>1019</v>
      </c>
      <c r="F30" s="90" t="s">
        <v>1020</v>
      </c>
      <c r="G30" s="90" t="s">
        <v>1021</v>
      </c>
      <c r="O30" s="101"/>
      <c r="P30" s="101"/>
    </row>
    <row r="31" spans="4:16" x14ac:dyDescent="0.3">
      <c r="D31" s="90" t="s">
        <v>1019</v>
      </c>
      <c r="E31" s="90">
        <v>1</v>
      </c>
      <c r="F31" s="90">
        <f>1/E32</f>
        <v>0.33333333333333331</v>
      </c>
      <c r="G31" s="90">
        <f>1/E33</f>
        <v>0.14285714285714285</v>
      </c>
      <c r="O31" s="101"/>
      <c r="P31" s="101"/>
    </row>
    <row r="32" spans="4:16" x14ac:dyDescent="0.3">
      <c r="D32" s="90" t="s">
        <v>1020</v>
      </c>
      <c r="E32" s="90">
        <v>3</v>
      </c>
      <c r="F32" s="90">
        <v>1</v>
      </c>
      <c r="G32" s="90">
        <f>1/F33</f>
        <v>0.14285714285714285</v>
      </c>
      <c r="O32" s="101"/>
      <c r="P32" s="101"/>
    </row>
    <row r="33" spans="4:16" x14ac:dyDescent="0.3">
      <c r="D33" s="90" t="s">
        <v>1021</v>
      </c>
      <c r="E33" s="90">
        <v>7</v>
      </c>
      <c r="F33" s="90">
        <v>7</v>
      </c>
      <c r="G33" s="90">
        <v>1</v>
      </c>
      <c r="O33" s="101"/>
      <c r="P33" s="101"/>
    </row>
    <row r="34" spans="4:16" x14ac:dyDescent="0.3">
      <c r="D34" s="101"/>
      <c r="E34" s="101"/>
      <c r="F34" s="101"/>
      <c r="G34" s="101"/>
      <c r="O34" s="101"/>
      <c r="P34" s="101"/>
    </row>
    <row r="35" spans="4:16" x14ac:dyDescent="0.3">
      <c r="I35" s="112" t="s">
        <v>1022</v>
      </c>
      <c r="J35" s="112"/>
      <c r="K35" s="112"/>
      <c r="L35" s="112"/>
    </row>
    <row r="36" spans="4:16" x14ac:dyDescent="0.3">
      <c r="D36" s="90"/>
      <c r="E36" s="90" t="s">
        <v>1019</v>
      </c>
      <c r="F36" s="90" t="s">
        <v>1020</v>
      </c>
      <c r="G36" s="90" t="s">
        <v>1021</v>
      </c>
      <c r="I36" s="90"/>
      <c r="J36" s="90" t="s">
        <v>1019</v>
      </c>
      <c r="K36" s="90" t="s">
        <v>1020</v>
      </c>
      <c r="L36" s="90" t="s">
        <v>1021</v>
      </c>
      <c r="M36" s="90" t="s">
        <v>1023</v>
      </c>
      <c r="O36" s="90" t="s">
        <v>531</v>
      </c>
      <c r="P36" s="90" t="s">
        <v>1024</v>
      </c>
    </row>
    <row r="37" spans="4:16" x14ac:dyDescent="0.3">
      <c r="D37" s="90" t="s">
        <v>1019</v>
      </c>
      <c r="E37" s="90">
        <v>1</v>
      </c>
      <c r="F37" s="90">
        <f>1/E38</f>
        <v>0.33333333333333331</v>
      </c>
      <c r="G37" s="90">
        <f>1/E39</f>
        <v>0.14285714285714285</v>
      </c>
      <c r="I37" s="90" t="s">
        <v>1019</v>
      </c>
      <c r="J37" s="83">
        <f t="shared" ref="J37:L39" si="3">E37/E$40</f>
        <v>9.0909090909090912E-2</v>
      </c>
      <c r="K37" s="83">
        <f t="shared" si="3"/>
        <v>6.25E-2</v>
      </c>
      <c r="L37" s="83">
        <f t="shared" si="3"/>
        <v>0.10256410256410256</v>
      </c>
      <c r="M37" s="83">
        <f>AVERAGE(J37:L37)</f>
        <v>8.5324397824397824E-2</v>
      </c>
      <c r="O37" s="90">
        <f>((E37*M$37)+(F37*M$38)+(G37*M$39))</f>
        <v>0.25660913160913162</v>
      </c>
      <c r="P37" s="90">
        <f>O37/M37</f>
        <v>3.0074531804753777</v>
      </c>
    </row>
    <row r="38" spans="4:16" x14ac:dyDescent="0.3">
      <c r="D38" s="90" t="s">
        <v>1020</v>
      </c>
      <c r="E38" s="90">
        <v>3</v>
      </c>
      <c r="F38" s="90">
        <v>1</v>
      </c>
      <c r="G38" s="90">
        <f>1/F39</f>
        <v>0.25</v>
      </c>
      <c r="I38" s="90" t="s">
        <v>1020</v>
      </c>
      <c r="J38" s="83">
        <f t="shared" si="3"/>
        <v>0.27272727272727271</v>
      </c>
      <c r="K38" s="83">
        <f t="shared" si="3"/>
        <v>0.1875</v>
      </c>
      <c r="L38" s="83">
        <f t="shared" si="3"/>
        <v>0.17948717948717949</v>
      </c>
      <c r="M38" s="83">
        <f>AVERAGE(J38:L38)</f>
        <v>0.21323815073815075</v>
      </c>
      <c r="O38" s="90">
        <f>((E38*M$37)+(F38*M$38)+(G38*M$39))</f>
        <v>0.64457070707070707</v>
      </c>
      <c r="P38" s="90">
        <f>O38/M38</f>
        <v>3.0227738556137553</v>
      </c>
    </row>
    <row r="39" spans="4:16" x14ac:dyDescent="0.3">
      <c r="D39" s="90" t="s">
        <v>1021</v>
      </c>
      <c r="E39" s="90">
        <v>7</v>
      </c>
      <c r="F39" s="90">
        <v>4</v>
      </c>
      <c r="G39" s="90">
        <v>1</v>
      </c>
      <c r="I39" s="90" t="s">
        <v>1021</v>
      </c>
      <c r="J39" s="83">
        <f t="shared" si="3"/>
        <v>0.63636363636363635</v>
      </c>
      <c r="K39" s="83">
        <f>F39/F$40</f>
        <v>0.75</v>
      </c>
      <c r="L39" s="83">
        <f t="shared" si="3"/>
        <v>0.71794871794871795</v>
      </c>
      <c r="M39" s="83">
        <f>AVERAGE(J39:L39)</f>
        <v>0.7014374514374514</v>
      </c>
      <c r="O39" s="90">
        <f>((E39*M$37)+(F39*M$38)+(G39*M$39))</f>
        <v>2.1516608391608392</v>
      </c>
      <c r="P39" s="90">
        <f>O39/M39</f>
        <v>3.0675020769869845</v>
      </c>
    </row>
    <row r="40" spans="4:16" x14ac:dyDescent="0.3">
      <c r="D40" s="90" t="s">
        <v>1030</v>
      </c>
      <c r="E40" s="90">
        <f>SUM(E37:E39)</f>
        <v>11</v>
      </c>
      <c r="F40" s="90">
        <f>SUM(F37:F39)</f>
        <v>5.333333333333333</v>
      </c>
      <c r="G40" s="90">
        <f>SUM(G37:G39)</f>
        <v>1.3928571428571428</v>
      </c>
      <c r="I40" s="90" t="s">
        <v>1030</v>
      </c>
      <c r="J40" s="83">
        <f>SUM(J37:J39)</f>
        <v>1</v>
      </c>
      <c r="K40" s="83">
        <f>SUM(K37:K39)</f>
        <v>1</v>
      </c>
      <c r="L40" s="83">
        <f>SUM(L37:L39)</f>
        <v>1</v>
      </c>
      <c r="M40" s="83">
        <f>SUM(M37:M39)</f>
        <v>1</v>
      </c>
      <c r="O40" s="90" t="s">
        <v>1031</v>
      </c>
      <c r="P40" s="90">
        <f>AVERAGE(P37:P39)</f>
        <v>3.0325763710253728</v>
      </c>
    </row>
    <row r="41" spans="4:16" x14ac:dyDescent="0.3">
      <c r="D41" s="101"/>
      <c r="E41" s="101"/>
      <c r="F41" s="101"/>
      <c r="G41" s="101"/>
      <c r="O41" s="90" t="s">
        <v>1033</v>
      </c>
      <c r="P41" s="90">
        <f>((P40-3)/(3-1))</f>
        <v>1.6288185512686404E-2</v>
      </c>
    </row>
    <row r="42" spans="4:16" x14ac:dyDescent="0.3">
      <c r="D42" s="117" t="s">
        <v>1038</v>
      </c>
      <c r="E42" s="117"/>
      <c r="F42" s="117"/>
      <c r="G42" s="117"/>
      <c r="O42" s="90" t="s">
        <v>1035</v>
      </c>
      <c r="P42" s="90">
        <f>P41/0.58</f>
        <v>2.8083078470148973E-2</v>
      </c>
    </row>
    <row r="43" spans="4:16" x14ac:dyDescent="0.3">
      <c r="D43" s="83"/>
      <c r="E43" s="83" t="s">
        <v>1029</v>
      </c>
      <c r="F43" s="83" t="s">
        <v>460</v>
      </c>
      <c r="G43" s="83" t="s">
        <v>1032</v>
      </c>
    </row>
    <row r="44" spans="4:16" x14ac:dyDescent="0.3">
      <c r="D44" s="83" t="s">
        <v>1029</v>
      </c>
      <c r="E44" s="83">
        <v>1</v>
      </c>
      <c r="F44" s="83">
        <v>4</v>
      </c>
      <c r="G44" s="83">
        <v>2</v>
      </c>
    </row>
    <row r="45" spans="4:16" x14ac:dyDescent="0.3">
      <c r="D45" s="83" t="s">
        <v>460</v>
      </c>
      <c r="E45" s="83">
        <f>1/F44</f>
        <v>0.25</v>
      </c>
      <c r="F45" s="83">
        <v>1</v>
      </c>
      <c r="G45" s="83">
        <v>3</v>
      </c>
    </row>
    <row r="46" spans="4:16" x14ac:dyDescent="0.3">
      <c r="D46" s="83" t="s">
        <v>1032</v>
      </c>
      <c r="E46" s="83">
        <f>1/G44</f>
        <v>0.5</v>
      </c>
      <c r="F46" s="83">
        <f>1/G45</f>
        <v>0.33333333333333331</v>
      </c>
      <c r="G46" s="83">
        <v>1</v>
      </c>
    </row>
    <row r="47" spans="4:16" x14ac:dyDescent="0.3">
      <c r="I47" s="112" t="s">
        <v>1022</v>
      </c>
      <c r="J47" s="112"/>
      <c r="K47" s="112"/>
      <c r="L47" s="112"/>
    </row>
    <row r="48" spans="4:16" x14ac:dyDescent="0.3">
      <c r="D48" s="83"/>
      <c r="E48" s="83" t="s">
        <v>1029</v>
      </c>
      <c r="F48" s="83" t="s">
        <v>460</v>
      </c>
      <c r="G48" s="83" t="s">
        <v>1032</v>
      </c>
      <c r="I48" s="83"/>
      <c r="J48" s="83" t="s">
        <v>1029</v>
      </c>
      <c r="K48" s="83" t="s">
        <v>460</v>
      </c>
      <c r="L48" s="83" t="s">
        <v>1032</v>
      </c>
      <c r="M48" s="83" t="s">
        <v>1023</v>
      </c>
      <c r="O48" s="90" t="s">
        <v>531</v>
      </c>
      <c r="P48" s="90" t="s">
        <v>1024</v>
      </c>
    </row>
    <row r="49" spans="4:16" x14ac:dyDescent="0.3">
      <c r="D49" s="83" t="s">
        <v>1029</v>
      </c>
      <c r="E49" s="83">
        <v>1</v>
      </c>
      <c r="F49" s="83">
        <v>4</v>
      </c>
      <c r="G49" s="83">
        <v>2</v>
      </c>
      <c r="I49" s="83" t="s">
        <v>1029</v>
      </c>
      <c r="J49" s="83">
        <f t="shared" ref="J49:L51" si="4">E49/E$52</f>
        <v>0.5714285714285714</v>
      </c>
      <c r="K49" s="83">
        <f t="shared" si="4"/>
        <v>0.5</v>
      </c>
      <c r="L49" s="83">
        <f t="shared" si="4"/>
        <v>0.6</v>
      </c>
      <c r="M49" s="83">
        <f>AVERAGE(J49:L49)</f>
        <v>0.55714285714285705</v>
      </c>
      <c r="O49" s="90">
        <f>((E49*M$49)+(F49*M$50)+(G49*M$51))</f>
        <v>1.6880952380952379</v>
      </c>
      <c r="P49" s="90">
        <f>O49/M49</f>
        <v>3.0299145299145298</v>
      </c>
    </row>
    <row r="50" spans="4:16" x14ac:dyDescent="0.3">
      <c r="D50" s="83" t="s">
        <v>460</v>
      </c>
      <c r="E50" s="83">
        <f>1/F49</f>
        <v>0.25</v>
      </c>
      <c r="F50" s="83">
        <v>1</v>
      </c>
      <c r="G50" s="83">
        <f>1/F51</f>
        <v>0.33333333333333331</v>
      </c>
      <c r="I50" s="83" t="s">
        <v>460</v>
      </c>
      <c r="J50" s="83">
        <f t="shared" si="4"/>
        <v>0.14285714285714285</v>
      </c>
      <c r="K50" s="83">
        <f t="shared" si="4"/>
        <v>0.125</v>
      </c>
      <c r="L50" s="83">
        <f t="shared" si="4"/>
        <v>9.9999999999999992E-2</v>
      </c>
      <c r="M50" s="83">
        <f>AVERAGE(J50:L50)</f>
        <v>0.12261904761904761</v>
      </c>
      <c r="O50" s="90">
        <f>((E50*M$49)+(F50*M$50)+(G50*M$51))</f>
        <v>0.36865079365079356</v>
      </c>
      <c r="P50" s="90">
        <f>O50/M50</f>
        <v>3.0064724919093844</v>
      </c>
    </row>
    <row r="51" spans="4:16" x14ac:dyDescent="0.3">
      <c r="D51" s="83" t="s">
        <v>1032</v>
      </c>
      <c r="E51" s="83">
        <f>1/G49</f>
        <v>0.5</v>
      </c>
      <c r="F51" s="83">
        <v>3</v>
      </c>
      <c r="G51" s="83">
        <v>1</v>
      </c>
      <c r="I51" s="83" t="s">
        <v>1032</v>
      </c>
      <c r="J51" s="83">
        <f t="shared" si="4"/>
        <v>0.2857142857142857</v>
      </c>
      <c r="K51" s="83">
        <f t="shared" si="4"/>
        <v>0.375</v>
      </c>
      <c r="L51" s="83">
        <f t="shared" si="4"/>
        <v>0.3</v>
      </c>
      <c r="M51" s="83">
        <f>AVERAGE(J51:L51)</f>
        <v>0.32023809523809521</v>
      </c>
      <c r="O51" s="90">
        <f>((E51*M$49)+(F51*M$50)+(G51*M$51))</f>
        <v>0.96666666666666656</v>
      </c>
      <c r="P51" s="90">
        <f>O51/M51</f>
        <v>3.0185873605947955</v>
      </c>
    </row>
    <row r="52" spans="4:16" x14ac:dyDescent="0.3">
      <c r="D52" s="83" t="s">
        <v>1030</v>
      </c>
      <c r="E52" s="83">
        <f>SUM(E49:E51)</f>
        <v>1.75</v>
      </c>
      <c r="F52" s="83">
        <f>SUM(F49:F51)</f>
        <v>8</v>
      </c>
      <c r="G52" s="83">
        <f>SUM(G49:G51)</f>
        <v>3.3333333333333335</v>
      </c>
      <c r="I52" s="90" t="s">
        <v>1030</v>
      </c>
      <c r="J52" s="83">
        <f>SUM(J49:J51)</f>
        <v>0.99999999999999989</v>
      </c>
      <c r="K52" s="83">
        <f>SUM(K49:K51)</f>
        <v>1</v>
      </c>
      <c r="L52" s="83">
        <f>SUM(L49:L51)</f>
        <v>1</v>
      </c>
      <c r="M52" s="83">
        <f>SUM(M49:M51)</f>
        <v>0.99999999999999989</v>
      </c>
      <c r="O52" s="90" t="s">
        <v>1031</v>
      </c>
      <c r="P52" s="90">
        <f>AVERAGE(P49:P51)</f>
        <v>3.0183247941395699</v>
      </c>
    </row>
    <row r="53" spans="4:16" x14ac:dyDescent="0.3">
      <c r="O53" s="90" t="s">
        <v>1033</v>
      </c>
      <c r="P53" s="90">
        <f>((P52-3)/(3-1))</f>
        <v>9.1623970697849444E-3</v>
      </c>
    </row>
    <row r="54" spans="4:16" x14ac:dyDescent="0.3">
      <c r="O54" s="90" t="s">
        <v>1035</v>
      </c>
      <c r="P54" s="90">
        <f>P53/0.58</f>
        <v>1.5797236327215424E-2</v>
      </c>
    </row>
  </sheetData>
  <mergeCells count="12">
    <mergeCell ref="T9:V9"/>
    <mergeCell ref="W9:Y9"/>
    <mergeCell ref="I47:L47"/>
    <mergeCell ref="D2:G2"/>
    <mergeCell ref="I8:L8"/>
    <mergeCell ref="R9:R10"/>
    <mergeCell ref="S9:S10"/>
    <mergeCell ref="D16:G16"/>
    <mergeCell ref="I21:L21"/>
    <mergeCell ref="D29:G29"/>
    <mergeCell ref="I35:L35"/>
    <mergeCell ref="D42:G4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4241-11E1-4A21-ACF5-FC6201F3A259}">
  <dimension ref="D2:AF54"/>
  <sheetViews>
    <sheetView tabSelected="1" workbookViewId="0">
      <selection activeCell="B17" sqref="B17"/>
    </sheetView>
  </sheetViews>
  <sheetFormatPr defaultColWidth="8.6640625" defaultRowHeight="14.4" x14ac:dyDescent="0.3"/>
  <cols>
    <col min="3" max="3" width="6.5546875" customWidth="1"/>
    <col min="4" max="4" width="18.6640625" bestFit="1" customWidth="1"/>
    <col min="5" max="5" width="14.5546875" bestFit="1" customWidth="1"/>
    <col min="6" max="6" width="18.6640625" bestFit="1" customWidth="1"/>
    <col min="7" max="7" width="18.109375" customWidth="1"/>
    <col min="8" max="8" width="19.5546875" customWidth="1"/>
    <col min="9" max="9" width="18.6640625" bestFit="1" customWidth="1"/>
    <col min="10" max="10" width="14.5546875" bestFit="1" customWidth="1"/>
    <col min="11" max="11" width="18.6640625" bestFit="1" customWidth="1"/>
    <col min="12" max="12" width="16.88671875" bestFit="1" customWidth="1"/>
    <col min="13" max="13" width="12.6640625" customWidth="1"/>
    <col min="18" max="18" width="10.44140625" bestFit="1" customWidth="1"/>
    <col min="20" max="20" width="14.5546875" bestFit="1" customWidth="1"/>
    <col min="21" max="21" width="18.6640625" bestFit="1" customWidth="1"/>
    <col min="22" max="22" width="16.88671875" bestFit="1" customWidth="1"/>
    <col min="23" max="23" width="14.5546875" bestFit="1" customWidth="1"/>
    <col min="24" max="24" width="18.6640625" bestFit="1" customWidth="1"/>
    <col min="25" max="25" width="16.88671875" bestFit="1" customWidth="1"/>
  </cols>
  <sheetData>
    <row r="2" spans="4:32" x14ac:dyDescent="0.3">
      <c r="D2" s="118" t="s">
        <v>1018</v>
      </c>
      <c r="E2" s="119"/>
      <c r="F2" s="119"/>
      <c r="G2" s="120"/>
    </row>
    <row r="3" spans="4:32" x14ac:dyDescent="0.3">
      <c r="E3" s="90" t="s">
        <v>1019</v>
      </c>
      <c r="F3" s="90" t="s">
        <v>1020</v>
      </c>
      <c r="G3" s="90" t="s">
        <v>1021</v>
      </c>
    </row>
    <row r="4" spans="4:32" x14ac:dyDescent="0.3">
      <c r="D4" s="90" t="s">
        <v>1019</v>
      </c>
      <c r="E4" s="90">
        <v>1</v>
      </c>
      <c r="F4" s="90">
        <f>1/E5</f>
        <v>0.1111111111111111</v>
      </c>
      <c r="G4" s="90">
        <f>1/E6</f>
        <v>0.14285714285714285</v>
      </c>
    </row>
    <row r="5" spans="4:32" x14ac:dyDescent="0.3">
      <c r="D5" s="90" t="s">
        <v>1020</v>
      </c>
      <c r="E5" s="90">
        <v>9</v>
      </c>
      <c r="F5" s="90">
        <v>1</v>
      </c>
      <c r="G5" s="90">
        <v>3</v>
      </c>
    </row>
    <row r="6" spans="4:32" x14ac:dyDescent="0.3">
      <c r="D6" s="90" t="s">
        <v>1021</v>
      </c>
      <c r="E6" s="90">
        <v>7</v>
      </c>
      <c r="F6" s="90">
        <f>1/G5</f>
        <v>0.33333333333333331</v>
      </c>
      <c r="G6" s="90">
        <v>1</v>
      </c>
    </row>
    <row r="7" spans="4:32" x14ac:dyDescent="0.3">
      <c r="D7" s="101"/>
      <c r="E7" s="101"/>
      <c r="F7" s="101"/>
      <c r="G7" s="101"/>
    </row>
    <row r="8" spans="4:32" x14ac:dyDescent="0.3">
      <c r="I8" s="118" t="s">
        <v>1022</v>
      </c>
      <c r="J8" s="119"/>
      <c r="K8" s="119"/>
      <c r="L8" s="120"/>
    </row>
    <row r="9" spans="4:32" x14ac:dyDescent="0.3">
      <c r="D9" s="90"/>
      <c r="E9" s="90" t="s">
        <v>1019</v>
      </c>
      <c r="F9" s="90" t="s">
        <v>1020</v>
      </c>
      <c r="G9" s="90" t="s">
        <v>1021</v>
      </c>
      <c r="I9" s="90"/>
      <c r="J9" s="90" t="s">
        <v>1019</v>
      </c>
      <c r="K9" s="90" t="s">
        <v>1020</v>
      </c>
      <c r="L9" s="90" t="s">
        <v>1021</v>
      </c>
      <c r="M9" s="90" t="s">
        <v>1023</v>
      </c>
      <c r="O9" s="90" t="s">
        <v>531</v>
      </c>
      <c r="P9" s="90" t="s">
        <v>1024</v>
      </c>
      <c r="R9" s="121" t="s">
        <v>1025</v>
      </c>
      <c r="S9" s="121" t="s">
        <v>1026</v>
      </c>
      <c r="T9" s="118" t="s">
        <v>1027</v>
      </c>
      <c r="U9" s="119"/>
      <c r="V9" s="120"/>
      <c r="W9" s="118" t="s">
        <v>1028</v>
      </c>
      <c r="X9" s="119"/>
      <c r="Y9" s="120"/>
      <c r="AB9" s="101"/>
      <c r="AC9" s="101"/>
    </row>
    <row r="10" spans="4:32" x14ac:dyDescent="0.3">
      <c r="D10" s="90" t="s">
        <v>1019</v>
      </c>
      <c r="E10" s="90">
        <v>1</v>
      </c>
      <c r="F10" s="90">
        <f>1/E11</f>
        <v>0.1111111111111111</v>
      </c>
      <c r="G10" s="90">
        <f>1/E12</f>
        <v>0.14285714285714285</v>
      </c>
      <c r="I10" s="90" t="s">
        <v>1019</v>
      </c>
      <c r="J10" s="83">
        <f t="shared" ref="J10:L12" si="0">E10/E$13</f>
        <v>5.8823529411764705E-2</v>
      </c>
      <c r="K10" s="83">
        <f t="shared" si="0"/>
        <v>7.6923076923076913E-2</v>
      </c>
      <c r="L10" s="83">
        <f t="shared" si="0"/>
        <v>3.4482758620689655E-2</v>
      </c>
      <c r="M10" s="83">
        <f>AVERAGE(J10:L10)</f>
        <v>5.6743121651843753E-2</v>
      </c>
      <c r="O10" s="90">
        <f>((E10*M$10)+(F10*M$11)+(G10*M$12))</f>
        <v>0.17090302080160091</v>
      </c>
      <c r="P10" s="90">
        <f>O10/M10</f>
        <v>3.0118720265374712</v>
      </c>
      <c r="R10" s="122"/>
      <c r="S10" s="122"/>
      <c r="T10" s="90" t="s">
        <v>1019</v>
      </c>
      <c r="U10" s="90" t="s">
        <v>1020</v>
      </c>
      <c r="V10" s="90" t="s">
        <v>1021</v>
      </c>
      <c r="W10" s="90" t="s">
        <v>1019</v>
      </c>
      <c r="X10" s="90" t="s">
        <v>1020</v>
      </c>
      <c r="Y10" s="90" t="s">
        <v>1021</v>
      </c>
      <c r="AB10" s="101"/>
      <c r="AC10" s="101"/>
      <c r="AE10" s="101"/>
      <c r="AF10" s="101"/>
    </row>
    <row r="11" spans="4:32" x14ac:dyDescent="0.3">
      <c r="D11" s="90" t="s">
        <v>1020</v>
      </c>
      <c r="E11" s="90">
        <v>9</v>
      </c>
      <c r="F11" s="90">
        <v>1</v>
      </c>
      <c r="G11" s="90">
        <v>3</v>
      </c>
      <c r="I11" s="90" t="s">
        <v>1020</v>
      </c>
      <c r="J11" s="83">
        <f t="shared" si="0"/>
        <v>0.52941176470588236</v>
      </c>
      <c r="K11" s="83">
        <f t="shared" si="0"/>
        <v>0.69230769230769229</v>
      </c>
      <c r="L11" s="83">
        <f t="shared" si="0"/>
        <v>0.72413793103448287</v>
      </c>
      <c r="M11" s="83">
        <f>AVERAGE(J11:L11)</f>
        <v>0.64861912934935251</v>
      </c>
      <c r="O11" s="90">
        <f>((E11*M$10)+(F11*M$11)+(G11*M$12))</f>
        <v>2.0432204712123578</v>
      </c>
      <c r="P11" s="90">
        <f>O11/M11</f>
        <v>3.150108251142651</v>
      </c>
      <c r="R11" s="102" t="s">
        <v>1029</v>
      </c>
      <c r="S11" s="83">
        <f>M49</f>
        <v>0.23948760790866053</v>
      </c>
      <c r="T11" s="83">
        <f>M10</f>
        <v>5.6743121651843753E-2</v>
      </c>
      <c r="U11" s="83">
        <f>M11</f>
        <v>0.64861912934935251</v>
      </c>
      <c r="V11" s="103">
        <f>M12</f>
        <v>0.29463774899880374</v>
      </c>
      <c r="W11" s="83">
        <f t="shared" ref="W11:Y13" si="1">$S11*T11</f>
        <v>1.3589274469670183E-2</v>
      </c>
      <c r="X11" s="83">
        <f t="shared" si="1"/>
        <v>0.15533624373167451</v>
      </c>
      <c r="Y11" s="83">
        <f t="shared" si="1"/>
        <v>7.0562089707315839E-2</v>
      </c>
      <c r="AE11" s="101"/>
      <c r="AF11" s="101"/>
    </row>
    <row r="12" spans="4:32" x14ac:dyDescent="0.3">
      <c r="D12" s="90" t="s">
        <v>1021</v>
      </c>
      <c r="E12" s="90">
        <v>7</v>
      </c>
      <c r="F12" s="90">
        <f>1/G11</f>
        <v>0.33333333333333331</v>
      </c>
      <c r="G12" s="90">
        <v>1</v>
      </c>
      <c r="I12" s="90" t="s">
        <v>1021</v>
      </c>
      <c r="J12" s="83">
        <f t="shared" si="0"/>
        <v>0.41176470588235292</v>
      </c>
      <c r="K12" s="83">
        <f t="shared" si="0"/>
        <v>0.23076923076923075</v>
      </c>
      <c r="L12" s="83">
        <f t="shared" si="0"/>
        <v>0.24137931034482762</v>
      </c>
      <c r="M12" s="83">
        <f>AVERAGE(J12:L12)</f>
        <v>0.29463774899880374</v>
      </c>
      <c r="O12" s="90">
        <f>((E12*M$10)+(F12*M$11)+(G12*M$12))</f>
        <v>0.90804597701149414</v>
      </c>
      <c r="P12" s="90">
        <f>O12/M12</f>
        <v>3.0819064430714915</v>
      </c>
      <c r="R12" s="83" t="s">
        <v>460</v>
      </c>
      <c r="S12" s="83">
        <f>M50</f>
        <v>0.62322472848788635</v>
      </c>
      <c r="T12" s="83">
        <f>M23</f>
        <v>9.6419437340153458E-2</v>
      </c>
      <c r="U12" s="83">
        <f>M24</f>
        <v>0.28422847399829493</v>
      </c>
      <c r="V12" s="103">
        <f>M25</f>
        <v>0.61935208866155167</v>
      </c>
      <c r="W12" s="83">
        <f t="shared" si="1"/>
        <v>6.0090977657271907E-2</v>
      </c>
      <c r="X12" s="83">
        <f t="shared" si="1"/>
        <v>0.17713821353611361</v>
      </c>
      <c r="Y12" s="83">
        <f t="shared" si="1"/>
        <v>0.38599553729450087</v>
      </c>
    </row>
    <row r="13" spans="4:32" x14ac:dyDescent="0.3">
      <c r="D13" s="90" t="s">
        <v>1030</v>
      </c>
      <c r="E13" s="90">
        <f>SUM(E10:E12)</f>
        <v>17</v>
      </c>
      <c r="F13" s="90">
        <f>SUM(F10:F12)</f>
        <v>1.4444444444444444</v>
      </c>
      <c r="G13" s="90">
        <f>SUM(G10:G12)</f>
        <v>4.1428571428571423</v>
      </c>
      <c r="I13" s="90" t="s">
        <v>1030</v>
      </c>
      <c r="J13" s="83">
        <f>SUM(J10:J12)</f>
        <v>1</v>
      </c>
      <c r="K13" s="83">
        <f>SUM(K10:K12)</f>
        <v>0.99999999999999989</v>
      </c>
      <c r="L13" s="83">
        <f>SUM(L10:L12)</f>
        <v>1</v>
      </c>
      <c r="M13" s="83">
        <f>SUM(M10:M12)</f>
        <v>1</v>
      </c>
      <c r="O13" s="90" t="s">
        <v>1031</v>
      </c>
      <c r="P13" s="90">
        <f>AVERAGE(P10:P12)</f>
        <v>3.0812955735838714</v>
      </c>
      <c r="R13" s="83" t="s">
        <v>1032</v>
      </c>
      <c r="S13" s="83">
        <f>M51</f>
        <v>0.13728766360345307</v>
      </c>
      <c r="T13" s="83">
        <f>M37</f>
        <v>8.5324397824397824E-2</v>
      </c>
      <c r="U13" s="83">
        <f>M38</f>
        <v>0.21323815073815075</v>
      </c>
      <c r="V13" s="103">
        <f>M39</f>
        <v>0.7014374514374514</v>
      </c>
      <c r="W13" s="83">
        <f t="shared" si="1"/>
        <v>1.1713987225683132E-2</v>
      </c>
      <c r="X13" s="83">
        <f t="shared" si="1"/>
        <v>2.9274967505961657E-2</v>
      </c>
      <c r="Y13" s="83">
        <f t="shared" si="1"/>
        <v>9.6298708871808275E-2</v>
      </c>
    </row>
    <row r="14" spans="4:32" x14ac:dyDescent="0.3">
      <c r="O14" s="90" t="s">
        <v>1033</v>
      </c>
      <c r="P14" s="90">
        <f>((P13-3)/(3-1))</f>
        <v>4.0647786791935703E-2</v>
      </c>
      <c r="V14" s="83" t="s">
        <v>1034</v>
      </c>
      <c r="W14" s="83">
        <f>SUM(W11:W13)</f>
        <v>8.5394239352625231E-2</v>
      </c>
      <c r="X14" s="83">
        <f>SUM(X11:X13)</f>
        <v>0.36174942477374977</v>
      </c>
      <c r="Y14" s="83">
        <f>SUM(Y11:Y13)</f>
        <v>0.55285633587362493</v>
      </c>
    </row>
    <row r="15" spans="4:32" x14ac:dyDescent="0.3">
      <c r="O15" s="90" t="s">
        <v>1035</v>
      </c>
      <c r="P15" s="90">
        <f>P14/0.58</f>
        <v>7.0082391020578796E-2</v>
      </c>
      <c r="W15" s="83">
        <v>3</v>
      </c>
      <c r="X15" s="83">
        <v>2</v>
      </c>
      <c r="Y15" s="83">
        <v>1</v>
      </c>
    </row>
    <row r="16" spans="4:32" x14ac:dyDescent="0.3">
      <c r="D16" s="118" t="s">
        <v>1036</v>
      </c>
      <c r="E16" s="119"/>
      <c r="F16" s="119"/>
      <c r="G16" s="120"/>
      <c r="O16" s="101"/>
      <c r="P16" s="101"/>
    </row>
    <row r="17" spans="4:16" x14ac:dyDescent="0.3">
      <c r="D17" s="90"/>
      <c r="E17" s="90" t="s">
        <v>1019</v>
      </c>
      <c r="F17" s="90" t="s">
        <v>1020</v>
      </c>
      <c r="G17" s="90" t="s">
        <v>1021</v>
      </c>
      <c r="O17" s="101"/>
      <c r="P17" s="101"/>
    </row>
    <row r="18" spans="4:16" x14ac:dyDescent="0.3">
      <c r="D18" s="90" t="s">
        <v>1019</v>
      </c>
      <c r="E18" s="90">
        <v>1</v>
      </c>
      <c r="F18" s="90">
        <f>1/E19</f>
        <v>0.25</v>
      </c>
      <c r="G18" s="90">
        <f>1/E20</f>
        <v>0.2</v>
      </c>
      <c r="O18" s="101"/>
      <c r="P18" s="101"/>
    </row>
    <row r="19" spans="4:16" x14ac:dyDescent="0.3">
      <c r="D19" s="90" t="s">
        <v>1020</v>
      </c>
      <c r="E19" s="90">
        <v>4</v>
      </c>
      <c r="F19" s="90">
        <v>1</v>
      </c>
      <c r="G19" s="90">
        <f>1/F20</f>
        <v>0.33333333333333331</v>
      </c>
      <c r="O19" s="101"/>
      <c r="P19" s="101"/>
    </row>
    <row r="20" spans="4:16" x14ac:dyDescent="0.3">
      <c r="D20" s="90" t="s">
        <v>1021</v>
      </c>
      <c r="E20" s="90">
        <v>5</v>
      </c>
      <c r="F20" s="90">
        <v>3</v>
      </c>
      <c r="G20" s="90">
        <v>1</v>
      </c>
    </row>
    <row r="21" spans="4:16" x14ac:dyDescent="0.3">
      <c r="I21" s="118" t="s">
        <v>1022</v>
      </c>
      <c r="J21" s="119"/>
      <c r="K21" s="119"/>
      <c r="L21" s="120"/>
    </row>
    <row r="22" spans="4:16" x14ac:dyDescent="0.3">
      <c r="D22" s="90"/>
      <c r="E22" s="90" t="s">
        <v>1019</v>
      </c>
      <c r="F22" s="90" t="s">
        <v>1020</v>
      </c>
      <c r="G22" s="90" t="s">
        <v>1021</v>
      </c>
      <c r="I22" s="90"/>
      <c r="J22" s="90" t="s">
        <v>1019</v>
      </c>
      <c r="K22" s="90" t="s">
        <v>1020</v>
      </c>
      <c r="L22" s="90" t="s">
        <v>1021</v>
      </c>
      <c r="M22" s="90" t="s">
        <v>1023</v>
      </c>
      <c r="O22" s="90" t="s">
        <v>531</v>
      </c>
      <c r="P22" s="90" t="s">
        <v>1024</v>
      </c>
    </row>
    <row r="23" spans="4:16" x14ac:dyDescent="0.3">
      <c r="D23" s="90" t="s">
        <v>1019</v>
      </c>
      <c r="E23" s="90">
        <v>1</v>
      </c>
      <c r="F23" s="90">
        <f>1/E24</f>
        <v>0.25</v>
      </c>
      <c r="G23" s="90">
        <f>1/E25</f>
        <v>0.2</v>
      </c>
      <c r="I23" s="90" t="s">
        <v>1019</v>
      </c>
      <c r="J23" s="83">
        <f t="shared" ref="J23:L25" si="2">E23/E$26</f>
        <v>0.1</v>
      </c>
      <c r="K23" s="83">
        <f t="shared" si="2"/>
        <v>5.8823529411764705E-2</v>
      </c>
      <c r="L23" s="83">
        <f t="shared" si="2"/>
        <v>0.13043478260869568</v>
      </c>
      <c r="M23" s="83">
        <f>AVERAGE(J23:L23)</f>
        <v>9.6419437340153458E-2</v>
      </c>
      <c r="O23" s="90">
        <f>((E23*M$23)+(F23*M$24)+(G23*M$25))</f>
        <v>0.29134697357203754</v>
      </c>
      <c r="P23" s="90">
        <f>O23/M23</f>
        <v>3.0216622458001772</v>
      </c>
    </row>
    <row r="24" spans="4:16" x14ac:dyDescent="0.3">
      <c r="D24" s="90" t="s">
        <v>1020</v>
      </c>
      <c r="E24" s="90">
        <v>4</v>
      </c>
      <c r="F24" s="90">
        <v>1</v>
      </c>
      <c r="G24" s="90">
        <f>1/3</f>
        <v>0.33333333333333331</v>
      </c>
      <c r="I24" s="90" t="s">
        <v>1020</v>
      </c>
      <c r="J24" s="83">
        <f t="shared" si="2"/>
        <v>0.4</v>
      </c>
      <c r="K24" s="83">
        <f t="shared" si="2"/>
        <v>0.23529411764705882</v>
      </c>
      <c r="L24" s="83">
        <f t="shared" si="2"/>
        <v>0.21739130434782608</v>
      </c>
      <c r="M24" s="83">
        <f>AVERAGE(J24:L24)</f>
        <v>0.28422847399829493</v>
      </c>
      <c r="O24" s="90">
        <f>((E24*M$23)+(F24*M$24)+(G24*M$25))</f>
        <v>0.87635691957942607</v>
      </c>
      <c r="P24" s="90">
        <f>O24/M24</f>
        <v>3.0832833433313347</v>
      </c>
    </row>
    <row r="25" spans="4:16" x14ac:dyDescent="0.3">
      <c r="D25" s="90" t="s">
        <v>1021</v>
      </c>
      <c r="E25" s="90">
        <v>5</v>
      </c>
      <c r="F25" s="90">
        <v>3</v>
      </c>
      <c r="G25" s="90">
        <v>1</v>
      </c>
      <c r="I25" s="90" t="s">
        <v>1021</v>
      </c>
      <c r="J25" s="83">
        <f t="shared" si="2"/>
        <v>0.5</v>
      </c>
      <c r="K25" s="83">
        <f t="shared" si="2"/>
        <v>0.70588235294117652</v>
      </c>
      <c r="L25" s="83">
        <f t="shared" si="2"/>
        <v>0.65217391304347827</v>
      </c>
      <c r="M25" s="83">
        <f>AVERAGE(J25:L25)</f>
        <v>0.61935208866155167</v>
      </c>
      <c r="O25" s="90">
        <f>((E25*M$23)+(F25*M$24)+(G25*M$25))</f>
        <v>1.9541346973572038</v>
      </c>
      <c r="P25" s="90">
        <f>O25/M25</f>
        <v>3.1551273227804537</v>
      </c>
    </row>
    <row r="26" spans="4:16" x14ac:dyDescent="0.3">
      <c r="D26" s="90" t="s">
        <v>1030</v>
      </c>
      <c r="E26" s="90">
        <f>SUM(E23:E25)</f>
        <v>10</v>
      </c>
      <c r="F26" s="90">
        <f>SUM(F23:F25)</f>
        <v>4.25</v>
      </c>
      <c r="G26" s="90">
        <f>SUM(G23:G25)</f>
        <v>1.5333333333333332</v>
      </c>
      <c r="I26" s="90" t="s">
        <v>1030</v>
      </c>
      <c r="J26" s="83">
        <f>SUM(J23:J25)</f>
        <v>1</v>
      </c>
      <c r="K26" s="83">
        <f>SUM(K23:K25)</f>
        <v>1</v>
      </c>
      <c r="L26" s="83">
        <f>SUM(L23:L25)</f>
        <v>1</v>
      </c>
      <c r="M26" s="83">
        <f>SUM(M23:M25)</f>
        <v>1</v>
      </c>
      <c r="O26" s="90" t="s">
        <v>1031</v>
      </c>
      <c r="P26" s="90">
        <f>AVERAGE(P23:P25)</f>
        <v>3.086690970637322</v>
      </c>
    </row>
    <row r="27" spans="4:16" x14ac:dyDescent="0.3">
      <c r="D27" s="101"/>
      <c r="E27" s="101"/>
      <c r="F27" s="101"/>
      <c r="G27" s="101"/>
      <c r="O27" s="90" t="s">
        <v>1033</v>
      </c>
      <c r="P27" s="90">
        <f>((P26-3)/(3-1))</f>
        <v>4.3345485318661003E-2</v>
      </c>
    </row>
    <row r="28" spans="4:16" x14ac:dyDescent="0.3">
      <c r="D28" s="101"/>
      <c r="E28" s="101"/>
      <c r="F28" s="101"/>
      <c r="G28" s="101"/>
      <c r="O28" s="90" t="s">
        <v>1035</v>
      </c>
      <c r="P28" s="90">
        <f>P27/0.58</f>
        <v>7.4733595377001735E-2</v>
      </c>
    </row>
    <row r="29" spans="4:16" x14ac:dyDescent="0.3">
      <c r="D29" s="118" t="s">
        <v>1037</v>
      </c>
      <c r="E29" s="119"/>
      <c r="F29" s="119"/>
      <c r="G29" s="120"/>
      <c r="O29" s="101"/>
      <c r="P29" s="101"/>
    </row>
    <row r="30" spans="4:16" x14ac:dyDescent="0.3">
      <c r="D30" s="90"/>
      <c r="E30" s="90" t="s">
        <v>1019</v>
      </c>
      <c r="F30" s="90" t="s">
        <v>1020</v>
      </c>
      <c r="G30" s="90" t="s">
        <v>1021</v>
      </c>
      <c r="O30" s="101"/>
      <c r="P30" s="101"/>
    </row>
    <row r="31" spans="4:16" x14ac:dyDescent="0.3">
      <c r="D31" s="90" t="s">
        <v>1019</v>
      </c>
      <c r="E31" s="90">
        <v>1</v>
      </c>
      <c r="F31" s="90">
        <f>1/E32</f>
        <v>0.2</v>
      </c>
      <c r="G31" s="90">
        <f>1/E33</f>
        <v>0.1111111111111111</v>
      </c>
      <c r="O31" s="101"/>
      <c r="P31" s="101"/>
    </row>
    <row r="32" spans="4:16" x14ac:dyDescent="0.3">
      <c r="D32" s="90" t="s">
        <v>1020</v>
      </c>
      <c r="E32" s="90">
        <v>5</v>
      </c>
      <c r="F32" s="90">
        <v>1</v>
      </c>
      <c r="G32" s="90">
        <f>1/F33</f>
        <v>0.14285714285714285</v>
      </c>
      <c r="O32" s="101"/>
      <c r="P32" s="101"/>
    </row>
    <row r="33" spans="4:16" x14ac:dyDescent="0.3">
      <c r="D33" s="90" t="s">
        <v>1021</v>
      </c>
      <c r="E33" s="90">
        <v>9</v>
      </c>
      <c r="F33" s="90">
        <v>7</v>
      </c>
      <c r="G33" s="90">
        <v>1</v>
      </c>
      <c r="O33" s="101"/>
      <c r="P33" s="101"/>
    </row>
    <row r="34" spans="4:16" x14ac:dyDescent="0.3">
      <c r="D34" s="101"/>
      <c r="E34" s="101"/>
      <c r="F34" s="101"/>
      <c r="G34" s="101"/>
      <c r="O34" s="101"/>
      <c r="P34" s="101"/>
    </row>
    <row r="35" spans="4:16" x14ac:dyDescent="0.3">
      <c r="I35" s="118" t="s">
        <v>1022</v>
      </c>
      <c r="J35" s="119"/>
      <c r="K35" s="119"/>
      <c r="L35" s="120"/>
    </row>
    <row r="36" spans="4:16" x14ac:dyDescent="0.3">
      <c r="D36" s="90"/>
      <c r="E36" s="90" t="s">
        <v>1019</v>
      </c>
      <c r="F36" s="90" t="s">
        <v>1020</v>
      </c>
      <c r="G36" s="90" t="s">
        <v>1021</v>
      </c>
      <c r="I36" s="90"/>
      <c r="J36" s="90" t="s">
        <v>1019</v>
      </c>
      <c r="K36" s="90" t="s">
        <v>1020</v>
      </c>
      <c r="L36" s="90" t="s">
        <v>1021</v>
      </c>
      <c r="M36" s="90" t="s">
        <v>1023</v>
      </c>
      <c r="O36" s="90" t="s">
        <v>531</v>
      </c>
      <c r="P36" s="90" t="s">
        <v>1024</v>
      </c>
    </row>
    <row r="37" spans="4:16" x14ac:dyDescent="0.3">
      <c r="D37" s="90" t="s">
        <v>1019</v>
      </c>
      <c r="E37" s="90">
        <v>1</v>
      </c>
      <c r="F37" s="90">
        <f>1/E38</f>
        <v>0.33333333333333331</v>
      </c>
      <c r="G37" s="90">
        <f>1/E39</f>
        <v>0.14285714285714285</v>
      </c>
      <c r="I37" s="90" t="s">
        <v>1019</v>
      </c>
      <c r="J37" s="83">
        <f t="shared" ref="J37:L39" si="3">E37/E$40</f>
        <v>9.0909090909090912E-2</v>
      </c>
      <c r="K37" s="83">
        <f t="shared" si="3"/>
        <v>6.25E-2</v>
      </c>
      <c r="L37" s="83">
        <f t="shared" si="3"/>
        <v>0.10256410256410256</v>
      </c>
      <c r="M37" s="83">
        <f>AVERAGE(J37:L37)</f>
        <v>8.5324397824397824E-2</v>
      </c>
      <c r="O37" s="90">
        <f>((E37*M$37)+(F37*M$38)+(G37*M$39))</f>
        <v>0.25660913160913162</v>
      </c>
      <c r="P37" s="90">
        <f>O37/M37</f>
        <v>3.0074531804753777</v>
      </c>
    </row>
    <row r="38" spans="4:16" x14ac:dyDescent="0.3">
      <c r="D38" s="90" t="s">
        <v>1020</v>
      </c>
      <c r="E38" s="90">
        <v>3</v>
      </c>
      <c r="F38" s="90">
        <v>1</v>
      </c>
      <c r="G38" s="90">
        <f>1/F39</f>
        <v>0.25</v>
      </c>
      <c r="I38" s="90" t="s">
        <v>1020</v>
      </c>
      <c r="J38" s="83">
        <f t="shared" si="3"/>
        <v>0.27272727272727271</v>
      </c>
      <c r="K38" s="83">
        <f t="shared" si="3"/>
        <v>0.1875</v>
      </c>
      <c r="L38" s="83">
        <f t="shared" si="3"/>
        <v>0.17948717948717949</v>
      </c>
      <c r="M38" s="83">
        <f>AVERAGE(J38:L38)</f>
        <v>0.21323815073815075</v>
      </c>
      <c r="O38" s="90">
        <f>((E38*M$37)+(F38*M$38)+(G38*M$39))</f>
        <v>0.64457070707070707</v>
      </c>
      <c r="P38" s="90">
        <f>O38/M38</f>
        <v>3.0227738556137553</v>
      </c>
    </row>
    <row r="39" spans="4:16" x14ac:dyDescent="0.3">
      <c r="D39" s="90" t="s">
        <v>1021</v>
      </c>
      <c r="E39" s="90">
        <v>7</v>
      </c>
      <c r="F39" s="90">
        <v>4</v>
      </c>
      <c r="G39" s="90">
        <v>1</v>
      </c>
      <c r="I39" s="90" t="s">
        <v>1021</v>
      </c>
      <c r="J39" s="83">
        <f t="shared" si="3"/>
        <v>0.63636363636363635</v>
      </c>
      <c r="K39" s="83">
        <f t="shared" si="3"/>
        <v>0.75</v>
      </c>
      <c r="L39" s="83">
        <f t="shared" si="3"/>
        <v>0.71794871794871795</v>
      </c>
      <c r="M39" s="83">
        <f>AVERAGE(J39:L39)</f>
        <v>0.7014374514374514</v>
      </c>
      <c r="O39" s="90">
        <f>((E39*M$37)+(F39*M$38)+(G39*M$39))</f>
        <v>2.1516608391608392</v>
      </c>
      <c r="P39" s="90">
        <f>O39/M39</f>
        <v>3.0675020769869845</v>
      </c>
    </row>
    <row r="40" spans="4:16" x14ac:dyDescent="0.3">
      <c r="D40" s="90" t="s">
        <v>1030</v>
      </c>
      <c r="E40" s="90">
        <f>SUM(E37:E39)</f>
        <v>11</v>
      </c>
      <c r="F40" s="90">
        <f>SUM(F37:F39)</f>
        <v>5.333333333333333</v>
      </c>
      <c r="G40" s="90">
        <f>SUM(G37:G39)</f>
        <v>1.3928571428571428</v>
      </c>
      <c r="I40" s="90" t="s">
        <v>1030</v>
      </c>
      <c r="J40" s="83">
        <f>SUM(J37:J39)</f>
        <v>1</v>
      </c>
      <c r="K40" s="83">
        <f>SUM(K37:K39)</f>
        <v>1</v>
      </c>
      <c r="L40" s="83">
        <f>SUM(L37:L39)</f>
        <v>1</v>
      </c>
      <c r="M40" s="83">
        <f>SUM(M37:M39)</f>
        <v>1</v>
      </c>
      <c r="O40" s="90" t="s">
        <v>1031</v>
      </c>
      <c r="P40" s="90">
        <f>AVERAGE(P37:P39)</f>
        <v>3.0325763710253728</v>
      </c>
    </row>
    <row r="41" spans="4:16" x14ac:dyDescent="0.3">
      <c r="D41" s="101"/>
      <c r="E41" s="101"/>
      <c r="F41" s="101"/>
      <c r="G41" s="101"/>
      <c r="O41" s="90" t="s">
        <v>1033</v>
      </c>
      <c r="P41" s="90">
        <f>((P40-3)/(3-1))</f>
        <v>1.6288185512686404E-2</v>
      </c>
    </row>
    <row r="42" spans="4:16" x14ac:dyDescent="0.3">
      <c r="D42" s="118" t="s">
        <v>1038</v>
      </c>
      <c r="E42" s="119"/>
      <c r="F42" s="119"/>
      <c r="G42" s="120"/>
      <c r="O42" s="90" t="s">
        <v>1035</v>
      </c>
      <c r="P42" s="90">
        <f>P41/0.58</f>
        <v>2.8083078470148973E-2</v>
      </c>
    </row>
    <row r="43" spans="4:16" x14ac:dyDescent="0.3">
      <c r="D43" s="83"/>
      <c r="E43" s="83" t="s">
        <v>1029</v>
      </c>
      <c r="F43" s="83" t="s">
        <v>460</v>
      </c>
      <c r="G43" s="83" t="s">
        <v>1032</v>
      </c>
    </row>
    <row r="44" spans="4:16" x14ac:dyDescent="0.3">
      <c r="D44" s="83" t="s">
        <v>1029</v>
      </c>
      <c r="E44" s="83">
        <v>1</v>
      </c>
      <c r="F44" s="83">
        <f>1/E45</f>
        <v>0.33333333333333331</v>
      </c>
      <c r="G44" s="83">
        <v>2</v>
      </c>
    </row>
    <row r="45" spans="4:16" x14ac:dyDescent="0.3">
      <c r="D45" s="83" t="s">
        <v>460</v>
      </c>
      <c r="E45" s="83">
        <v>3</v>
      </c>
      <c r="F45" s="83">
        <v>1</v>
      </c>
      <c r="G45" s="83">
        <v>4</v>
      </c>
    </row>
    <row r="46" spans="4:16" x14ac:dyDescent="0.3">
      <c r="D46" s="83" t="s">
        <v>1032</v>
      </c>
      <c r="E46" s="83">
        <f>1/G44</f>
        <v>0.5</v>
      </c>
      <c r="F46" s="83">
        <f>1/G45</f>
        <v>0.25</v>
      </c>
      <c r="G46" s="83">
        <v>1</v>
      </c>
    </row>
    <row r="47" spans="4:16" x14ac:dyDescent="0.3">
      <c r="I47" s="118" t="s">
        <v>1022</v>
      </c>
      <c r="J47" s="119"/>
      <c r="K47" s="119"/>
      <c r="L47" s="120"/>
    </row>
    <row r="48" spans="4:16" x14ac:dyDescent="0.3">
      <c r="D48" s="83"/>
      <c r="E48" s="83" t="s">
        <v>1029</v>
      </c>
      <c r="F48" s="83" t="s">
        <v>460</v>
      </c>
      <c r="G48" s="83" t="s">
        <v>1032</v>
      </c>
      <c r="I48" s="83"/>
      <c r="J48" s="83" t="s">
        <v>1029</v>
      </c>
      <c r="K48" s="83" t="s">
        <v>460</v>
      </c>
      <c r="L48" s="83" t="s">
        <v>1032</v>
      </c>
      <c r="M48" s="83" t="s">
        <v>1023</v>
      </c>
      <c r="O48" s="90" t="s">
        <v>531</v>
      </c>
      <c r="P48" s="90" t="s">
        <v>1024</v>
      </c>
    </row>
    <row r="49" spans="4:16" x14ac:dyDescent="0.3">
      <c r="D49" s="83" t="s">
        <v>1029</v>
      </c>
      <c r="E49" s="83">
        <v>1</v>
      </c>
      <c r="F49" s="83">
        <f>1/E50</f>
        <v>0.33333333333333331</v>
      </c>
      <c r="G49" s="83">
        <v>2</v>
      </c>
      <c r="I49" s="83" t="s">
        <v>1029</v>
      </c>
      <c r="J49" s="83">
        <f t="shared" ref="J49:L51" si="4">E49/E$52</f>
        <v>0.22222222222222221</v>
      </c>
      <c r="K49" s="83">
        <f t="shared" si="4"/>
        <v>0.21052631578947367</v>
      </c>
      <c r="L49" s="83">
        <f t="shared" si="4"/>
        <v>0.2857142857142857</v>
      </c>
      <c r="M49" s="83">
        <f>AVERAGE(J49:L49)</f>
        <v>0.23948760790866053</v>
      </c>
      <c r="O49" s="90">
        <f>((E49*M$49)+(F49*M$50)+(G49*M$51))</f>
        <v>0.72180451127819545</v>
      </c>
      <c r="P49" s="90">
        <f>O49/M49</f>
        <v>3.0139534883720929</v>
      </c>
    </row>
    <row r="50" spans="4:16" x14ac:dyDescent="0.3">
      <c r="D50" s="83" t="s">
        <v>460</v>
      </c>
      <c r="E50" s="83">
        <v>3</v>
      </c>
      <c r="F50" s="83">
        <v>1</v>
      </c>
      <c r="G50" s="83">
        <v>4</v>
      </c>
      <c r="I50" s="83" t="s">
        <v>460</v>
      </c>
      <c r="J50" s="83">
        <f t="shared" si="4"/>
        <v>0.66666666666666663</v>
      </c>
      <c r="K50" s="83">
        <f t="shared" si="4"/>
        <v>0.63157894736842113</v>
      </c>
      <c r="L50" s="83">
        <f t="shared" si="4"/>
        <v>0.5714285714285714</v>
      </c>
      <c r="M50" s="83">
        <f>AVERAGE(J50:L50)</f>
        <v>0.62322472848788635</v>
      </c>
      <c r="O50" s="90">
        <f>((E50*M$49)+(F50*M$50)+(G50*M$51))</f>
        <v>1.8908382066276801</v>
      </c>
      <c r="P50" s="90">
        <f>O50/M50</f>
        <v>3.0339588918677389</v>
      </c>
    </row>
    <row r="51" spans="4:16" x14ac:dyDescent="0.3">
      <c r="D51" s="83" t="s">
        <v>1032</v>
      </c>
      <c r="E51" s="83">
        <f>1/G49</f>
        <v>0.5</v>
      </c>
      <c r="F51" s="83">
        <f>1/G50</f>
        <v>0.25</v>
      </c>
      <c r="G51" s="83">
        <v>1</v>
      </c>
      <c r="I51" s="83" t="s">
        <v>1032</v>
      </c>
      <c r="J51" s="83">
        <f t="shared" si="4"/>
        <v>0.1111111111111111</v>
      </c>
      <c r="K51" s="83">
        <f t="shared" si="4"/>
        <v>0.15789473684210528</v>
      </c>
      <c r="L51" s="83">
        <f t="shared" si="4"/>
        <v>0.14285714285714285</v>
      </c>
      <c r="M51" s="83">
        <f>AVERAGE(J51:L51)</f>
        <v>0.13728766360345307</v>
      </c>
      <c r="O51" s="90">
        <f>((E51*M$49)+(F51*M$50)+(G51*M$51))</f>
        <v>0.41283764967975495</v>
      </c>
      <c r="P51" s="90">
        <f>O51/M51</f>
        <v>3.0070993914807302</v>
      </c>
    </row>
    <row r="52" spans="4:16" x14ac:dyDescent="0.3">
      <c r="D52" s="83" t="s">
        <v>1030</v>
      </c>
      <c r="E52" s="83">
        <f>SUM(E49:E51)</f>
        <v>4.5</v>
      </c>
      <c r="F52" s="83">
        <f>SUM(F49:F51)</f>
        <v>1.5833333333333333</v>
      </c>
      <c r="G52" s="83">
        <f>SUM(G49:G51)</f>
        <v>7</v>
      </c>
      <c r="I52" s="90" t="s">
        <v>1030</v>
      </c>
      <c r="J52" s="83">
        <f>SUM(J49:J51)</f>
        <v>1</v>
      </c>
      <c r="K52" s="83">
        <f>SUM(K49:K51)</f>
        <v>1</v>
      </c>
      <c r="L52" s="83">
        <f>SUM(L49:L51)</f>
        <v>1</v>
      </c>
      <c r="M52" s="83">
        <f>SUM(M49:M51)</f>
        <v>1</v>
      </c>
      <c r="O52" s="90" t="s">
        <v>1031</v>
      </c>
      <c r="P52" s="90">
        <f>AVERAGE(P49:P51)</f>
        <v>3.0183372572401872</v>
      </c>
    </row>
    <row r="53" spans="4:16" x14ac:dyDescent="0.3">
      <c r="O53" s="90" t="s">
        <v>1033</v>
      </c>
      <c r="P53" s="90">
        <f>((P52-3)/(3-1))</f>
        <v>9.1686286200935996E-3</v>
      </c>
    </row>
    <row r="54" spans="4:16" x14ac:dyDescent="0.3">
      <c r="O54" s="90" t="s">
        <v>1035</v>
      </c>
      <c r="P54" s="90">
        <f>P53/0.58</f>
        <v>1.5807980379471724E-2</v>
      </c>
    </row>
  </sheetData>
  <mergeCells count="12">
    <mergeCell ref="T9:V9"/>
    <mergeCell ref="W9:Y9"/>
    <mergeCell ref="I47:L47"/>
    <mergeCell ref="D2:G2"/>
    <mergeCell ref="I8:L8"/>
    <mergeCell ref="R9:R10"/>
    <mergeCell ref="S9:S10"/>
    <mergeCell ref="D16:G16"/>
    <mergeCell ref="I21:L21"/>
    <mergeCell ref="D29:G29"/>
    <mergeCell ref="I35:L35"/>
    <mergeCell ref="D42:G4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583DA9B9147E8438F7C28C17FD2054D" ma:contentTypeVersion="10" ma:contentTypeDescription="Opret et nyt dokument." ma:contentTypeScope="" ma:versionID="232d23eec2aee66647fa71028704ce66">
  <xsd:schema xmlns:xsd="http://www.w3.org/2001/XMLSchema" xmlns:xs="http://www.w3.org/2001/XMLSchema" xmlns:p="http://schemas.microsoft.com/office/2006/metadata/properties" xmlns:ns3="80536d1c-8d5e-4968-b11a-2db237ec299e" xmlns:ns4="fd9ee369-4747-4ace-99cb-d7df49b1af93" targetNamespace="http://schemas.microsoft.com/office/2006/metadata/properties" ma:root="true" ma:fieldsID="e441941529be8f9398908c83f1aeb6b2" ns3:_="" ns4:_="">
    <xsd:import namespace="80536d1c-8d5e-4968-b11a-2db237ec299e"/>
    <xsd:import namespace="fd9ee369-4747-4ace-99cb-d7df49b1af9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36d1c-8d5e-4968-b11a-2db237ec299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værdi for deling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9ee369-4747-4ace-99cb-d7df49b1af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DCA748-2317-42F4-A2C1-BDF725D7C1FB}">
  <ds:schemaRefs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fd9ee369-4747-4ace-99cb-d7df49b1af93"/>
    <ds:schemaRef ds:uri="80536d1c-8d5e-4968-b11a-2db237ec299e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984CD23-9FC2-4BAD-B91A-7D7106798A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FBDA4F-FA24-4D47-8A15-51B7BC8DBA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536d1c-8d5e-4968-b11a-2db237ec299e"/>
    <ds:schemaRef ds:uri="fd9ee369-4747-4ace-99cb-d7df49b1af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 INITIAL DB</vt:lpstr>
      <vt:lpstr> BD SUPPLIERS</vt:lpstr>
      <vt:lpstr>quality criteria evaluation</vt:lpstr>
      <vt:lpstr>Pivot table data</vt:lpstr>
      <vt:lpstr>final analysis</vt:lpstr>
      <vt:lpstr>supply risk</vt:lpstr>
      <vt:lpstr>supplier analysis</vt:lpstr>
      <vt:lpstr>AHP_towels</vt:lpstr>
      <vt:lpstr>Sensitivity Analysis_towels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2022-06-06T10:10:59Z</dcterms:created>
  <dcterms:modified xsi:type="dcterms:W3CDTF">2022-06-10T14:53:13Z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0x0101005583DA9B9147E8438F7C28C17FD2054D</vt:lpwstr>
  </property>
</Properties>
</file>