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8" yWindow="-108" windowWidth="19416" windowHeight="10296" activeTab="2"/>
  </bookViews>
  <sheets>
    <sheet name="Part 1-A" sheetId="4" r:id="rId1"/>
    <sheet name="Part 1-B" sheetId="3" r:id="rId2"/>
    <sheet name="Part 2" sheetId="2" r:id="rId3"/>
  </sheets>
  <definedNames>
    <definedName name="solver_adj" localSheetId="0" hidden="1">'Part 1-A'!$C$29:$C$34</definedName>
    <definedName name="solver_adj" localSheetId="1" hidden="1">'Part 1-B'!$C$13:$E$18,'Part 1-B'!$I$13:$N$18</definedName>
    <definedName name="solver_adj" localSheetId="2" hidden="1">'Part 2'!$B$13:$B$18</definedName>
    <definedName name="solver_cvg" localSheetId="0" hidden="1">0.0001</definedName>
    <definedName name="solver_cvg" localSheetId="1" hidden="1">0.0001</definedName>
    <definedName name="solver_cvg" localSheetId="2" hidden="1">0.0001</definedName>
    <definedName name="solver_drv" localSheetId="0" hidden="1">2</definedName>
    <definedName name="solver_drv" localSheetId="1" hidden="1">1</definedName>
    <definedName name="solver_drv" localSheetId="2" hidden="1">2</definedName>
    <definedName name="solver_eng" localSheetId="0" hidden="1">2</definedName>
    <definedName name="solver_eng" localSheetId="1" hidden="1">2</definedName>
    <definedName name="solver_eng" localSheetId="2" hidden="1">1</definedName>
    <definedName name="solver_est" localSheetId="0" hidden="1">1</definedName>
    <definedName name="solver_est" localSheetId="1" hidden="1">1</definedName>
    <definedName name="solver_est" localSheetId="2" hidden="1">1</definedName>
    <definedName name="solver_itr" localSheetId="0" hidden="1">2147483647</definedName>
    <definedName name="solver_itr" localSheetId="1" hidden="1">2147483647</definedName>
    <definedName name="solver_itr" localSheetId="2" hidden="1">2147483647</definedName>
    <definedName name="solver_lhs1" localSheetId="0" hidden="1">'Part 1-A'!$C$44</definedName>
    <definedName name="solver_lhs1" localSheetId="1" hidden="1">'Part 1-B'!$C$24</definedName>
    <definedName name="solver_lhs1" localSheetId="2" hidden="1">'Part 2'!$B$19</definedName>
    <definedName name="solver_lhs10" localSheetId="0" hidden="1">'Part 1-A'!#REF!</definedName>
    <definedName name="solver_lhs11" localSheetId="0" hidden="1">'Part 1-A'!#REF!</definedName>
    <definedName name="solver_lhs12" localSheetId="0" hidden="1">'Part 1-A'!#REF!</definedName>
    <definedName name="solver_lhs13" localSheetId="0" hidden="1">'Part 1-A'!#REF!</definedName>
    <definedName name="solver_lhs2" localSheetId="0" hidden="1">'Part 1-A'!$C$45</definedName>
    <definedName name="solver_lhs2" localSheetId="1" hidden="1">'Part 1-B'!$C$25</definedName>
    <definedName name="solver_lhs2" localSheetId="2" hidden="1">'Part 2'!$E$12</definedName>
    <definedName name="solver_lhs3" localSheetId="0" hidden="1">'Part 1-A'!$C$46</definedName>
    <definedName name="solver_lhs3" localSheetId="1" hidden="1">'Part 1-B'!$C$26</definedName>
    <definedName name="solver_lhs4" localSheetId="0" hidden="1">'Part 1-A'!$C$47</definedName>
    <definedName name="solver_lhs4" localSheetId="1" hidden="1">'Part 1-B'!$C$27</definedName>
    <definedName name="solver_lhs5" localSheetId="0" hidden="1">'Part 1-A'!$C$48</definedName>
    <definedName name="solver_lhs5" localSheetId="1" hidden="1">'Part 1-B'!$C$28</definedName>
    <definedName name="solver_lhs6" localSheetId="0" hidden="1">'Part 1-A'!$C$49</definedName>
    <definedName name="solver_lhs6" localSheetId="1" hidden="1">'Part 1-B'!$C$29</definedName>
    <definedName name="solver_lhs7" localSheetId="0" hidden="1">'Part 1-A'!$C$50</definedName>
    <definedName name="solver_lhs7" localSheetId="1" hidden="1">'Part 1-B'!$C$30</definedName>
    <definedName name="solver_lhs8" localSheetId="0" hidden="1">'Part 1-A'!$C$51</definedName>
    <definedName name="solver_lhs8" localSheetId="1" hidden="1">'Part 1-B'!$C$31</definedName>
    <definedName name="solver_lhs9" localSheetId="0" hidden="1">'Part 1-A'!$C$52</definedName>
    <definedName name="solver_lhs9" localSheetId="1" hidden="1">'Part 1-B'!$C$32</definedName>
    <definedName name="solver_lin" localSheetId="0" hidden="1">2</definedName>
    <definedName name="solver_lin" localSheetId="2" hidden="1">2</definedName>
    <definedName name="solver_mip" localSheetId="0" hidden="1">2147483647</definedName>
    <definedName name="solver_mip" localSheetId="1" hidden="1">2147483647</definedName>
    <definedName name="solver_mip" localSheetId="2" hidden="1">2147483647</definedName>
    <definedName name="solver_mni" localSheetId="0" hidden="1">30</definedName>
    <definedName name="solver_mni" localSheetId="1" hidden="1">30</definedName>
    <definedName name="solver_mni" localSheetId="2" hidden="1">30</definedName>
    <definedName name="solver_mrt" localSheetId="0" hidden="1">0.075</definedName>
    <definedName name="solver_mrt" localSheetId="1" hidden="1">0.075</definedName>
    <definedName name="solver_mrt" localSheetId="2" hidden="1">0.075</definedName>
    <definedName name="solver_msl" localSheetId="0" hidden="1">2</definedName>
    <definedName name="solver_msl" localSheetId="1" hidden="1">2</definedName>
    <definedName name="solver_msl" localSheetId="2" hidden="1">2</definedName>
    <definedName name="solver_neg" localSheetId="0" hidden="1">1</definedName>
    <definedName name="solver_neg" localSheetId="1" hidden="1">1</definedName>
    <definedName name="solver_neg" localSheetId="2" hidden="1">1</definedName>
    <definedName name="solver_nod" localSheetId="0" hidden="1">2147483647</definedName>
    <definedName name="solver_nod" localSheetId="1" hidden="1">2147483647</definedName>
    <definedName name="solver_nod" localSheetId="2" hidden="1">2147483647</definedName>
    <definedName name="solver_num" localSheetId="0" hidden="1">9</definedName>
    <definedName name="solver_num" localSheetId="1" hidden="1">9</definedName>
    <definedName name="solver_num" localSheetId="2" hidden="1">2</definedName>
    <definedName name="solver_nwt" localSheetId="0" hidden="1">1</definedName>
    <definedName name="solver_nwt" localSheetId="1" hidden="1">1</definedName>
    <definedName name="solver_nwt" localSheetId="2" hidden="1">1</definedName>
    <definedName name="solver_opt" localSheetId="0" hidden="1">'Part 1-A'!$C$29</definedName>
    <definedName name="solver_opt" localSheetId="1" hidden="1">'Part 1-B'!$C$20</definedName>
    <definedName name="solver_opt" localSheetId="2" hidden="1">'Part 2'!$E$13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rbv" localSheetId="0" hidden="1">2</definedName>
    <definedName name="solver_rbv" localSheetId="1" hidden="1">1</definedName>
    <definedName name="solver_rbv" localSheetId="2" hidden="1">2</definedName>
    <definedName name="solver_rel1" localSheetId="0" hidden="1">1</definedName>
    <definedName name="solver_rel1" localSheetId="1" hidden="1">1</definedName>
    <definedName name="solver_rel1" localSheetId="2" hidden="1">2</definedName>
    <definedName name="solver_rel10" localSheetId="0" hidden="1">1</definedName>
    <definedName name="solver_rel11" localSheetId="0" hidden="1">1</definedName>
    <definedName name="solver_rel12" localSheetId="0" hidden="1">1</definedName>
    <definedName name="solver_rel13" localSheetId="0" hidden="1">1</definedName>
    <definedName name="solver_rel2" localSheetId="0" hidden="1">1</definedName>
    <definedName name="solver_rel2" localSheetId="1" hidden="1">1</definedName>
    <definedName name="solver_rel2" localSheetId="2" hidden="1">3</definedName>
    <definedName name="solver_rel3" localSheetId="0" hidden="1">1</definedName>
    <definedName name="solver_rel3" localSheetId="1" hidden="1">1</definedName>
    <definedName name="solver_rel4" localSheetId="0" hidden="1">2</definedName>
    <definedName name="solver_rel4" localSheetId="1" hidden="1">2</definedName>
    <definedName name="solver_rel5" localSheetId="0" hidden="1">2</definedName>
    <definedName name="solver_rel5" localSheetId="1" hidden="1">2</definedName>
    <definedName name="solver_rel6" localSheetId="0" hidden="1">2</definedName>
    <definedName name="solver_rel6" localSheetId="1" hidden="1">2</definedName>
    <definedName name="solver_rel7" localSheetId="0" hidden="1">2</definedName>
    <definedName name="solver_rel7" localSheetId="1" hidden="1">2</definedName>
    <definedName name="solver_rel8" localSheetId="0" hidden="1">2</definedName>
    <definedName name="solver_rel8" localSheetId="1" hidden="1">2</definedName>
    <definedName name="solver_rel9" localSheetId="0" hidden="1">2</definedName>
    <definedName name="solver_rel9" localSheetId="1" hidden="1">2</definedName>
    <definedName name="solver_rhs1" localSheetId="0" hidden="1">65</definedName>
    <definedName name="solver_rhs1" localSheetId="1" hidden="1">65</definedName>
    <definedName name="solver_rhs1" localSheetId="2" hidden="1">1</definedName>
    <definedName name="solver_rhs10" localSheetId="0" hidden="1">65</definedName>
    <definedName name="solver_rhs11" localSheetId="0" hidden="1">65</definedName>
    <definedName name="solver_rhs12" localSheetId="0" hidden="1">65</definedName>
    <definedName name="solver_rhs13" localSheetId="0" hidden="1">65</definedName>
    <definedName name="solver_rhs2" localSheetId="0" hidden="1">80</definedName>
    <definedName name="solver_rhs2" localSheetId="1" hidden="1">80</definedName>
    <definedName name="solver_rhs2" localSheetId="2" hidden="1">0.11</definedName>
    <definedName name="solver_rhs3" localSheetId="0" hidden="1">105</definedName>
    <definedName name="solver_rhs3" localSheetId="1" hidden="1">105</definedName>
    <definedName name="solver_rhs4" localSheetId="0" hidden="1">45</definedName>
    <definedName name="solver_rhs4" localSheetId="1" hidden="1">0</definedName>
    <definedName name="solver_rhs5" localSheetId="0" hidden="1">26</definedName>
    <definedName name="solver_rhs5" localSheetId="1" hidden="1">0</definedName>
    <definedName name="solver_rhs6" localSheetId="0" hidden="1">42</definedName>
    <definedName name="solver_rhs6" localSheetId="1" hidden="1">0</definedName>
    <definedName name="solver_rhs7" localSheetId="0" hidden="1">53</definedName>
    <definedName name="solver_rhs7" localSheetId="1" hidden="1">0</definedName>
    <definedName name="solver_rhs8" localSheetId="0" hidden="1">29</definedName>
    <definedName name="solver_rhs8" localSheetId="1" hidden="1">0</definedName>
    <definedName name="solver_rhs9" localSheetId="0" hidden="1">38</definedName>
    <definedName name="solver_rhs9" localSheetId="1" hidden="1">0</definedName>
    <definedName name="solver_rlx" localSheetId="0" hidden="1">2</definedName>
    <definedName name="solver_rlx" localSheetId="1" hidden="1">2</definedName>
    <definedName name="solver_rlx" localSheetId="2" hidden="1">2</definedName>
    <definedName name="solver_rsd" localSheetId="0" hidden="1">0</definedName>
    <definedName name="solver_rsd" localSheetId="1" hidden="1">0</definedName>
    <definedName name="solver_rsd" localSheetId="2" hidden="1">0</definedName>
    <definedName name="solver_scl" localSheetId="0" hidden="1">2</definedName>
    <definedName name="solver_scl" localSheetId="1" hidden="1">1</definedName>
    <definedName name="solver_scl" localSheetId="2" hidden="1">2</definedName>
    <definedName name="solver_sho" localSheetId="0" hidden="1">2</definedName>
    <definedName name="solver_sho" localSheetId="1" hidden="1">2</definedName>
    <definedName name="solver_sho" localSheetId="2" hidden="1">2</definedName>
    <definedName name="solver_ssz" localSheetId="0" hidden="1">100</definedName>
    <definedName name="solver_ssz" localSheetId="1" hidden="1">100</definedName>
    <definedName name="solver_ssz" localSheetId="2" hidden="1">100</definedName>
    <definedName name="solver_tim" localSheetId="0" hidden="1">2147483647</definedName>
    <definedName name="solver_tim" localSheetId="1" hidden="1">2147483647</definedName>
    <definedName name="solver_tim" localSheetId="2" hidden="1">2147483647</definedName>
    <definedName name="solver_tol" localSheetId="0" hidden="1">0.01</definedName>
    <definedName name="solver_tol" localSheetId="1" hidden="1">0.01</definedName>
    <definedName name="solver_tol" localSheetId="2" hidden="1">0.01</definedName>
    <definedName name="solver_typ" localSheetId="0" hidden="1">1</definedName>
    <definedName name="solver_typ" localSheetId="1" hidden="1">2</definedName>
    <definedName name="solver_typ" localSheetId="2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er" localSheetId="0" hidden="1">3</definedName>
    <definedName name="solver_ver" localSheetId="1" hidden="1">3</definedName>
    <definedName name="solver_ver" localSheetId="2" hidden="1">3</definedName>
  </definedNames>
  <calcPr calcId="144525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3" i="2" l="1" a="1"/>
  <c r="E13" i="2" s="1"/>
  <c r="E14" i="2" s="1"/>
  <c r="E12" i="2" a="1"/>
  <c r="E12" i="2" s="1"/>
  <c r="C40" i="4"/>
  <c r="C20" i="3" a="1"/>
  <c r="C20" i="3" s="1"/>
  <c r="C32" i="3" a="1"/>
  <c r="C32" i="3" s="1"/>
  <c r="C31" i="3" a="1"/>
  <c r="C31" i="3" s="1"/>
  <c r="C30" i="3" a="1"/>
  <c r="C30" i="3" s="1"/>
  <c r="C29" i="3" a="1"/>
  <c r="C29" i="3" s="1"/>
  <c r="C28" i="3" a="1"/>
  <c r="C28" i="3" s="1"/>
  <c r="C27" i="3" a="1"/>
  <c r="C27" i="3" s="1"/>
  <c r="C26" i="3" a="1"/>
  <c r="C26" i="3" s="1"/>
  <c r="C25" i="3" a="1"/>
  <c r="C25" i="3" s="1"/>
  <c r="C24" i="3" a="1"/>
  <c r="C24" i="3" s="1"/>
  <c r="C25" i="2"/>
  <c r="C26" i="2"/>
  <c r="C27" i="2"/>
  <c r="C28" i="2"/>
  <c r="C29" i="2"/>
  <c r="C24" i="2"/>
  <c r="B19" i="2" l="1"/>
  <c r="C44" i="4" l="1"/>
  <c r="C45" i="4"/>
  <c r="C46" i="4"/>
  <c r="C47" i="4"/>
  <c r="C48" i="4"/>
  <c r="C49" i="4"/>
  <c r="C50" i="4"/>
  <c r="C51" i="4"/>
  <c r="C52" i="4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<sst xmlns="http://schemas.openxmlformats.org/spreadsheetml/2006/main" count="210" uniqueCount="116">
  <si>
    <t>Waste Proposal Site</t>
  </si>
  <si>
    <t>Plant:</t>
  </si>
  <si>
    <t>Orangeburg</t>
  </si>
  <si>
    <t>Florence</t>
  </si>
  <si>
    <t>Macon</t>
  </si>
  <si>
    <t>Rockhill</t>
  </si>
  <si>
    <t>Waste per Week (bbl)</t>
  </si>
  <si>
    <t>$---</t>
  </si>
  <si>
    <t>---</t>
  </si>
  <si>
    <t>Bonds</t>
  </si>
  <si>
    <t>High tech stocks</t>
  </si>
  <si>
    <t>Foreign stocks</t>
  </si>
  <si>
    <t>Call options</t>
  </si>
  <si>
    <t>Put options</t>
  </si>
  <si>
    <t>Gold</t>
  </si>
  <si>
    <t xml:space="preserve"> </t>
  </si>
  <si>
    <t>Table 1: The Covariance matrix of assets’ returns</t>
  </si>
  <si>
    <t>Min Cost</t>
  </si>
  <si>
    <t>Subject to:</t>
  </si>
  <si>
    <t>Constraint</t>
  </si>
  <si>
    <t>&lt;=</t>
  </si>
  <si>
    <t>LHS</t>
  </si>
  <si>
    <t>RHS</t>
  </si>
  <si>
    <t xml:space="preserve">Capacity </t>
  </si>
  <si>
    <t xml:space="preserve">Weights </t>
  </si>
  <si>
    <t>=</t>
  </si>
  <si>
    <t>Directions</t>
  </si>
  <si>
    <t>5$</t>
  </si>
  <si>
    <t>4$</t>
  </si>
  <si>
    <t>7$</t>
  </si>
  <si>
    <t>9$</t>
  </si>
  <si>
    <t>3$</t>
  </si>
  <si>
    <t>11$</t>
  </si>
  <si>
    <t>Pineville plant</t>
  </si>
  <si>
    <t>Rockhill plant</t>
  </si>
  <si>
    <t>Statesville plant</t>
  </si>
  <si>
    <t>Denver plant</t>
  </si>
  <si>
    <t>Morganton plant</t>
  </si>
  <si>
    <t>Morrisville plant</t>
  </si>
  <si>
    <t>Florence_Capacity</t>
  </si>
  <si>
    <t>Macon_Capacity</t>
  </si>
  <si>
    <t xml:space="preserve">Denver_Transhipment </t>
  </si>
  <si>
    <t>Morrisville_Transhipment</t>
  </si>
  <si>
    <t>Orangeburg site</t>
  </si>
  <si>
    <t>Florence site</t>
  </si>
  <si>
    <t>Macon site</t>
  </si>
  <si>
    <t>Orangeburg_Capacity</t>
  </si>
  <si>
    <t>Morganton _Transhipment</t>
  </si>
  <si>
    <t>Pineville _Transhipment</t>
  </si>
  <si>
    <t>Rockhill _Transhipment</t>
  </si>
  <si>
    <t>Statesville _Transhipment</t>
  </si>
  <si>
    <t>High-tech stocks</t>
  </si>
  <si>
    <t xml:space="preserve">Investment_allocation </t>
  </si>
  <si>
    <t>portfolio_return</t>
  </si>
  <si>
    <t xml:space="preserve">portfolio_variance </t>
  </si>
  <si>
    <t>portfolio_Standard Deviation</t>
  </si>
  <si>
    <t>Minimum Cost</t>
  </si>
  <si>
    <t>Sub to:</t>
  </si>
  <si>
    <t>orangebur_Capacity</t>
  </si>
  <si>
    <t>florence_Capacity</t>
  </si>
  <si>
    <t>macon_Capacity</t>
  </si>
  <si>
    <t xml:space="preserve">denver_Transhipment </t>
  </si>
  <si>
    <t>morganton_Transhipment</t>
  </si>
  <si>
    <t>morrisville_Transhipment</t>
  </si>
  <si>
    <t>pineville_Transhipment</t>
  </si>
  <si>
    <t>rockhill_Transhipment</t>
  </si>
  <si>
    <t>statesville_Transhipment</t>
  </si>
  <si>
    <t>orangeburg_site</t>
  </si>
  <si>
    <t>florence_site</t>
  </si>
  <si>
    <t>macon_site</t>
  </si>
  <si>
    <t>denver plant</t>
  </si>
  <si>
    <t>pineville plant</t>
  </si>
  <si>
    <t>morganton plant</t>
  </si>
  <si>
    <t>morrisville plant</t>
  </si>
  <si>
    <t xml:space="preserve">Waste_Disposal Site: </t>
  </si>
  <si>
    <t>Table 1: Costs of transporting garbage from six plants to three waste disposal sites per barrel</t>
  </si>
  <si>
    <t>Table 3: Shipping costs between the three trash disposal facilities, per barrel of garbage</t>
  </si>
  <si>
    <t>WASTE PROPOSAL SITES</t>
  </si>
  <si>
    <t>Table 4: Shipping costs between the three trash disposal facilities, per barrel of waste disposal</t>
  </si>
  <si>
    <t>Waste per week (bbl)</t>
  </si>
  <si>
    <t>Asset type</t>
  </si>
  <si>
    <t>Returns</t>
  </si>
  <si>
    <t>Morrisville</t>
  </si>
  <si>
    <t>Pineville</t>
  </si>
  <si>
    <t>Statesville</t>
  </si>
  <si>
    <t>Morganton</t>
  </si>
  <si>
    <t>Macon Disposal site</t>
  </si>
  <si>
    <t>Florence disposal site</t>
  </si>
  <si>
    <t>Orangeburg Disposal site</t>
  </si>
  <si>
    <t>Denver</t>
  </si>
  <si>
    <t>Orangeburg  Disposal site</t>
  </si>
  <si>
    <t>Florence Disposal site</t>
  </si>
  <si>
    <t>Macon disposal site</t>
  </si>
  <si>
    <t xml:space="preserve">Macon </t>
  </si>
  <si>
    <t xml:space="preserve">From plant at Denver </t>
  </si>
  <si>
    <t xml:space="preserve">From plant at Morganton </t>
  </si>
  <si>
    <t>From plant at Morrisville</t>
  </si>
  <si>
    <t>From plant at  Pineville</t>
  </si>
  <si>
    <t>From plant at Rockhill</t>
  </si>
  <si>
    <t>From plant at Statesville</t>
  </si>
  <si>
    <t>from Denver plant</t>
  </si>
  <si>
    <t>From Morganton plant</t>
  </si>
  <si>
    <t>From Morrisville plant</t>
  </si>
  <si>
    <t>From pineville plant</t>
  </si>
  <si>
    <t>From rockhill plant</t>
  </si>
  <si>
    <t>From statesville Plant</t>
  </si>
  <si>
    <t>From Statesville plant</t>
  </si>
  <si>
    <t>From Rockhill Plant</t>
  </si>
  <si>
    <t>From Pineville plant</t>
  </si>
  <si>
    <t>From Morrisville Plant</t>
  </si>
  <si>
    <t>from Morganton Plant</t>
  </si>
  <si>
    <t>From Denver plant</t>
  </si>
  <si>
    <r>
      <t xml:space="preserve">Table </t>
    </r>
    <r>
      <rPr>
        <b/>
        <sz val="10"/>
        <color theme="1"/>
        <rFont val="Yu Gothic UI"/>
        <family val="2"/>
      </rPr>
      <t xml:space="preserve"> </t>
    </r>
    <r>
      <rPr>
        <b/>
        <sz val="14"/>
        <color theme="1"/>
        <rFont val="Arial"/>
        <family val="2"/>
      </rPr>
      <t>Table 2:shipping costs per barrel between each of the six plants to be as follows</t>
    </r>
  </si>
  <si>
    <t>Table 1: The expenses associated with moving waste material from six factories to three disposal locations, measured per unit of volume (barrel).</t>
  </si>
  <si>
    <r>
      <t xml:space="preserve">Table </t>
    </r>
    <r>
      <rPr>
        <b/>
        <sz val="10"/>
        <color theme="1"/>
        <rFont val="Arial"/>
        <family val="2"/>
      </rPr>
      <t xml:space="preserve"> Table 2: The expenditure involved in transporting goods or materials from one plant to another.</t>
    </r>
  </si>
  <si>
    <t>Table 3: The expense associated with transporting garbage barrels between the three waste disposal facilities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</si>
</sst>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44" formatCode="_(&quot;$&quot;* #,##0.00_);_(&quot;$&quot;* \(#,##0.00\);_(&quot;$&quot;* &quot;-&quot;??_);_(@_)"/>
  </numFmts>
  <fonts count="2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Yu Gothic UI"/>
      <family val="2"/>
    </font>
    <font>
      <b/>
      <sz val="12"/>
      <color theme="1"/>
      <name val="Yu Gothic UI"/>
      <family val="2"/>
    </font>
    <font>
      <b/>
      <i/>
      <u/>
      <sz val="12"/>
      <color theme="5" tint="-0.249977111117893"/>
      <name val="Yu Gothic UI"/>
      <family val="2"/>
    </font>
    <font>
      <sz val="9"/>
      <color theme="1"/>
      <name val="Yu Gothic UI"/>
      <family val="2"/>
    </font>
    <font>
      <sz val="12"/>
      <color rgb="FF000000"/>
      <name val="Yu Gothic UI"/>
      <family val="2"/>
    </font>
    <font>
      <sz val="10"/>
      <color rgb="FFFFFFFF"/>
      <name val="Yu Gothic UI"/>
      <family val="2"/>
    </font>
    <font>
      <b/>
      <sz val="12"/>
      <color theme="5" tint="-0.249977111117893"/>
      <name val="Yu Gothic UI"/>
      <family val="2"/>
    </font>
    <font>
      <sz val="12"/>
      <color rgb="FF16192B"/>
      <name val="Yu Gothic UI"/>
      <family val="2"/>
    </font>
    <font>
      <b/>
      <i/>
      <u/>
      <sz val="12"/>
      <color theme="1"/>
      <name val="Yu Gothic UI"/>
      <family val="2"/>
    </font>
    <font>
      <sz val="9"/>
      <color rgb="FFFFFFFF"/>
      <name val="Yu Gothic UI"/>
      <family val="2"/>
    </font>
    <font>
      <b/>
      <sz val="12"/>
      <color rgb="FF000000"/>
      <name val="Yu Gothic UI"/>
      <family val="2"/>
    </font>
    <font>
      <b/>
      <i/>
      <sz val="12"/>
      <color rgb="FFFF0000"/>
      <name val="Yu Gothic UI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Yu Gothic UI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16"/>
      <color theme="1"/>
      <name val="Arial"/>
      <family val="2"/>
    </font>
    <font>
      <i/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sz val="10"/>
      <color rgb="FFFFFFFF"/>
      <name val="Arial"/>
      <family val="2"/>
    </font>
    <font>
      <i/>
      <sz val="11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</fills>
  <borders count="41">
    <border>
      <left/>
      <right/>
      <top/>
      <bottom/>
      <diagonal/>
    </border>
    <border>
      <left/>
      <right/>
      <top style="medium">
        <color rgb="FF999999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999999"/>
      </left>
      <right/>
      <top style="medium">
        <color rgb="FF999999"/>
      </top>
      <bottom/>
      <diagonal/>
    </border>
    <border>
      <left/>
      <right style="medium">
        <color rgb="FF999999"/>
      </right>
      <top style="medium">
        <color rgb="FF999999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16" fillId="6" borderId="0" applyNumberFormat="0" applyBorder="0" applyAlignment="0" applyProtection="0"/>
    <xf numFmtId="0" fontId="1" fillId="7" borderId="0" applyNumberFormat="0" applyBorder="0" applyAlignment="0" applyProtection="0"/>
    <xf numFmtId="0" fontId="16" fillId="8" borderId="0" applyNumberFormat="0" applyBorder="0" applyAlignment="0" applyProtection="0"/>
    <xf numFmtId="0" fontId="16" fillId="9" borderId="0" applyNumberFormat="0" applyBorder="0" applyAlignment="0" applyProtection="0"/>
    <xf numFmtId="0" fontId="16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</cellStyleXfs>
  <cellXfs count="128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horizontal="justify" vertical="center"/>
    </xf>
    <xf numFmtId="0" fontId="2" fillId="0" borderId="5" xfId="0" applyFont="1" applyBorder="1"/>
    <xf numFmtId="0" fontId="2" fillId="0" borderId="13" xfId="0" applyFont="1" applyBorder="1"/>
    <xf numFmtId="0" fontId="2" fillId="0" borderId="0" xfId="0" applyFont="1" applyAlignment="1">
      <alignment horizontal="center" vertical="center" wrapText="1"/>
    </xf>
    <xf numFmtId="6" fontId="2" fillId="0" borderId="0" xfId="0" applyNumberFormat="1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8" xfId="0" applyFont="1" applyBorder="1"/>
    <xf numFmtId="0" fontId="13" fillId="0" borderId="10" xfId="0" applyFont="1" applyBorder="1"/>
    <xf numFmtId="0" fontId="9" fillId="0" borderId="0" xfId="0" applyFont="1"/>
    <xf numFmtId="0" fontId="12" fillId="4" borderId="3" xfId="0" applyFont="1" applyFill="1" applyBorder="1" applyAlignment="1">
      <alignment horizontal="center" vertical="center"/>
    </xf>
    <xf numFmtId="0" fontId="2" fillId="5" borderId="38" xfId="0" applyFont="1" applyFill="1" applyBorder="1"/>
    <xf numFmtId="9" fontId="12" fillId="0" borderId="0" xfId="0" applyNumberFormat="1" applyFont="1" applyAlignment="1">
      <alignment horizontal="center" vertical="center"/>
    </xf>
    <xf numFmtId="0" fontId="2" fillId="5" borderId="5" xfId="0" applyFont="1" applyFill="1" applyBorder="1"/>
    <xf numFmtId="0" fontId="8" fillId="2" borderId="7" xfId="0" applyFont="1" applyFill="1" applyBorder="1" applyAlignment="1">
      <alignment horizontal="center"/>
    </xf>
    <xf numFmtId="0" fontId="8" fillId="2" borderId="8" xfId="0" applyFont="1" applyFill="1" applyBorder="1" applyAlignment="1">
      <alignment horizontal="center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16" fillId="8" borderId="9" xfId="3" applyBorder="1" applyAlignment="1">
      <alignment horizontal="center" vertical="center" wrapText="1"/>
    </xf>
    <xf numFmtId="0" fontId="16" fillId="8" borderId="5" xfId="3" applyBorder="1" applyAlignment="1">
      <alignment horizontal="center" vertical="center" wrapText="1"/>
    </xf>
    <xf numFmtId="0" fontId="16" fillId="8" borderId="11" xfId="3" applyBorder="1" applyAlignment="1">
      <alignment horizontal="center" vertical="center" wrapText="1"/>
    </xf>
    <xf numFmtId="0" fontId="16" fillId="8" borderId="12" xfId="3" applyBorder="1" applyAlignment="1">
      <alignment horizontal="center" vertical="center" wrapText="1"/>
    </xf>
    <xf numFmtId="0" fontId="16" fillId="8" borderId="10" xfId="3" applyBorder="1" applyAlignment="1">
      <alignment horizontal="center" vertical="center" wrapText="1"/>
    </xf>
    <xf numFmtId="0" fontId="16" fillId="8" borderId="13" xfId="3" applyBorder="1" applyAlignment="1">
      <alignment horizontal="center" vertical="center" wrapText="1"/>
    </xf>
    <xf numFmtId="0" fontId="14" fillId="8" borderId="9" xfId="3" applyFont="1" applyBorder="1" applyAlignment="1">
      <alignment horizontal="center" vertical="center" wrapText="1"/>
    </xf>
    <xf numFmtId="6" fontId="14" fillId="8" borderId="5" xfId="3" applyNumberFormat="1" applyFont="1" applyBorder="1" applyAlignment="1">
      <alignment horizontal="center" vertical="center" wrapText="1"/>
    </xf>
    <xf numFmtId="0" fontId="14" fillId="8" borderId="5" xfId="3" applyFont="1" applyBorder="1" applyAlignment="1">
      <alignment horizontal="center" vertical="center" wrapText="1"/>
    </xf>
    <xf numFmtId="0" fontId="14" fillId="8" borderId="11" xfId="3" applyFont="1" applyBorder="1" applyAlignment="1">
      <alignment horizontal="center" vertical="center" wrapText="1"/>
    </xf>
    <xf numFmtId="6" fontId="14" fillId="8" borderId="12" xfId="3" applyNumberFormat="1" applyFont="1" applyBorder="1" applyAlignment="1">
      <alignment horizontal="center" vertical="center" wrapText="1"/>
    </xf>
    <xf numFmtId="0" fontId="14" fillId="8" borderId="12" xfId="3" applyFont="1" applyBorder="1" applyAlignment="1">
      <alignment horizontal="center" vertical="center" wrapText="1"/>
    </xf>
    <xf numFmtId="6" fontId="14" fillId="8" borderId="10" xfId="3" applyNumberFormat="1" applyFont="1" applyBorder="1" applyAlignment="1">
      <alignment horizontal="center" vertical="center" wrapText="1"/>
    </xf>
    <xf numFmtId="0" fontId="14" fillId="8" borderId="10" xfId="3" applyFont="1" applyBorder="1" applyAlignment="1">
      <alignment horizontal="center" vertical="center" wrapText="1"/>
    </xf>
    <xf numFmtId="0" fontId="14" fillId="8" borderId="13" xfId="3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20" fillId="0" borderId="4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5" fillId="7" borderId="6" xfId="2" applyFont="1" applyBorder="1" applyAlignment="1">
      <alignment horizontal="center" vertical="center" wrapText="1"/>
    </xf>
    <xf numFmtId="0" fontId="15" fillId="7" borderId="9" xfId="2" applyFont="1" applyBorder="1" applyAlignment="1">
      <alignment horizontal="center" vertical="center" wrapText="1"/>
    </xf>
    <xf numFmtId="0" fontId="15" fillId="7" borderId="11" xfId="2" applyFont="1" applyBorder="1" applyAlignment="1">
      <alignment horizontal="center" vertical="center" wrapText="1"/>
    </xf>
    <xf numFmtId="0" fontId="15" fillId="7" borderId="7" xfId="2" applyFont="1" applyBorder="1" applyAlignment="1">
      <alignment horizontal="center" vertical="center" wrapText="1"/>
    </xf>
    <xf numFmtId="0" fontId="15" fillId="7" borderId="8" xfId="2" applyFont="1" applyBorder="1" applyAlignment="1">
      <alignment horizontal="center" vertical="center" wrapText="1"/>
    </xf>
    <xf numFmtId="0" fontId="14" fillId="8" borderId="5" xfId="3" quotePrefix="1" applyFont="1" applyBorder="1"/>
    <xf numFmtId="6" fontId="14" fillId="8" borderId="5" xfId="3" applyNumberFormat="1" applyFont="1" applyBorder="1"/>
    <xf numFmtId="6" fontId="14" fillId="8" borderId="10" xfId="3" applyNumberFormat="1" applyFont="1" applyBorder="1"/>
    <xf numFmtId="6" fontId="14" fillId="8" borderId="12" xfId="3" applyNumberFormat="1" applyFont="1" applyBorder="1"/>
    <xf numFmtId="0" fontId="14" fillId="8" borderId="13" xfId="3" quotePrefix="1" applyFont="1" applyBorder="1"/>
    <xf numFmtId="0" fontId="15" fillId="7" borderId="37" xfId="2" applyFont="1" applyBorder="1"/>
    <xf numFmtId="0" fontId="3" fillId="3" borderId="38" xfId="0" applyFont="1" applyFill="1" applyBorder="1"/>
    <xf numFmtId="0" fontId="14" fillId="6" borderId="37" xfId="1" applyFont="1" applyBorder="1"/>
    <xf numFmtId="0" fontId="14" fillId="6" borderId="38" xfId="1" applyFont="1" applyBorder="1"/>
    <xf numFmtId="0" fontId="14" fillId="6" borderId="35" xfId="1" applyFont="1" applyBorder="1"/>
    <xf numFmtId="0" fontId="14" fillId="6" borderId="36" xfId="1" applyFont="1" applyBorder="1"/>
    <xf numFmtId="0" fontId="21" fillId="0" borderId="4" xfId="0" applyFont="1" applyBorder="1" applyAlignment="1">
      <alignment horizontal="center" vertical="center" wrapText="1"/>
    </xf>
    <xf numFmtId="0" fontId="14" fillId="8" borderId="10" xfId="3" applyFont="1" applyBorder="1"/>
    <xf numFmtId="0" fontId="14" fillId="8" borderId="5" xfId="3" applyFont="1" applyBorder="1"/>
    <xf numFmtId="0" fontId="14" fillId="8" borderId="12" xfId="3" applyFont="1" applyBorder="1"/>
    <xf numFmtId="6" fontId="14" fillId="8" borderId="13" xfId="3" applyNumberFormat="1" applyFont="1" applyBorder="1"/>
    <xf numFmtId="0" fontId="15" fillId="7" borderId="18" xfId="2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7" xfId="0" applyFont="1" applyBorder="1" applyAlignment="1">
      <alignment horizontal="center"/>
    </xf>
    <xf numFmtId="0" fontId="16" fillId="8" borderId="5" xfId="3" applyBorder="1" applyAlignment="1">
      <alignment horizontal="center"/>
    </xf>
    <xf numFmtId="0" fontId="16" fillId="8" borderId="10" xfId="3" applyBorder="1" applyAlignment="1">
      <alignment horizontal="center"/>
    </xf>
    <xf numFmtId="0" fontId="16" fillId="8" borderId="12" xfId="3" applyBorder="1" applyAlignment="1">
      <alignment horizontal="center"/>
    </xf>
    <xf numFmtId="0" fontId="16" fillId="8" borderId="13" xfId="3" applyBorder="1" applyAlignment="1">
      <alignment horizontal="center"/>
    </xf>
    <xf numFmtId="0" fontId="14" fillId="8" borderId="13" xfId="3" applyFont="1" applyBorder="1"/>
    <xf numFmtId="0" fontId="22" fillId="7" borderId="6" xfId="2" applyFont="1" applyBorder="1" applyAlignment="1">
      <alignment horizontal="center" vertical="center" wrapText="1"/>
    </xf>
    <xf numFmtId="0" fontId="22" fillId="7" borderId="7" xfId="2" applyFont="1" applyBorder="1" applyAlignment="1">
      <alignment horizontal="center" vertical="center" wrapText="1"/>
    </xf>
    <xf numFmtId="0" fontId="22" fillId="7" borderId="8" xfId="2" applyFont="1" applyBorder="1" applyAlignment="1">
      <alignment horizontal="center" vertical="center" wrapText="1"/>
    </xf>
    <xf numFmtId="0" fontId="23" fillId="8" borderId="9" xfId="3" applyFont="1" applyBorder="1" applyAlignment="1">
      <alignment horizontal="center" vertical="center" wrapText="1"/>
    </xf>
    <xf numFmtId="0" fontId="23" fillId="8" borderId="11" xfId="3" applyFont="1" applyBorder="1" applyAlignment="1">
      <alignment horizontal="center" vertical="center" wrapText="1"/>
    </xf>
    <xf numFmtId="0" fontId="14" fillId="8" borderId="18" xfId="3" applyFont="1" applyBorder="1" applyAlignment="1">
      <alignment horizontal="center" vertical="center" wrapText="1"/>
    </xf>
    <xf numFmtId="2" fontId="14" fillId="8" borderId="9" xfId="3" applyNumberFormat="1" applyFont="1" applyBorder="1" applyAlignment="1">
      <alignment horizontal="center"/>
    </xf>
    <xf numFmtId="2" fontId="14" fillId="8" borderId="5" xfId="3" applyNumberFormat="1" applyFont="1" applyBorder="1" applyAlignment="1">
      <alignment horizontal="center"/>
    </xf>
    <xf numFmtId="2" fontId="14" fillId="8" borderId="10" xfId="3" applyNumberFormat="1" applyFont="1" applyBorder="1" applyAlignment="1">
      <alignment horizontal="center"/>
    </xf>
    <xf numFmtId="0" fontId="14" fillId="8" borderId="23" xfId="3" applyFont="1" applyBorder="1" applyAlignment="1">
      <alignment horizontal="center" vertical="center" wrapText="1"/>
    </xf>
    <xf numFmtId="2" fontId="14" fillId="8" borderId="11" xfId="3" applyNumberFormat="1" applyFont="1" applyBorder="1" applyAlignment="1">
      <alignment horizontal="center"/>
    </xf>
    <xf numFmtId="2" fontId="14" fillId="8" borderId="12" xfId="3" applyNumberFormat="1" applyFont="1" applyBorder="1" applyAlignment="1">
      <alignment horizontal="center"/>
    </xf>
    <xf numFmtId="2" fontId="14" fillId="8" borderId="13" xfId="3" applyNumberFormat="1" applyFont="1" applyBorder="1" applyAlignment="1">
      <alignment horizontal="center"/>
    </xf>
    <xf numFmtId="0" fontId="14" fillId="8" borderId="5" xfId="3" applyFont="1" applyBorder="1" applyAlignment="1">
      <alignment horizontal="center"/>
    </xf>
    <xf numFmtId="0" fontId="14" fillId="8" borderId="10" xfId="3" applyFont="1" applyBorder="1" applyAlignment="1">
      <alignment horizontal="center"/>
    </xf>
    <xf numFmtId="0" fontId="14" fillId="8" borderId="12" xfId="3" applyFont="1" applyBorder="1" applyAlignment="1">
      <alignment horizontal="center"/>
    </xf>
    <xf numFmtId="0" fontId="14" fillId="8" borderId="13" xfId="3" applyFont="1" applyBorder="1" applyAlignment="1">
      <alignment horizontal="center"/>
    </xf>
    <xf numFmtId="0" fontId="24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7" fillId="0" borderId="15" xfId="0" applyFont="1" applyBorder="1" applyAlignment="1">
      <alignment horizontal="center" vertical="center" wrapText="1"/>
    </xf>
    <xf numFmtId="0" fontId="22" fillId="7" borderId="22" xfId="2" applyFont="1" applyBorder="1" applyAlignment="1">
      <alignment horizontal="center" vertical="center" wrapText="1"/>
    </xf>
    <xf numFmtId="6" fontId="25" fillId="7" borderId="7" xfId="2" applyNumberFormat="1" applyFont="1" applyBorder="1" applyAlignment="1">
      <alignment horizontal="center"/>
    </xf>
    <xf numFmtId="0" fontId="22" fillId="7" borderId="4" xfId="2" applyFont="1" applyBorder="1" applyAlignment="1">
      <alignment horizontal="center"/>
    </xf>
    <xf numFmtId="0" fontId="22" fillId="7" borderId="25" xfId="2" applyFont="1" applyBorder="1" applyAlignment="1">
      <alignment horizontal="center"/>
    </xf>
    <xf numFmtId="0" fontId="22" fillId="7" borderId="24" xfId="2" applyFont="1" applyBorder="1" applyAlignment="1">
      <alignment horizontal="center"/>
    </xf>
    <xf numFmtId="0" fontId="22" fillId="7" borderId="0" xfId="2" applyFont="1" applyAlignment="1">
      <alignment horizontal="center"/>
    </xf>
    <xf numFmtId="0" fontId="22" fillId="7" borderId="17" xfId="2" applyFont="1" applyBorder="1" applyAlignment="1">
      <alignment horizontal="center"/>
    </xf>
    <xf numFmtId="0" fontId="22" fillId="7" borderId="21" xfId="2" applyFont="1" applyBorder="1" applyAlignment="1">
      <alignment horizontal="center" vertical="center" wrapText="1"/>
    </xf>
    <xf numFmtId="0" fontId="22" fillId="7" borderId="26" xfId="2" applyFont="1" applyBorder="1" applyAlignment="1">
      <alignment horizontal="center" vertical="center" wrapText="1"/>
    </xf>
    <xf numFmtId="0" fontId="22" fillId="7" borderId="27" xfId="2" applyFont="1" applyBorder="1" applyAlignment="1">
      <alignment horizontal="center" vertical="center" wrapText="1"/>
    </xf>
    <xf numFmtId="0" fontId="14" fillId="8" borderId="0" xfId="3" applyFont="1" applyAlignment="1">
      <alignment horizontal="right" vertical="center"/>
    </xf>
    <xf numFmtId="0" fontId="14" fillId="10" borderId="0" xfId="5" applyFont="1" applyAlignment="1">
      <alignment horizontal="center" vertical="center"/>
    </xf>
    <xf numFmtId="0" fontId="14" fillId="10" borderId="0" xfId="5" applyFont="1" applyAlignment="1">
      <alignment horizontal="center" vertical="center" wrapText="1"/>
    </xf>
    <xf numFmtId="0" fontId="14" fillId="6" borderId="39" xfId="1" applyFont="1" applyBorder="1"/>
    <xf numFmtId="9" fontId="14" fillId="6" borderId="34" xfId="1" applyNumberFormat="1" applyFont="1" applyBorder="1"/>
    <xf numFmtId="0" fontId="14" fillId="6" borderId="34" xfId="1" applyFont="1" applyBorder="1"/>
    <xf numFmtId="0" fontId="14" fillId="6" borderId="40" xfId="1" applyFont="1" applyBorder="1"/>
    <xf numFmtId="0" fontId="14" fillId="11" borderId="31" xfId="6" applyFont="1" applyBorder="1"/>
    <xf numFmtId="0" fontId="14" fillId="11" borderId="28" xfId="6" applyFont="1" applyBorder="1"/>
    <xf numFmtId="0" fontId="14" fillId="11" borderId="32" xfId="6" applyFont="1" applyBorder="1" applyAlignment="1">
      <alignment vertical="center"/>
    </xf>
    <xf numFmtId="0" fontId="14" fillId="11" borderId="29" xfId="6" applyFont="1" applyBorder="1"/>
    <xf numFmtId="0" fontId="14" fillId="11" borderId="33" xfId="6" applyFont="1" applyBorder="1" applyAlignment="1">
      <alignment vertical="center"/>
    </xf>
    <xf numFmtId="0" fontId="14" fillId="11" borderId="30" xfId="6" applyFont="1" applyBorder="1"/>
    <xf numFmtId="0" fontId="14" fillId="9" borderId="6" xfId="4" applyFont="1" applyBorder="1"/>
    <xf numFmtId="0" fontId="14" fillId="9" borderId="9" xfId="4" applyFont="1" applyBorder="1"/>
    <xf numFmtId="0" fontId="14" fillId="9" borderId="11" xfId="4" applyFont="1" applyBorder="1"/>
    <xf numFmtId="0" fontId="14" fillId="8" borderId="5" xfId="3" applyFont="1" applyBorder="1" applyAlignment="1">
      <alignment vertical="center"/>
    </xf>
    <xf numFmtId="0" fontId="1" fillId="12" borderId="5" xfId="7" applyBorder="1"/>
    <xf numFmtId="44" fontId="1" fillId="12" borderId="5" xfId="7" applyNumberFormat="1" applyBorder="1"/>
  </cellXfs>
  <cellStyles count="8">
    <cellStyle name="20% - Accent1" xfId="2" builtinId="30"/>
    <cellStyle name="40% - Accent5" xfId="7" builtinId="47"/>
    <cellStyle name="60% - Accent2" xfId="4" builtinId="36"/>
    <cellStyle name="Accent1" xfId="1" builtinId="29"/>
    <cellStyle name="Accent2" xfId="3" builtinId="33"/>
    <cellStyle name="Accent4" xfId="5" builtinId="41"/>
    <cellStyle name="Accent5" xfId="6" builtinId="45"/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2"/>
  <sheetViews>
    <sheetView topLeftCell="A28" zoomScale="69" zoomScaleNormal="69" workbookViewId="0">
      <selection activeCell="I39" sqref="I39"/>
    </sheetView>
  </sheetViews>
  <sheetFormatPr defaultColWidth="11" defaultRowHeight="19.2" x14ac:dyDescent="0.45"/>
  <cols>
    <col min="1" max="1" width="11" style="1"/>
    <col min="2" max="2" width="34" style="1" customWidth="1"/>
    <col min="3" max="6" width="16.3984375" style="1" customWidth="1"/>
    <col min="7" max="7" width="9.5" style="1" customWidth="1"/>
    <col min="8" max="13" width="15.8984375" style="1" customWidth="1"/>
    <col min="14" max="14" width="17" style="1" customWidth="1"/>
    <col min="15" max="15" width="15.296875" style="1" customWidth="1"/>
    <col min="16" max="16384" width="11" style="1"/>
  </cols>
  <sheetData>
    <row r="1" spans="2:17" ht="19.8" thickBot="1" x14ac:dyDescent="0.5"/>
    <row r="2" spans="2:17" ht="18.75" customHeight="1" thickBot="1" x14ac:dyDescent="0.5">
      <c r="B2" s="2"/>
      <c r="C2" s="21" t="s">
        <v>77</v>
      </c>
      <c r="D2" s="22"/>
      <c r="E2" s="23"/>
    </row>
    <row r="3" spans="2:17" x14ac:dyDescent="0.45">
      <c r="B3" s="48" t="s">
        <v>1</v>
      </c>
      <c r="C3" s="51" t="s">
        <v>67</v>
      </c>
      <c r="D3" s="51" t="s">
        <v>68</v>
      </c>
      <c r="E3" s="51" t="s">
        <v>69</v>
      </c>
      <c r="H3" s="48" t="s">
        <v>1</v>
      </c>
      <c r="I3" s="51" t="s">
        <v>70</v>
      </c>
      <c r="J3" s="51" t="s">
        <v>72</v>
      </c>
      <c r="K3" s="51" t="s">
        <v>73</v>
      </c>
      <c r="L3" s="52" t="s">
        <v>71</v>
      </c>
      <c r="N3" s="48" t="s">
        <v>74</v>
      </c>
      <c r="O3" s="51" t="s">
        <v>43</v>
      </c>
      <c r="P3" s="51" t="s">
        <v>44</v>
      </c>
      <c r="Q3" s="52" t="s">
        <v>45</v>
      </c>
    </row>
    <row r="4" spans="2:17" ht="28.8" x14ac:dyDescent="0.45">
      <c r="B4" s="35" t="s">
        <v>94</v>
      </c>
      <c r="C4" s="36">
        <v>12</v>
      </c>
      <c r="D4" s="36">
        <v>15</v>
      </c>
      <c r="E4" s="36">
        <v>17</v>
      </c>
      <c r="H4" s="35" t="s">
        <v>111</v>
      </c>
      <c r="I4" s="37" t="s">
        <v>7</v>
      </c>
      <c r="J4" s="36">
        <v>3</v>
      </c>
      <c r="K4" s="36">
        <v>4</v>
      </c>
      <c r="L4" s="41">
        <v>9</v>
      </c>
      <c r="N4" s="49" t="s">
        <v>88</v>
      </c>
      <c r="O4" s="53" t="s">
        <v>8</v>
      </c>
      <c r="P4" s="54">
        <v>12</v>
      </c>
      <c r="Q4" s="55">
        <v>10</v>
      </c>
    </row>
    <row r="5" spans="2:17" ht="24" customHeight="1" x14ac:dyDescent="0.45">
      <c r="B5" s="35" t="s">
        <v>95</v>
      </c>
      <c r="C5" s="36">
        <v>14</v>
      </c>
      <c r="D5" s="36">
        <v>9</v>
      </c>
      <c r="E5" s="37">
        <v>10</v>
      </c>
      <c r="H5" s="35" t="s">
        <v>110</v>
      </c>
      <c r="I5" s="36">
        <v>6</v>
      </c>
      <c r="J5" s="37" t="s">
        <v>8</v>
      </c>
      <c r="K5" s="37" t="s">
        <v>29</v>
      </c>
      <c r="L5" s="42">
        <v>6</v>
      </c>
      <c r="N5" s="49" t="s">
        <v>87</v>
      </c>
      <c r="O5" s="54">
        <v>12</v>
      </c>
      <c r="P5" s="53" t="s">
        <v>8</v>
      </c>
      <c r="Q5" s="55">
        <v>15</v>
      </c>
    </row>
    <row r="6" spans="2:17" ht="24.9" customHeight="1" thickBot="1" x14ac:dyDescent="0.5">
      <c r="B6" s="35" t="s">
        <v>96</v>
      </c>
      <c r="C6" s="36">
        <v>13</v>
      </c>
      <c r="D6" s="36">
        <v>20</v>
      </c>
      <c r="E6" s="37">
        <v>11</v>
      </c>
      <c r="H6" s="35" t="s">
        <v>109</v>
      </c>
      <c r="I6" s="37" t="s">
        <v>27</v>
      </c>
      <c r="J6" s="37" t="s">
        <v>29</v>
      </c>
      <c r="K6" s="37" t="s">
        <v>8</v>
      </c>
      <c r="L6" s="42">
        <v>3</v>
      </c>
      <c r="N6" s="50" t="s">
        <v>86</v>
      </c>
      <c r="O6" s="56">
        <v>10</v>
      </c>
      <c r="P6" s="56">
        <v>15</v>
      </c>
      <c r="Q6" s="57" t="s">
        <v>8</v>
      </c>
    </row>
    <row r="7" spans="2:17" ht="30.6" x14ac:dyDescent="0.45">
      <c r="B7" s="35" t="s">
        <v>97</v>
      </c>
      <c r="C7" s="36">
        <v>17</v>
      </c>
      <c r="D7" s="36">
        <v>16</v>
      </c>
      <c r="E7" s="37">
        <v>19</v>
      </c>
      <c r="H7" s="35" t="s">
        <v>108</v>
      </c>
      <c r="I7" s="37" t="s">
        <v>27</v>
      </c>
      <c r="J7" s="37" t="s">
        <v>28</v>
      </c>
      <c r="K7" s="37" t="s">
        <v>31</v>
      </c>
      <c r="L7" s="42" t="s">
        <v>8</v>
      </c>
      <c r="N7" s="44" t="s">
        <v>76</v>
      </c>
      <c r="O7" s="45"/>
      <c r="P7" s="45"/>
      <c r="Q7" s="45"/>
    </row>
    <row r="8" spans="2:17" x14ac:dyDescent="0.45">
      <c r="B8" s="35" t="s">
        <v>98</v>
      </c>
      <c r="C8" s="36">
        <v>7</v>
      </c>
      <c r="D8" s="36">
        <v>14</v>
      </c>
      <c r="E8" s="37">
        <v>12</v>
      </c>
      <c r="H8" s="35" t="s">
        <v>107</v>
      </c>
      <c r="I8" s="37" t="s">
        <v>27</v>
      </c>
      <c r="J8" s="37" t="s">
        <v>30</v>
      </c>
      <c r="K8" s="37" t="s">
        <v>27</v>
      </c>
      <c r="L8" s="42">
        <v>3</v>
      </c>
      <c r="N8" s="3"/>
    </row>
    <row r="9" spans="2:17" ht="29.4" thickBot="1" x14ac:dyDescent="0.5">
      <c r="B9" s="38" t="s">
        <v>99</v>
      </c>
      <c r="C9" s="39">
        <v>22</v>
      </c>
      <c r="D9" s="39">
        <v>16</v>
      </c>
      <c r="E9" s="40">
        <v>18</v>
      </c>
      <c r="H9" s="38" t="s">
        <v>106</v>
      </c>
      <c r="I9" s="40" t="s">
        <v>28</v>
      </c>
      <c r="J9" s="40" t="s">
        <v>29</v>
      </c>
      <c r="K9" s="40" t="s">
        <v>32</v>
      </c>
      <c r="L9" s="43">
        <v>12</v>
      </c>
    </row>
    <row r="11" spans="2:17" ht="33" customHeight="1" thickBot="1" x14ac:dyDescent="0.5">
      <c r="H11" s="24" t="s">
        <v>112</v>
      </c>
      <c r="I11" s="24"/>
      <c r="J11" s="24"/>
      <c r="K11" s="24"/>
      <c r="L11" s="24"/>
    </row>
    <row r="12" spans="2:17" ht="29.4" customHeight="1" x14ac:dyDescent="0.45">
      <c r="B12" s="46" t="s">
        <v>75</v>
      </c>
      <c r="C12" s="47"/>
      <c r="D12" s="47"/>
      <c r="E12" s="47"/>
    </row>
    <row r="13" spans="2:17" ht="30.6" customHeight="1" x14ac:dyDescent="0.45"/>
    <row r="15" spans="2:17" ht="19.8" thickBot="1" x14ac:dyDescent="0.5"/>
    <row r="16" spans="2:17" x14ac:dyDescent="0.45">
      <c r="B16" s="48" t="s">
        <v>1</v>
      </c>
      <c r="C16" s="58" t="s">
        <v>79</v>
      </c>
      <c r="D16" s="59"/>
    </row>
    <row r="17" spans="2:5" x14ac:dyDescent="0.45">
      <c r="B17" s="35" t="s">
        <v>100</v>
      </c>
      <c r="C17" s="60">
        <v>45</v>
      </c>
      <c r="D17" s="61"/>
    </row>
    <row r="18" spans="2:5" x14ac:dyDescent="0.45">
      <c r="B18" s="35" t="s">
        <v>101</v>
      </c>
      <c r="C18" s="60">
        <v>26</v>
      </c>
      <c r="D18" s="61"/>
    </row>
    <row r="19" spans="2:5" x14ac:dyDescent="0.45">
      <c r="B19" s="35" t="s">
        <v>102</v>
      </c>
      <c r="C19" s="60">
        <v>42</v>
      </c>
      <c r="D19" s="61"/>
    </row>
    <row r="20" spans="2:5" ht="21.9" customHeight="1" x14ac:dyDescent="0.45">
      <c r="B20" s="35" t="s">
        <v>103</v>
      </c>
      <c r="C20" s="60">
        <v>53</v>
      </c>
      <c r="D20" s="61"/>
    </row>
    <row r="21" spans="2:5" x14ac:dyDescent="0.45">
      <c r="B21" s="35" t="s">
        <v>104</v>
      </c>
      <c r="C21" s="60">
        <v>29</v>
      </c>
      <c r="D21" s="61"/>
    </row>
    <row r="22" spans="2:5" ht="19.8" thickBot="1" x14ac:dyDescent="0.5">
      <c r="B22" s="38" t="s">
        <v>105</v>
      </c>
      <c r="C22" s="62">
        <v>38</v>
      </c>
      <c r="D22" s="63"/>
    </row>
    <row r="25" spans="2:5" ht="36" customHeight="1" x14ac:dyDescent="0.45"/>
    <row r="27" spans="2:5" ht="19.8" thickBot="1" x14ac:dyDescent="0.5"/>
    <row r="28" spans="2:5" ht="28.8" x14ac:dyDescent="0.45">
      <c r="B28" s="48" t="s">
        <v>1</v>
      </c>
      <c r="C28" s="51" t="s">
        <v>90</v>
      </c>
      <c r="D28" s="51" t="s">
        <v>91</v>
      </c>
      <c r="E28" s="52" t="s">
        <v>92</v>
      </c>
    </row>
    <row r="29" spans="2:5" x14ac:dyDescent="0.45">
      <c r="B29" s="35" t="s">
        <v>89</v>
      </c>
      <c r="C29" s="54">
        <v>36</v>
      </c>
      <c r="D29" s="54">
        <v>9</v>
      </c>
      <c r="E29" s="65">
        <v>0</v>
      </c>
    </row>
    <row r="30" spans="2:5" x14ac:dyDescent="0.45">
      <c r="B30" s="35" t="s">
        <v>85</v>
      </c>
      <c r="C30" s="66">
        <v>0</v>
      </c>
      <c r="D30" s="66">
        <v>0</v>
      </c>
      <c r="E30" s="55">
        <v>26</v>
      </c>
    </row>
    <row r="31" spans="2:5" x14ac:dyDescent="0.45">
      <c r="B31" s="35" t="s">
        <v>82</v>
      </c>
      <c r="C31" s="66">
        <v>0</v>
      </c>
      <c r="D31" s="66">
        <v>0</v>
      </c>
      <c r="E31" s="55">
        <v>42</v>
      </c>
    </row>
    <row r="32" spans="2:5" x14ac:dyDescent="0.45">
      <c r="B32" s="35" t="s">
        <v>83</v>
      </c>
      <c r="C32" s="66">
        <v>0</v>
      </c>
      <c r="D32" s="54">
        <v>53</v>
      </c>
      <c r="E32" s="65">
        <v>0</v>
      </c>
    </row>
    <row r="33" spans="2:5" x14ac:dyDescent="0.45">
      <c r="B33" s="35" t="s">
        <v>5</v>
      </c>
      <c r="C33" s="54">
        <v>29</v>
      </c>
      <c r="D33" s="66">
        <v>0</v>
      </c>
      <c r="E33" s="65">
        <v>0</v>
      </c>
    </row>
    <row r="34" spans="2:5" ht="19.8" thickBot="1" x14ac:dyDescent="0.5">
      <c r="B34" s="38" t="s">
        <v>84</v>
      </c>
      <c r="C34" s="67">
        <v>0</v>
      </c>
      <c r="D34" s="56">
        <v>18</v>
      </c>
      <c r="E34" s="68">
        <v>20</v>
      </c>
    </row>
    <row r="35" spans="2:5" ht="19.8" thickBot="1" x14ac:dyDescent="0.5"/>
    <row r="36" spans="2:5" ht="20.399999999999999" x14ac:dyDescent="0.45">
      <c r="B36" s="64" t="s">
        <v>78</v>
      </c>
      <c r="C36" s="64"/>
      <c r="D36" s="64"/>
      <c r="E36" s="64"/>
    </row>
    <row r="39" spans="2:5" ht="19.8" thickBot="1" x14ac:dyDescent="0.5"/>
    <row r="40" spans="2:5" x14ac:dyDescent="0.45">
      <c r="B40" s="48" t="s">
        <v>56</v>
      </c>
      <c r="C40" s="19">
        <f>SUMPRODUCT(C4:E9,C29:E34)</f>
        <v>2988</v>
      </c>
      <c r="D40" s="19"/>
      <c r="E40" s="20"/>
    </row>
    <row r="41" spans="2:5" x14ac:dyDescent="0.45">
      <c r="B41" s="69"/>
      <c r="C41" s="70"/>
      <c r="D41" s="70"/>
      <c r="E41" s="71"/>
    </row>
    <row r="42" spans="2:5" x14ac:dyDescent="0.45">
      <c r="B42" s="49" t="s">
        <v>57</v>
      </c>
      <c r="C42" s="72"/>
      <c r="D42" s="72"/>
      <c r="E42" s="73"/>
    </row>
    <row r="43" spans="2:5" x14ac:dyDescent="0.45">
      <c r="B43" s="49" t="s">
        <v>19</v>
      </c>
      <c r="C43" s="49" t="s">
        <v>21</v>
      </c>
      <c r="D43" s="49" t="s">
        <v>26</v>
      </c>
      <c r="E43" s="49" t="s">
        <v>22</v>
      </c>
    </row>
    <row r="44" spans="2:5" x14ac:dyDescent="0.45">
      <c r="B44" s="29" t="s">
        <v>58</v>
      </c>
      <c r="C44" s="74">
        <f>SUM(C29:C34)</f>
        <v>65</v>
      </c>
      <c r="D44" s="74" t="s">
        <v>20</v>
      </c>
      <c r="E44" s="75">
        <v>65</v>
      </c>
    </row>
    <row r="45" spans="2:5" x14ac:dyDescent="0.45">
      <c r="B45" s="29" t="s">
        <v>59</v>
      </c>
      <c r="C45" s="74">
        <f>SUM(D29:D34)</f>
        <v>80</v>
      </c>
      <c r="D45" s="74" t="s">
        <v>20</v>
      </c>
      <c r="E45" s="75">
        <v>80</v>
      </c>
    </row>
    <row r="46" spans="2:5" x14ac:dyDescent="0.45">
      <c r="B46" s="29" t="s">
        <v>60</v>
      </c>
      <c r="C46" s="74">
        <f>SUM(E29:E34)</f>
        <v>88</v>
      </c>
      <c r="D46" s="74" t="s">
        <v>20</v>
      </c>
      <c r="E46" s="75">
        <v>105</v>
      </c>
    </row>
    <row r="47" spans="2:5" x14ac:dyDescent="0.45">
      <c r="B47" s="29" t="s">
        <v>61</v>
      </c>
      <c r="C47" s="74">
        <f t="shared" ref="C47:C52" si="0">SUM(C29:E29)</f>
        <v>45</v>
      </c>
      <c r="D47" s="74" t="s">
        <v>25</v>
      </c>
      <c r="E47" s="75">
        <v>45</v>
      </c>
    </row>
    <row r="48" spans="2:5" x14ac:dyDescent="0.45">
      <c r="B48" s="29" t="s">
        <v>62</v>
      </c>
      <c r="C48" s="74">
        <f t="shared" si="0"/>
        <v>26</v>
      </c>
      <c r="D48" s="74" t="s">
        <v>25</v>
      </c>
      <c r="E48" s="75">
        <v>26</v>
      </c>
    </row>
    <row r="49" spans="2:5" x14ac:dyDescent="0.45">
      <c r="B49" s="29" t="s">
        <v>63</v>
      </c>
      <c r="C49" s="74">
        <f t="shared" si="0"/>
        <v>42</v>
      </c>
      <c r="D49" s="74" t="s">
        <v>25</v>
      </c>
      <c r="E49" s="75">
        <v>42</v>
      </c>
    </row>
    <row r="50" spans="2:5" x14ac:dyDescent="0.45">
      <c r="B50" s="29" t="s">
        <v>64</v>
      </c>
      <c r="C50" s="74">
        <f t="shared" si="0"/>
        <v>53</v>
      </c>
      <c r="D50" s="74" t="s">
        <v>25</v>
      </c>
      <c r="E50" s="75">
        <v>53</v>
      </c>
    </row>
    <row r="51" spans="2:5" x14ac:dyDescent="0.45">
      <c r="B51" s="29" t="s">
        <v>65</v>
      </c>
      <c r="C51" s="74">
        <f t="shared" si="0"/>
        <v>29</v>
      </c>
      <c r="D51" s="74" t="s">
        <v>25</v>
      </c>
      <c r="E51" s="75">
        <v>29</v>
      </c>
    </row>
    <row r="52" spans="2:5" ht="19.8" thickBot="1" x14ac:dyDescent="0.5">
      <c r="B52" s="29" t="s">
        <v>66</v>
      </c>
      <c r="C52" s="76">
        <f t="shared" si="0"/>
        <v>38</v>
      </c>
      <c r="D52" s="76" t="s">
        <v>25</v>
      </c>
      <c r="E52" s="77">
        <v>38</v>
      </c>
    </row>
  </sheetData>
  <scenarios current="0">
    <scenario name="S1" count="6" user="Sosten" comment="Created by Sosten on 2/17/2022">
      <inputCells r="D29" val="0"/>
      <inputCells r="D30" val="0"/>
      <inputCells r="D31" val="0"/>
      <inputCells r="D32" val="0"/>
      <inputCells r="D33" val="0"/>
      <inputCells r="D34" val="0"/>
    </scenario>
  </scenarios>
  <mergeCells count="7">
    <mergeCell ref="N7:Q7"/>
    <mergeCell ref="C40:E40"/>
    <mergeCell ref="C42:E42"/>
    <mergeCell ref="B36:E36"/>
    <mergeCell ref="C2:E2"/>
    <mergeCell ref="B12:E12"/>
    <mergeCell ref="H11:L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2"/>
  <sheetViews>
    <sheetView zoomScale="80" zoomScaleNormal="80" workbookViewId="0">
      <selection activeCell="F24" sqref="F24"/>
    </sheetView>
  </sheetViews>
  <sheetFormatPr defaultColWidth="8.796875" defaultRowHeight="19.2" x14ac:dyDescent="0.45"/>
  <cols>
    <col min="1" max="1" width="8.796875" style="1"/>
    <col min="2" max="2" width="26.69921875" style="1" customWidth="1"/>
    <col min="3" max="3" width="16.09765625" style="1" customWidth="1"/>
    <col min="4" max="4" width="13.5" style="1" customWidth="1"/>
    <col min="5" max="5" width="12.69921875" style="1" customWidth="1"/>
    <col min="6" max="6" width="16.69921875" style="1" customWidth="1"/>
    <col min="7" max="7" width="8.796875" style="1"/>
    <col min="8" max="8" width="16.59765625" style="1" customWidth="1"/>
    <col min="9" max="9" width="10.8984375" style="1" customWidth="1"/>
    <col min="10" max="10" width="12.5" style="1" customWidth="1"/>
    <col min="11" max="11" width="13.3984375" style="1" customWidth="1"/>
    <col min="12" max="12" width="11.8984375" style="1" customWidth="1"/>
    <col min="13" max="13" width="9.69921875" style="1" customWidth="1"/>
    <col min="14" max="14" width="11" style="1" customWidth="1"/>
    <col min="15" max="16384" width="8.796875" style="1"/>
  </cols>
  <sheetData>
    <row r="1" spans="2:14" ht="19.8" thickBot="1" x14ac:dyDescent="0.5">
      <c r="C1" s="25" t="s">
        <v>0</v>
      </c>
      <c r="D1" s="26"/>
      <c r="E1" s="27"/>
    </row>
    <row r="2" spans="2:14" ht="28.8" x14ac:dyDescent="0.45">
      <c r="B2" s="79" t="s">
        <v>1</v>
      </c>
      <c r="C2" s="80" t="s">
        <v>2</v>
      </c>
      <c r="D2" s="80" t="s">
        <v>3</v>
      </c>
      <c r="E2" s="80" t="s">
        <v>93</v>
      </c>
      <c r="F2" s="81" t="s">
        <v>6</v>
      </c>
      <c r="H2" s="79" t="s">
        <v>1</v>
      </c>
      <c r="I2" s="80" t="s">
        <v>36</v>
      </c>
      <c r="J2" s="80" t="s">
        <v>37</v>
      </c>
      <c r="K2" s="80" t="s">
        <v>38</v>
      </c>
      <c r="L2" s="80" t="s">
        <v>33</v>
      </c>
      <c r="M2" s="80" t="s">
        <v>34</v>
      </c>
      <c r="N2" s="81" t="s">
        <v>35</v>
      </c>
    </row>
    <row r="3" spans="2:14" x14ac:dyDescent="0.45">
      <c r="B3" s="82" t="s">
        <v>36</v>
      </c>
      <c r="C3" s="36">
        <v>12</v>
      </c>
      <c r="D3" s="36">
        <v>15</v>
      </c>
      <c r="E3" s="36">
        <v>17</v>
      </c>
      <c r="F3" s="42">
        <v>45</v>
      </c>
      <c r="H3" s="82" t="s">
        <v>36</v>
      </c>
      <c r="I3" s="37"/>
      <c r="J3" s="36">
        <v>3</v>
      </c>
      <c r="K3" s="36">
        <v>4</v>
      </c>
      <c r="L3" s="36">
        <v>9</v>
      </c>
      <c r="M3" s="36">
        <v>5</v>
      </c>
      <c r="N3" s="41">
        <v>4</v>
      </c>
    </row>
    <row r="4" spans="2:14" x14ac:dyDescent="0.45">
      <c r="B4" s="82" t="s">
        <v>37</v>
      </c>
      <c r="C4" s="36">
        <v>14</v>
      </c>
      <c r="D4" s="36">
        <v>9</v>
      </c>
      <c r="E4" s="37">
        <v>10</v>
      </c>
      <c r="F4" s="42">
        <v>26</v>
      </c>
      <c r="H4" s="82" t="s">
        <v>37</v>
      </c>
      <c r="I4" s="37">
        <v>6</v>
      </c>
      <c r="J4" s="37"/>
      <c r="K4" s="37">
        <v>7</v>
      </c>
      <c r="L4" s="37">
        <v>6</v>
      </c>
      <c r="M4" s="37">
        <v>9</v>
      </c>
      <c r="N4" s="42">
        <v>4</v>
      </c>
    </row>
    <row r="5" spans="2:14" x14ac:dyDescent="0.45">
      <c r="B5" s="82" t="s">
        <v>38</v>
      </c>
      <c r="C5" s="36">
        <v>13</v>
      </c>
      <c r="D5" s="36">
        <v>20</v>
      </c>
      <c r="E5" s="37">
        <v>11</v>
      </c>
      <c r="F5" s="42">
        <v>42</v>
      </c>
      <c r="H5" s="82" t="s">
        <v>38</v>
      </c>
      <c r="I5" s="37">
        <v>5</v>
      </c>
      <c r="J5" s="37">
        <v>7</v>
      </c>
      <c r="K5" s="37"/>
      <c r="L5" s="37">
        <v>3</v>
      </c>
      <c r="M5" s="37">
        <v>4</v>
      </c>
      <c r="N5" s="42">
        <v>9</v>
      </c>
    </row>
    <row r="6" spans="2:14" x14ac:dyDescent="0.45">
      <c r="B6" s="82" t="s">
        <v>33</v>
      </c>
      <c r="C6" s="36">
        <v>17</v>
      </c>
      <c r="D6" s="36">
        <v>16</v>
      </c>
      <c r="E6" s="37">
        <v>19</v>
      </c>
      <c r="F6" s="42">
        <v>53</v>
      </c>
      <c r="H6" s="82" t="s">
        <v>33</v>
      </c>
      <c r="I6" s="37">
        <v>5</v>
      </c>
      <c r="J6" s="37">
        <v>4</v>
      </c>
      <c r="K6" s="37">
        <v>3</v>
      </c>
      <c r="L6" s="37"/>
      <c r="M6" s="37">
        <v>3</v>
      </c>
      <c r="N6" s="42">
        <v>11</v>
      </c>
    </row>
    <row r="7" spans="2:14" x14ac:dyDescent="0.45">
      <c r="B7" s="82" t="s">
        <v>34</v>
      </c>
      <c r="C7" s="36">
        <v>7</v>
      </c>
      <c r="D7" s="36">
        <v>14</v>
      </c>
      <c r="E7" s="37">
        <v>12</v>
      </c>
      <c r="F7" s="42">
        <v>29</v>
      </c>
      <c r="H7" s="82" t="s">
        <v>34</v>
      </c>
      <c r="I7" s="37">
        <v>5</v>
      </c>
      <c r="J7" s="37">
        <v>9</v>
      </c>
      <c r="K7" s="37">
        <v>5</v>
      </c>
      <c r="L7" s="37">
        <v>3</v>
      </c>
      <c r="M7" s="66"/>
      <c r="N7" s="42">
        <v>14</v>
      </c>
    </row>
    <row r="8" spans="2:14" ht="19.8" thickBot="1" x14ac:dyDescent="0.5">
      <c r="B8" s="83" t="s">
        <v>35</v>
      </c>
      <c r="C8" s="39">
        <v>22</v>
      </c>
      <c r="D8" s="39">
        <v>16</v>
      </c>
      <c r="E8" s="40">
        <v>18</v>
      </c>
      <c r="F8" s="43">
        <v>38</v>
      </c>
      <c r="H8" s="83" t="s">
        <v>35</v>
      </c>
      <c r="I8" s="40">
        <v>4</v>
      </c>
      <c r="J8" s="40">
        <v>7</v>
      </c>
      <c r="K8" s="40">
        <v>11</v>
      </c>
      <c r="L8" s="40">
        <v>12</v>
      </c>
      <c r="M8" s="40">
        <v>8</v>
      </c>
      <c r="N8" s="78"/>
    </row>
    <row r="9" spans="2:14" ht="33" customHeight="1" x14ac:dyDescent="0.45">
      <c r="B9" s="2" t="s">
        <v>23</v>
      </c>
      <c r="C9" s="6">
        <v>65</v>
      </c>
      <c r="D9" s="7">
        <v>80</v>
      </c>
      <c r="E9" s="6">
        <v>105</v>
      </c>
      <c r="F9" s="6"/>
      <c r="H9" s="96" t="s">
        <v>114</v>
      </c>
      <c r="I9" s="96"/>
      <c r="J9" s="96"/>
      <c r="K9" s="96"/>
      <c r="L9" s="96"/>
    </row>
    <row r="10" spans="2:14" ht="34.799999999999997" customHeight="1" x14ac:dyDescent="0.45">
      <c r="B10" s="97" t="s">
        <v>113</v>
      </c>
      <c r="C10" s="97"/>
      <c r="D10" s="97"/>
      <c r="E10" s="97"/>
      <c r="F10" s="6"/>
      <c r="H10" s="8"/>
      <c r="I10" s="8"/>
      <c r="J10" s="8"/>
      <c r="K10" s="8"/>
      <c r="L10" s="8"/>
    </row>
    <row r="11" spans="2:14" ht="19.8" thickBot="1" x14ac:dyDescent="0.5"/>
    <row r="12" spans="2:14" ht="25.2" customHeight="1" x14ac:dyDescent="0.45">
      <c r="B12" s="99" t="s">
        <v>1</v>
      </c>
      <c r="C12" s="79" t="s">
        <v>2</v>
      </c>
      <c r="D12" s="80" t="s">
        <v>3</v>
      </c>
      <c r="E12" s="81" t="s">
        <v>4</v>
      </c>
      <c r="H12" s="79" t="s">
        <v>1</v>
      </c>
      <c r="I12" s="80" t="s">
        <v>36</v>
      </c>
      <c r="J12" s="80" t="s">
        <v>37</v>
      </c>
      <c r="K12" s="80" t="s">
        <v>38</v>
      </c>
      <c r="L12" s="80" t="s">
        <v>33</v>
      </c>
      <c r="M12" s="80" t="s">
        <v>34</v>
      </c>
      <c r="N12" s="81" t="s">
        <v>35</v>
      </c>
    </row>
    <row r="13" spans="2:14" x14ac:dyDescent="0.45">
      <c r="B13" s="84" t="s">
        <v>36</v>
      </c>
      <c r="C13" s="85"/>
      <c r="D13" s="86"/>
      <c r="E13" s="87"/>
      <c r="H13" s="29" t="s">
        <v>36</v>
      </c>
      <c r="I13" s="30"/>
      <c r="J13" s="30">
        <v>45</v>
      </c>
      <c r="K13" s="30"/>
      <c r="L13" s="30"/>
      <c r="M13" s="30"/>
      <c r="N13" s="33"/>
    </row>
    <row r="14" spans="2:14" x14ac:dyDescent="0.45">
      <c r="B14" s="84" t="s">
        <v>37</v>
      </c>
      <c r="C14" s="85"/>
      <c r="D14" s="86">
        <v>80</v>
      </c>
      <c r="E14" s="87">
        <v>29</v>
      </c>
      <c r="H14" s="29" t="s">
        <v>37</v>
      </c>
      <c r="I14" s="30"/>
      <c r="J14" s="30"/>
      <c r="K14" s="30"/>
      <c r="L14" s="30"/>
      <c r="M14" s="30"/>
      <c r="N14" s="33"/>
    </row>
    <row r="15" spans="2:14" x14ac:dyDescent="0.45">
      <c r="B15" s="84" t="s">
        <v>38</v>
      </c>
      <c r="C15" s="85"/>
      <c r="D15" s="86"/>
      <c r="E15" s="87">
        <v>59</v>
      </c>
      <c r="H15" s="29" t="s">
        <v>38</v>
      </c>
      <c r="I15" s="30"/>
      <c r="J15" s="30"/>
      <c r="K15" s="30"/>
      <c r="L15" s="30"/>
      <c r="M15" s="30"/>
      <c r="N15" s="33"/>
    </row>
    <row r="16" spans="2:14" x14ac:dyDescent="0.45">
      <c r="B16" s="84" t="s">
        <v>33</v>
      </c>
      <c r="C16" s="85"/>
      <c r="D16" s="86"/>
      <c r="E16" s="87"/>
      <c r="H16" s="29" t="s">
        <v>33</v>
      </c>
      <c r="I16" s="30"/>
      <c r="J16" s="30"/>
      <c r="K16" s="30">
        <v>17</v>
      </c>
      <c r="L16" s="30"/>
      <c r="M16" s="30">
        <v>36</v>
      </c>
      <c r="N16" s="33"/>
    </row>
    <row r="17" spans="2:14" x14ac:dyDescent="0.45">
      <c r="B17" s="84" t="s">
        <v>5</v>
      </c>
      <c r="C17" s="85">
        <v>65</v>
      </c>
      <c r="D17" s="86"/>
      <c r="E17" s="87"/>
      <c r="H17" s="29" t="s">
        <v>34</v>
      </c>
      <c r="I17" s="30"/>
      <c r="J17" s="30"/>
      <c r="K17" s="30"/>
      <c r="L17" s="30"/>
      <c r="M17" s="30"/>
      <c r="N17" s="33"/>
    </row>
    <row r="18" spans="2:14" ht="19.8" thickBot="1" x14ac:dyDescent="0.5">
      <c r="B18" s="88" t="s">
        <v>35</v>
      </c>
      <c r="C18" s="89"/>
      <c r="D18" s="90"/>
      <c r="E18" s="91"/>
      <c r="H18" s="31" t="s">
        <v>35</v>
      </c>
      <c r="I18" s="32"/>
      <c r="J18" s="32">
        <v>38</v>
      </c>
      <c r="K18" s="32"/>
      <c r="L18" s="32"/>
      <c r="M18" s="32"/>
      <c r="N18" s="34"/>
    </row>
    <row r="19" spans="2:14" ht="44.4" customHeight="1" thickBot="1" x14ac:dyDescent="0.5">
      <c r="B19" s="98" t="s">
        <v>115</v>
      </c>
      <c r="C19" s="98"/>
      <c r="D19" s="98"/>
      <c r="E19" s="98"/>
    </row>
    <row r="20" spans="2:14" x14ac:dyDescent="0.45">
      <c r="B20" s="79" t="s">
        <v>17</v>
      </c>
      <c r="C20" s="100">
        <f t="array" ref="C20">SUMPRODUCT(C3:E8,C13:E18) + SUMPRODUCT(I3:N8,I13:N18)</f>
        <v>2674</v>
      </c>
      <c r="D20" s="101"/>
      <c r="E20" s="102"/>
    </row>
    <row r="21" spans="2:14" ht="19.8" thickBot="1" x14ac:dyDescent="0.5">
      <c r="B21" s="103"/>
      <c r="C21" s="104"/>
      <c r="D21" s="104"/>
      <c r="E21" s="105"/>
    </row>
    <row r="22" spans="2:14" ht="19.8" thickBot="1" x14ac:dyDescent="0.5">
      <c r="B22" s="106" t="s">
        <v>18</v>
      </c>
      <c r="C22" s="104"/>
      <c r="D22" s="104"/>
      <c r="E22" s="105"/>
    </row>
    <row r="23" spans="2:14" x14ac:dyDescent="0.45">
      <c r="B23" s="107" t="s">
        <v>19</v>
      </c>
      <c r="C23" s="107" t="s">
        <v>21</v>
      </c>
      <c r="D23" s="107" t="s">
        <v>26</v>
      </c>
      <c r="E23" s="108" t="s">
        <v>22</v>
      </c>
    </row>
    <row r="24" spans="2:14" x14ac:dyDescent="0.45">
      <c r="B24" s="35" t="s">
        <v>46</v>
      </c>
      <c r="C24" s="92">
        <f t="array" ref="C24">SUM(C13:C18)</f>
        <v>65</v>
      </c>
      <c r="D24" s="92" t="s">
        <v>20</v>
      </c>
      <c r="E24" s="93">
        <v>65</v>
      </c>
    </row>
    <row r="25" spans="2:14" x14ac:dyDescent="0.45">
      <c r="B25" s="35" t="s">
        <v>39</v>
      </c>
      <c r="C25" s="92">
        <f t="array" ref="C25">SUM(D13:D18)</f>
        <v>80</v>
      </c>
      <c r="D25" s="92" t="s">
        <v>20</v>
      </c>
      <c r="E25" s="93">
        <v>80</v>
      </c>
    </row>
    <row r="26" spans="2:14" x14ac:dyDescent="0.45">
      <c r="B26" s="35" t="s">
        <v>40</v>
      </c>
      <c r="C26" s="92">
        <f t="array" ref="C26">SUM(E13:E18)</f>
        <v>88</v>
      </c>
      <c r="D26" s="92" t="s">
        <v>20</v>
      </c>
      <c r="E26" s="93">
        <v>105</v>
      </c>
    </row>
    <row r="27" spans="2:14" x14ac:dyDescent="0.45">
      <c r="B27" s="35" t="s">
        <v>41</v>
      </c>
      <c r="C27" s="92">
        <f t="array" ref="C27">F3-SUM($I13:$N13)+SUM(I13:I18)-SUM($C13:$E13)</f>
        <v>0</v>
      </c>
      <c r="D27" s="92" t="s">
        <v>25</v>
      </c>
      <c r="E27" s="93">
        <v>0</v>
      </c>
    </row>
    <row r="28" spans="2:14" x14ac:dyDescent="0.45">
      <c r="B28" s="35" t="s">
        <v>47</v>
      </c>
      <c r="C28" s="92">
        <f t="array" ref="C28">F4-SUM($I14:$N14)+SUM(J13:J18)-SUM($C14:$E14)</f>
        <v>0</v>
      </c>
      <c r="D28" s="92" t="s">
        <v>25</v>
      </c>
      <c r="E28" s="93">
        <v>0</v>
      </c>
    </row>
    <row r="29" spans="2:14" x14ac:dyDescent="0.45">
      <c r="B29" s="35" t="s">
        <v>42</v>
      </c>
      <c r="C29" s="92">
        <f t="array" ref="C29">F5-SUM($I15:$N15)+SUM(K13:K18)-SUM($C15:$E15)</f>
        <v>0</v>
      </c>
      <c r="D29" s="92" t="s">
        <v>25</v>
      </c>
      <c r="E29" s="93">
        <v>0</v>
      </c>
    </row>
    <row r="30" spans="2:14" x14ac:dyDescent="0.45">
      <c r="B30" s="35" t="s">
        <v>48</v>
      </c>
      <c r="C30" s="92">
        <f t="array" ref="C30">F6-SUM($I16:$N16)+SUM(L13:L18)-SUM($C16:$E16)</f>
        <v>0</v>
      </c>
      <c r="D30" s="92" t="s">
        <v>25</v>
      </c>
      <c r="E30" s="93">
        <v>0</v>
      </c>
    </row>
    <row r="31" spans="2:14" x14ac:dyDescent="0.45">
      <c r="B31" s="35" t="s">
        <v>49</v>
      </c>
      <c r="C31" s="92">
        <f t="array" ref="C31">F7-SUM($I17:$N17)+SUM(M13:M18)-SUM($C17:$E17)</f>
        <v>0</v>
      </c>
      <c r="D31" s="92" t="s">
        <v>25</v>
      </c>
      <c r="E31" s="93">
        <v>0</v>
      </c>
    </row>
    <row r="32" spans="2:14" ht="19.8" thickBot="1" x14ac:dyDescent="0.5">
      <c r="B32" s="38" t="s">
        <v>50</v>
      </c>
      <c r="C32" s="94">
        <f t="array" ref="C32">F8-SUM($I18:$N18)+SUM(N13:N18)-SUM($C18:$E18)</f>
        <v>0</v>
      </c>
      <c r="D32" s="94" t="s">
        <v>25</v>
      </c>
      <c r="E32" s="95">
        <v>0</v>
      </c>
    </row>
  </sheetData>
  <mergeCells count="4">
    <mergeCell ref="C1:E1"/>
    <mergeCell ref="B10:E10"/>
    <mergeCell ref="B19:E19"/>
    <mergeCell ref="H9:L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zoomScale="86" zoomScaleNormal="86" workbookViewId="0">
      <selection activeCell="C2" sqref="C2"/>
    </sheetView>
  </sheetViews>
  <sheetFormatPr defaultColWidth="11" defaultRowHeight="19.2" x14ac:dyDescent="0.45"/>
  <cols>
    <col min="1" max="1" width="16.69921875" style="1" customWidth="1"/>
    <col min="2" max="2" width="20" style="1" customWidth="1"/>
    <col min="3" max="3" width="22" style="1" customWidth="1"/>
    <col min="4" max="4" width="16.69921875" style="1" customWidth="1"/>
    <col min="5" max="5" width="14.09765625" style="1" customWidth="1"/>
    <col min="6" max="11" width="16.09765625" style="1" customWidth="1"/>
    <col min="12" max="16384" width="11" style="1"/>
  </cols>
  <sheetData>
    <row r="1" spans="1:13" x14ac:dyDescent="0.45">
      <c r="B1" s="110" t="s">
        <v>9</v>
      </c>
      <c r="C1" s="111" t="s">
        <v>10</v>
      </c>
      <c r="D1" s="111" t="s">
        <v>11</v>
      </c>
      <c r="E1" s="111" t="s">
        <v>12</v>
      </c>
      <c r="F1" s="111" t="s">
        <v>13</v>
      </c>
      <c r="G1" s="111" t="s">
        <v>14</v>
      </c>
      <c r="I1" s="18" t="s">
        <v>80</v>
      </c>
      <c r="J1" s="16" t="s">
        <v>81</v>
      </c>
    </row>
    <row r="2" spans="1:13" ht="19.8" thickBot="1" x14ac:dyDescent="0.5">
      <c r="A2" s="109" t="s">
        <v>9</v>
      </c>
      <c r="B2" s="9">
        <v>1E-3</v>
      </c>
      <c r="C2" s="10">
        <v>2.9999999999999997E-4</v>
      </c>
      <c r="D2" s="10">
        <v>-2.9999999999999997E-4</v>
      </c>
      <c r="E2" s="10">
        <v>3.5E-4</v>
      </c>
      <c r="F2" s="10">
        <v>-3.5E-4</v>
      </c>
      <c r="G2" s="10">
        <v>4.0000000000000002E-4</v>
      </c>
      <c r="I2" s="112" t="s">
        <v>9</v>
      </c>
      <c r="J2" s="113">
        <v>7.0000000000000007E-2</v>
      </c>
    </row>
    <row r="3" spans="1:13" ht="19.8" thickBot="1" x14ac:dyDescent="0.5">
      <c r="A3" s="109" t="s">
        <v>51</v>
      </c>
      <c r="B3" s="15">
        <v>2.9999999999999997E-4</v>
      </c>
      <c r="C3" s="10">
        <v>8.9999999999999993E-3</v>
      </c>
      <c r="D3" s="10">
        <v>4.0000000000000002E-4</v>
      </c>
      <c r="E3" s="10">
        <v>1.6000000000000001E-3</v>
      </c>
      <c r="F3" s="10">
        <v>-1.6000000000000001E-3</v>
      </c>
      <c r="G3" s="10">
        <v>5.9999999999999995E-4</v>
      </c>
      <c r="I3" s="112" t="s">
        <v>10</v>
      </c>
      <c r="J3" s="114">
        <v>0.12</v>
      </c>
    </row>
    <row r="4" spans="1:13" ht="19.8" thickBot="1" x14ac:dyDescent="0.5">
      <c r="A4" s="109" t="s">
        <v>11</v>
      </c>
      <c r="B4" s="15">
        <v>-2.9999999999999997E-4</v>
      </c>
      <c r="C4" s="15">
        <v>4.0000000000000002E-4</v>
      </c>
      <c r="D4" s="10">
        <v>8.0000000000000002E-3</v>
      </c>
      <c r="E4" s="10">
        <v>1.5E-3</v>
      </c>
      <c r="F4" s="10">
        <v>-5.4999999999999997E-3</v>
      </c>
      <c r="G4" s="10">
        <v>-6.9999999999999999E-4</v>
      </c>
      <c r="I4" s="112" t="s">
        <v>11</v>
      </c>
      <c r="J4" s="114">
        <v>0.11</v>
      </c>
    </row>
    <row r="5" spans="1:13" ht="19.8" thickBot="1" x14ac:dyDescent="0.5">
      <c r="A5" s="109" t="s">
        <v>12</v>
      </c>
      <c r="B5" s="15">
        <v>3.5E-4</v>
      </c>
      <c r="C5" s="15">
        <v>1.6000000000000001E-3</v>
      </c>
      <c r="D5" s="15">
        <v>1.5E-3</v>
      </c>
      <c r="E5" s="10">
        <v>1.2E-2</v>
      </c>
      <c r="F5" s="10">
        <v>-5.0000000000000001E-4</v>
      </c>
      <c r="G5" s="10">
        <v>8.0000000000000004E-4</v>
      </c>
      <c r="I5" s="112" t="s">
        <v>12</v>
      </c>
      <c r="J5" s="114">
        <v>0.14000000000000001</v>
      </c>
    </row>
    <row r="6" spans="1:13" ht="19.8" thickBot="1" x14ac:dyDescent="0.5">
      <c r="A6" s="109" t="s">
        <v>13</v>
      </c>
      <c r="B6" s="15">
        <v>-3.5E-4</v>
      </c>
      <c r="C6" s="15">
        <v>-1.6000000000000001E-3</v>
      </c>
      <c r="D6" s="15">
        <v>-5.4999999999999997E-3</v>
      </c>
      <c r="E6" s="15">
        <v>-5.0000000000000001E-4</v>
      </c>
      <c r="F6" s="10">
        <v>1.2E-2</v>
      </c>
      <c r="G6" s="10">
        <v>-8.0000000000000004E-4</v>
      </c>
      <c r="I6" s="112" t="s">
        <v>13</v>
      </c>
      <c r="J6" s="114">
        <v>0.14000000000000001</v>
      </c>
      <c r="M6" s="1" t="s">
        <v>15</v>
      </c>
    </row>
    <row r="7" spans="1:13" ht="19.8" thickBot="1" x14ac:dyDescent="0.5">
      <c r="A7" s="109" t="s">
        <v>14</v>
      </c>
      <c r="B7" s="15">
        <v>4.0000000000000002E-4</v>
      </c>
      <c r="C7" s="15">
        <v>5.9999999999999995E-4</v>
      </c>
      <c r="D7" s="15">
        <v>-6.9999999999999999E-4</v>
      </c>
      <c r="E7" s="15">
        <v>8.0000000000000004E-4</v>
      </c>
      <c r="F7" s="15">
        <v>-8.0000000000000004E-4</v>
      </c>
      <c r="G7" s="10">
        <v>5.0000000000000001E-3</v>
      </c>
      <c r="I7" s="115" t="s">
        <v>14</v>
      </c>
      <c r="J7" s="63">
        <v>0.09</v>
      </c>
    </row>
    <row r="8" spans="1:13" x14ac:dyDescent="0.45">
      <c r="A8" s="11"/>
      <c r="B8" s="28" t="s">
        <v>16</v>
      </c>
      <c r="C8" s="28"/>
      <c r="D8" s="28"/>
      <c r="E8" s="28"/>
      <c r="F8" s="28"/>
      <c r="G8" s="28"/>
    </row>
    <row r="9" spans="1:13" x14ac:dyDescent="0.45">
      <c r="E9" s="17"/>
    </row>
    <row r="11" spans="1:13" ht="19.8" thickBot="1" x14ac:dyDescent="0.5"/>
    <row r="12" spans="1:13" x14ac:dyDescent="0.45">
      <c r="A12" s="116"/>
      <c r="B12" s="117" t="s">
        <v>24</v>
      </c>
      <c r="D12" s="122" t="s">
        <v>53</v>
      </c>
      <c r="E12" s="12" cm="1">
        <f t="array" ref="E12">MMULT(TRANSPOSE(J2:J7),B13:B18)</f>
        <v>0.11000000005722585</v>
      </c>
    </row>
    <row r="13" spans="1:13" x14ac:dyDescent="0.45">
      <c r="A13" s="118" t="s">
        <v>9</v>
      </c>
      <c r="B13" s="119">
        <v>0.18980729171589952</v>
      </c>
      <c r="D13" s="123" t="s">
        <v>54</v>
      </c>
      <c r="E13" s="13" cm="1">
        <f t="array" ref="E13">MMULT(TRANSPOSE(B13:B18),MMULT(B2:G7,B13:B18))</f>
        <v>7.3563427163961324E-4</v>
      </c>
    </row>
    <row r="14" spans="1:13" ht="19.8" thickBot="1" x14ac:dyDescent="0.5">
      <c r="A14" s="118" t="s">
        <v>51</v>
      </c>
      <c r="B14" s="119">
        <v>0.10863025477726242</v>
      </c>
      <c r="D14" s="124" t="s">
        <v>55</v>
      </c>
      <c r="E14" s="5">
        <f>SQRT(E13)</f>
        <v>2.7122578631826533E-2</v>
      </c>
    </row>
    <row r="15" spans="1:13" x14ac:dyDescent="0.45">
      <c r="A15" s="118" t="s">
        <v>11</v>
      </c>
      <c r="B15" s="119">
        <v>0.27082773883967315</v>
      </c>
    </row>
    <row r="16" spans="1:13" x14ac:dyDescent="0.45">
      <c r="A16" s="118" t="s">
        <v>12</v>
      </c>
      <c r="B16" s="119">
        <v>4.7942563846991956E-2</v>
      </c>
    </row>
    <row r="17" spans="1:3" x14ac:dyDescent="0.45">
      <c r="A17" s="118" t="s">
        <v>13</v>
      </c>
      <c r="B17" s="119">
        <v>0.25446997055650894</v>
      </c>
    </row>
    <row r="18" spans="1:3" ht="19.8" thickBot="1" x14ac:dyDescent="0.5">
      <c r="A18" s="120" t="s">
        <v>14</v>
      </c>
      <c r="B18" s="121">
        <v>0.12832281083319122</v>
      </c>
    </row>
    <row r="19" spans="1:3" x14ac:dyDescent="0.45">
      <c r="B19" s="14">
        <f>SUM(B13:B18)</f>
        <v>1.0000006305695273</v>
      </c>
    </row>
    <row r="23" spans="1:3" x14ac:dyDescent="0.45">
      <c r="A23" s="4"/>
      <c r="B23" s="111" t="s">
        <v>24</v>
      </c>
      <c r="C23" s="111" t="s">
        <v>52</v>
      </c>
    </row>
    <row r="24" spans="1:3" x14ac:dyDescent="0.45">
      <c r="A24" s="125" t="s">
        <v>9</v>
      </c>
      <c r="B24" s="126">
        <v>0.18980729171589952</v>
      </c>
      <c r="C24" s="127">
        <f>B24*10000</f>
        <v>1898.0729171589953</v>
      </c>
    </row>
    <row r="25" spans="1:3" x14ac:dyDescent="0.45">
      <c r="A25" s="125" t="s">
        <v>51</v>
      </c>
      <c r="B25" s="126">
        <v>0.10863025477726242</v>
      </c>
      <c r="C25" s="127">
        <f t="shared" ref="C25:C29" si="0">B25*10000</f>
        <v>1086.3025477726242</v>
      </c>
    </row>
    <row r="26" spans="1:3" x14ac:dyDescent="0.45">
      <c r="A26" s="125" t="s">
        <v>11</v>
      </c>
      <c r="B26" s="126">
        <v>0.27082773883967315</v>
      </c>
      <c r="C26" s="127">
        <f t="shared" si="0"/>
        <v>2708.2773883967316</v>
      </c>
    </row>
    <row r="27" spans="1:3" x14ac:dyDescent="0.45">
      <c r="A27" s="125" t="s">
        <v>12</v>
      </c>
      <c r="B27" s="126">
        <v>4.7942563846991956E-2</v>
      </c>
      <c r="C27" s="127">
        <f t="shared" si="0"/>
        <v>479.42563846991959</v>
      </c>
    </row>
    <row r="28" spans="1:3" x14ac:dyDescent="0.45">
      <c r="A28" s="125" t="s">
        <v>13</v>
      </c>
      <c r="B28" s="126">
        <v>0.25446997055650894</v>
      </c>
      <c r="C28" s="127">
        <f t="shared" si="0"/>
        <v>2544.6997055650895</v>
      </c>
    </row>
    <row r="29" spans="1:3" x14ac:dyDescent="0.45">
      <c r="A29" s="125" t="s">
        <v>14</v>
      </c>
      <c r="B29" s="126">
        <v>0.12832281083319122</v>
      </c>
      <c r="C29" s="127">
        <f t="shared" si="0"/>
        <v>1283.2281083319122</v>
      </c>
    </row>
  </sheetData>
  <mergeCells count="1">
    <mergeCell ref="B8:G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 1-A</vt:lpstr>
      <vt:lpstr>Part 1-B</vt:lpstr>
      <vt:lpstr>Part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Vamsi Koye</dc:creator>
  <cp:lastModifiedBy>SASANK YADAV</cp:lastModifiedBy>
  <dcterms:created xsi:type="dcterms:W3CDTF">2020-12-01T18:44:30Z</dcterms:created>
  <dcterms:modified xsi:type="dcterms:W3CDTF">2023-07-01T23:28:33Z</dcterms:modified>
</cp:coreProperties>
</file>