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D17" i="2" l="1"/>
  <c r="G15" i="1" l="1"/>
  <c r="G7" i="1" l="1"/>
  <c r="L4" i="1"/>
  <c r="L5" i="1"/>
  <c r="L6" i="1"/>
  <c r="L3" i="1"/>
  <c r="H7" i="1"/>
  <c r="G8" i="1"/>
  <c r="F7" i="1"/>
  <c r="E7" i="1"/>
  <c r="E8" i="1" s="1"/>
  <c r="D7" i="1"/>
  <c r="C7" i="1"/>
  <c r="C8" i="1" s="1"/>
  <c r="B7" i="1"/>
  <c r="I7" i="1" l="1"/>
  <c r="I8" i="1" s="1"/>
  <c r="L8" i="1" s="1"/>
  <c r="L7" i="1"/>
  <c r="E63" i="2"/>
  <c r="F63" i="2" s="1"/>
  <c r="B63" i="2"/>
  <c r="B49" i="2"/>
  <c r="D62" i="2"/>
  <c r="D54" i="2"/>
  <c r="D55" i="2"/>
  <c r="D56" i="2"/>
  <c r="D57" i="2"/>
  <c r="D58" i="2"/>
  <c r="D59" i="2"/>
  <c r="D60" i="2"/>
  <c r="D61" i="2"/>
  <c r="D53" i="2"/>
  <c r="D52" i="2"/>
  <c r="D63" i="2" s="1"/>
  <c r="D47" i="2"/>
  <c r="B16" i="2"/>
  <c r="B32" i="2"/>
  <c r="E49" i="2"/>
  <c r="F49" i="2" s="1"/>
  <c r="G49" i="2" s="1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E32" i="2"/>
  <c r="F32" i="2" s="1"/>
  <c r="G32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E16" i="2"/>
  <c r="F16" i="2" s="1"/>
  <c r="G16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  <c r="G63" i="2" l="1"/>
  <c r="G66" i="2" s="1"/>
  <c r="F66" i="2"/>
  <c r="D32" i="2"/>
  <c r="D49" i="2"/>
  <c r="E66" i="2"/>
</calcChain>
</file>

<file path=xl/sharedStrings.xml><?xml version="1.0" encoding="utf-8"?>
<sst xmlns="http://schemas.openxmlformats.org/spreadsheetml/2006/main" count="241" uniqueCount="91">
  <si>
    <t>основной шлюз</t>
  </si>
  <si>
    <t xml:space="preserve">222.2.140.100 </t>
  </si>
  <si>
    <t>Выделенные ip адреса</t>
  </si>
  <si>
    <t>Назначение помещения</t>
  </si>
  <si>
    <t>Хоз комната для уборки</t>
  </si>
  <si>
    <t>Склад техники</t>
  </si>
  <si>
    <t>Столовая</t>
  </si>
  <si>
    <t>Администраторская</t>
  </si>
  <si>
    <t>Серверная</t>
  </si>
  <si>
    <t>Бухгалтерия</t>
  </si>
  <si>
    <t>Архив</t>
  </si>
  <si>
    <t>Комната отдыха</t>
  </si>
  <si>
    <t>Коммутационные розетки</t>
  </si>
  <si>
    <t>Финансовый директор</t>
  </si>
  <si>
    <t>Кабинет директора</t>
  </si>
  <si>
    <t>Рабочая комната</t>
  </si>
  <si>
    <t>Отдел кадров</t>
  </si>
  <si>
    <t>Конференц-зал</t>
  </si>
  <si>
    <t>Переговорная</t>
  </si>
  <si>
    <t>Номер рабочей группы</t>
  </si>
  <si>
    <t>-</t>
  </si>
  <si>
    <t>№ комнаты</t>
  </si>
  <si>
    <t>Длина</t>
  </si>
  <si>
    <t>Ширина</t>
  </si>
  <si>
    <t>Площадь</t>
  </si>
  <si>
    <t>Резерв</t>
  </si>
  <si>
    <t>192.168.52.1/24</t>
  </si>
  <si>
    <t>192.168.53.1/24</t>
  </si>
  <si>
    <t>192.168.54.1/24</t>
  </si>
  <si>
    <t>192.168.102.1/24</t>
  </si>
  <si>
    <t>192.168.102.2/24</t>
  </si>
  <si>
    <t>192.168.103.1/24</t>
  </si>
  <si>
    <t>192.168.103.2/24</t>
  </si>
  <si>
    <t>192.168.104.1/24</t>
  </si>
  <si>
    <t>192.168.104.2/24</t>
  </si>
  <si>
    <t>192.168.22.1-10/24</t>
  </si>
  <si>
    <t>192.168.22.11-17/24</t>
  </si>
  <si>
    <t>192.168.22.18-23/24</t>
  </si>
  <si>
    <t>192.168.22.24-29/24</t>
  </si>
  <si>
    <t>192.168.22.30-35/24</t>
  </si>
  <si>
    <t>192.168.22.36-41/24</t>
  </si>
  <si>
    <t>192.168.22.42-47/24</t>
  </si>
  <si>
    <t>192.168.22.48-57/24</t>
  </si>
  <si>
    <t>Всего</t>
  </si>
  <si>
    <t>192.168.33.1-6/24</t>
  </si>
  <si>
    <t>192.168.33.7-11/24</t>
  </si>
  <si>
    <t>192.168.33.12-17/24</t>
  </si>
  <si>
    <t>192.168.33.18-20/24</t>
  </si>
  <si>
    <t>192.168.33.21-26/24</t>
  </si>
  <si>
    <t>192.168.33.27-36/24</t>
  </si>
  <si>
    <t>192.168.33.37-46/24</t>
  </si>
  <si>
    <t>192.168.62.1-3/24</t>
  </si>
  <si>
    <t>192.168.74.1-2/24</t>
  </si>
  <si>
    <t>192.168.84.1-2/24</t>
  </si>
  <si>
    <t>192.168.94.1-2/14</t>
  </si>
  <si>
    <t>192.168.84.4-5/24</t>
  </si>
  <si>
    <t>192.168.94.4-5/14</t>
  </si>
  <si>
    <t>Стоимость сетевого оборудования</t>
  </si>
  <si>
    <t>1 этаж</t>
  </si>
  <si>
    <t>2 этаж</t>
  </si>
  <si>
    <t>3 этаж</t>
  </si>
  <si>
    <t>4 этаж</t>
  </si>
  <si>
    <t>Роутер</t>
  </si>
  <si>
    <t>Свич</t>
  </si>
  <si>
    <t>цена</t>
  </si>
  <si>
    <t>кол-во</t>
  </si>
  <si>
    <t>Трансиверы</t>
  </si>
  <si>
    <t>Итого</t>
  </si>
  <si>
    <t>Маршрутизатор Cisco CISCO2901/K9</t>
  </si>
  <si>
    <t>Коммутатор Cisco Catalyst 3750-X WS-C3750X-48T-L</t>
  </si>
  <si>
    <t xml:space="preserve">Кабель </t>
  </si>
  <si>
    <t>Оптоволокно</t>
  </si>
  <si>
    <t>GLC-FE-100EX</t>
  </si>
  <si>
    <t>192.168.64.1/24</t>
  </si>
  <si>
    <t>Политика безопасности</t>
  </si>
  <si>
    <t>все группы</t>
  </si>
  <si>
    <t>группа 1, 2, 3</t>
  </si>
  <si>
    <t>группа 5</t>
  </si>
  <si>
    <t>группа 6, 7</t>
  </si>
  <si>
    <t>группа 8, 9</t>
  </si>
  <si>
    <t>192.168.101.2/28</t>
  </si>
  <si>
    <t>192.168.11.23-38/28</t>
  </si>
  <si>
    <t>192.168.11.29-33/28</t>
  </si>
  <si>
    <t>192.168.11.34-43/28</t>
  </si>
  <si>
    <t>192.168.101.18/28</t>
  </si>
  <si>
    <t>192.168.51.2-3/28</t>
  </si>
  <si>
    <t>192.168.11.2-11/28</t>
  </si>
  <si>
    <t>192.168.11.18-23/28</t>
  </si>
  <si>
    <t>192.168.61.2-4/28</t>
  </si>
  <si>
    <t>192.168.11.34-39/28</t>
  </si>
  <si>
    <t>UTP4-C6-SOLID-GY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</si>
</sst>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Fill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8" xfId="0" applyNumberFormat="1" applyBorder="1"/>
    <xf numFmtId="0" fontId="0" fillId="0" borderId="8" xfId="0" applyBorder="1" applyAlignment="1"/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3" fontId="0" fillId="0" borderId="12" xfId="0" applyNumberForma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6" sqref="G16"/>
    </sheetView>
  </sheetViews>
  <sheetFormatPr defaultRowHeight="15" x14ac:dyDescent="0.25"/>
  <cols>
    <col min="1" max="1" width="17.140625" customWidth="1"/>
    <col min="2" max="2" width="10.140625" customWidth="1"/>
    <col min="3" max="3" width="11.42578125" customWidth="1"/>
    <col min="5" max="5" width="10.28515625" customWidth="1"/>
    <col min="10" max="10" width="10.5703125" customWidth="1"/>
  </cols>
  <sheetData>
    <row r="1" spans="1:12" x14ac:dyDescent="0.25">
      <c r="A1" s="3"/>
      <c r="B1" s="33" t="s">
        <v>63</v>
      </c>
      <c r="C1" s="34"/>
      <c r="D1" s="33" t="s">
        <v>62</v>
      </c>
      <c r="E1" s="34"/>
      <c r="F1" s="33" t="s">
        <v>66</v>
      </c>
      <c r="G1" s="34"/>
      <c r="H1" s="33" t="s">
        <v>70</v>
      </c>
      <c r="I1" s="34"/>
      <c r="J1" s="38" t="s">
        <v>71</v>
      </c>
      <c r="K1" s="34"/>
      <c r="L1" s="28" t="s">
        <v>43</v>
      </c>
    </row>
    <row r="2" spans="1:12" ht="15.75" thickBot="1" x14ac:dyDescent="0.3">
      <c r="A2" s="7"/>
      <c r="B2" s="25" t="s">
        <v>65</v>
      </c>
      <c r="C2" s="20" t="s">
        <v>64</v>
      </c>
      <c r="D2" s="25" t="s">
        <v>65</v>
      </c>
      <c r="E2" s="20" t="s">
        <v>64</v>
      </c>
      <c r="F2" s="25" t="s">
        <v>65</v>
      </c>
      <c r="G2" s="20" t="s">
        <v>64</v>
      </c>
      <c r="H2" s="25" t="s">
        <v>65</v>
      </c>
      <c r="I2" s="26" t="s">
        <v>64</v>
      </c>
      <c r="J2" s="27" t="s">
        <v>65</v>
      </c>
      <c r="K2" s="26" t="s">
        <v>64</v>
      </c>
      <c r="L2" s="29"/>
    </row>
    <row r="3" spans="1:12" ht="15.75" thickBot="1" x14ac:dyDescent="0.3">
      <c r="A3" s="3" t="s">
        <v>58</v>
      </c>
      <c r="B3" s="7">
        <v>2</v>
      </c>
      <c r="C3" s="39">
        <v>171000</v>
      </c>
      <c r="D3" s="7">
        <v>1</v>
      </c>
      <c r="E3" s="41">
        <v>81875</v>
      </c>
      <c r="F3" s="7">
        <v>5</v>
      </c>
      <c r="G3" s="39">
        <v>16280</v>
      </c>
      <c r="H3" s="7">
        <v>1871</v>
      </c>
      <c r="I3" s="39">
        <v>12</v>
      </c>
      <c r="J3" s="1"/>
      <c r="K3" s="34"/>
      <c r="L3" s="28">
        <f>$C$3*B3+$E$3*D3+$G$3*F3+$I$3*H3+$K$3*J3</f>
        <v>527727</v>
      </c>
    </row>
    <row r="4" spans="1:12" ht="15.75" thickBot="1" x14ac:dyDescent="0.3">
      <c r="A4" s="7" t="s">
        <v>59</v>
      </c>
      <c r="B4" s="7">
        <v>2</v>
      </c>
      <c r="C4" s="40"/>
      <c r="D4" s="7">
        <v>0</v>
      </c>
      <c r="E4" s="42"/>
      <c r="F4" s="7">
        <v>1</v>
      </c>
      <c r="G4" s="40"/>
      <c r="H4" s="7">
        <v>1958.3</v>
      </c>
      <c r="I4" s="40"/>
      <c r="J4" s="1"/>
      <c r="K4" s="35"/>
      <c r="L4" s="28">
        <f t="shared" ref="L4:L6" si="0">$C$3*B4+$E$3*D4+$G$3*F4+$I$3*H4+$K$3*J4</f>
        <v>381779.6</v>
      </c>
    </row>
    <row r="5" spans="1:12" ht="15.75" thickBot="1" x14ac:dyDescent="0.3">
      <c r="A5" s="7" t="s">
        <v>60</v>
      </c>
      <c r="B5" s="7">
        <v>2</v>
      </c>
      <c r="C5" s="40"/>
      <c r="D5" s="7">
        <v>0</v>
      </c>
      <c r="E5" s="42"/>
      <c r="F5" s="7">
        <v>1</v>
      </c>
      <c r="G5" s="40"/>
      <c r="H5" s="7">
        <v>1634.75</v>
      </c>
      <c r="I5" s="40"/>
      <c r="J5" s="1"/>
      <c r="K5" s="35"/>
      <c r="L5" s="28">
        <f t="shared" si="0"/>
        <v>377897</v>
      </c>
    </row>
    <row r="6" spans="1:12" ht="15.75" thickBot="1" x14ac:dyDescent="0.3">
      <c r="A6" s="7" t="s">
        <v>61</v>
      </c>
      <c r="B6" s="7">
        <v>1</v>
      </c>
      <c r="C6" s="40"/>
      <c r="D6" s="7">
        <v>0</v>
      </c>
      <c r="E6" s="42"/>
      <c r="F6" s="7">
        <v>1</v>
      </c>
      <c r="G6" s="40"/>
      <c r="H6" s="7">
        <v>451.81</v>
      </c>
      <c r="I6" s="40"/>
      <c r="J6" s="1"/>
      <c r="K6" s="35"/>
      <c r="L6" s="28">
        <f t="shared" si="0"/>
        <v>192701.72</v>
      </c>
    </row>
    <row r="7" spans="1:12" ht="15.75" thickBot="1" x14ac:dyDescent="0.3">
      <c r="A7" s="9" t="s">
        <v>43</v>
      </c>
      <c r="B7" s="9">
        <f>SUM(B3:B6)</f>
        <v>7</v>
      </c>
      <c r="C7" s="21">
        <f>B7*C3</f>
        <v>1197000</v>
      </c>
      <c r="D7" s="9">
        <f>SUM(D3:D6)</f>
        <v>1</v>
      </c>
      <c r="E7" s="22">
        <f>D7*E3</f>
        <v>81875</v>
      </c>
      <c r="F7" s="9">
        <f>SUM(F3:F6)</f>
        <v>8</v>
      </c>
      <c r="G7" s="21">
        <f>G3*F7</f>
        <v>130240</v>
      </c>
      <c r="H7" s="9">
        <f>SUM(H3:H6)</f>
        <v>5915.8600000000006</v>
      </c>
      <c r="I7" s="21">
        <f>I3*H7</f>
        <v>70990.320000000007</v>
      </c>
      <c r="J7" s="10"/>
      <c r="K7" s="24"/>
      <c r="L7" s="30">
        <f>SUM(L3:L6)</f>
        <v>1480105.32</v>
      </c>
    </row>
    <row r="8" spans="1:12" ht="15.75" thickBot="1" x14ac:dyDescent="0.3">
      <c r="A8" s="9" t="s">
        <v>67</v>
      </c>
      <c r="B8" s="9"/>
      <c r="C8" s="11">
        <f>C7</f>
        <v>1197000</v>
      </c>
      <c r="D8" s="9"/>
      <c r="E8" s="23">
        <f>E7</f>
        <v>81875</v>
      </c>
      <c r="F8" s="9"/>
      <c r="G8" s="11">
        <f>G7</f>
        <v>130240</v>
      </c>
      <c r="H8" s="9"/>
      <c r="I8" s="11">
        <f>I7</f>
        <v>70990.320000000007</v>
      </c>
      <c r="J8" s="10"/>
      <c r="K8" s="11"/>
      <c r="L8" s="31">
        <f>C8+E8+G8+I8+K8+K8</f>
        <v>1480105.32</v>
      </c>
    </row>
    <row r="9" spans="1:12" x14ac:dyDescent="0.25">
      <c r="K9" s="1"/>
    </row>
    <row r="10" spans="1:12" s="32" customFormat="1" ht="49.5" customHeight="1" x14ac:dyDescent="0.25">
      <c r="B10" s="36" t="s">
        <v>69</v>
      </c>
      <c r="C10" s="36"/>
      <c r="D10" s="36" t="s">
        <v>68</v>
      </c>
      <c r="E10" s="36"/>
      <c r="F10" s="36" t="s">
        <v>72</v>
      </c>
      <c r="G10" s="36"/>
      <c r="H10" s="36" t="s">
        <v>90</v>
      </c>
      <c r="I10" s="36"/>
      <c r="J10" s="37"/>
      <c r="K10" s="37"/>
    </row>
    <row r="15" spans="1:12" x14ac:dyDescent="0.25">
      <c r="G15">
        <f>H7+H7*0.1</f>
        <v>6507.4460000000008</v>
      </c>
    </row>
  </sheetData>
  <mergeCells count="15">
    <mergeCell ref="B1:C1"/>
    <mergeCell ref="D1:E1"/>
    <mergeCell ref="F1:G1"/>
    <mergeCell ref="K3:K6"/>
    <mergeCell ref="H10:I10"/>
    <mergeCell ref="J10:K10"/>
    <mergeCell ref="B10:C10"/>
    <mergeCell ref="D10:E10"/>
    <mergeCell ref="F10:G10"/>
    <mergeCell ref="H1:I1"/>
    <mergeCell ref="J1:K1"/>
    <mergeCell ref="C3:C6"/>
    <mergeCell ref="E3:E6"/>
    <mergeCell ref="G3:G6"/>
    <mergeCell ref="I3:I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D18" sqref="D18"/>
    </sheetView>
  </sheetViews>
  <sheetFormatPr defaultRowHeight="15" x14ac:dyDescent="0.25"/>
  <cols>
    <col min="1" max="1" width="12.140625" customWidth="1"/>
    <col min="2" max="2" width="9.28515625" bestFit="1" customWidth="1"/>
    <col min="5" max="5" width="24.85546875" customWidth="1"/>
    <col min="6" max="6" width="7.28515625" customWidth="1"/>
    <col min="7" max="7" width="7.5703125" customWidth="1"/>
    <col min="8" max="8" width="23" customWidth="1"/>
    <col min="9" max="9" width="21.7109375" customWidth="1"/>
    <col min="10" max="10" width="22.85546875" customWidth="1"/>
    <col min="11" max="11" width="22.5703125" customWidth="1"/>
    <col min="17" max="17" width="10.5703125" customWidth="1"/>
  </cols>
  <sheetData>
    <row r="1" spans="1:11" ht="15.75" thickBot="1" x14ac:dyDescent="0.3">
      <c r="A1" t="s">
        <v>21</v>
      </c>
      <c r="B1" t="s">
        <v>22</v>
      </c>
      <c r="C1" t="s">
        <v>23</v>
      </c>
      <c r="D1" t="s">
        <v>24</v>
      </c>
      <c r="E1" t="s">
        <v>12</v>
      </c>
      <c r="F1" t="s">
        <v>25</v>
      </c>
      <c r="G1" t="s">
        <v>25</v>
      </c>
      <c r="H1" t="s">
        <v>3</v>
      </c>
      <c r="I1" t="s">
        <v>19</v>
      </c>
      <c r="J1" t="s">
        <v>2</v>
      </c>
      <c r="K1" t="s">
        <v>74</v>
      </c>
    </row>
    <row r="2" spans="1:11" x14ac:dyDescent="0.25">
      <c r="A2" s="3">
        <v>101</v>
      </c>
      <c r="B2" s="15">
        <v>3.5</v>
      </c>
      <c r="C2" s="4">
        <v>6</v>
      </c>
      <c r="D2" s="5">
        <f>B2*$C$2</f>
        <v>21</v>
      </c>
      <c r="E2" s="6">
        <v>0</v>
      </c>
      <c r="F2">
        <v>2</v>
      </c>
      <c r="G2">
        <v>6</v>
      </c>
      <c r="H2" t="s">
        <v>4</v>
      </c>
      <c r="I2" t="s">
        <v>20</v>
      </c>
      <c r="J2" t="s">
        <v>20</v>
      </c>
      <c r="K2" t="s">
        <v>20</v>
      </c>
    </row>
    <row r="3" spans="1:11" x14ac:dyDescent="0.25">
      <c r="A3" s="7">
        <v>102</v>
      </c>
      <c r="B3" s="16">
        <v>5.8</v>
      </c>
      <c r="C3" s="2"/>
      <c r="D3" s="1">
        <f t="shared" ref="D3:D15" si="0">B3*$C$2</f>
        <v>34.799999999999997</v>
      </c>
      <c r="E3" s="8">
        <v>0</v>
      </c>
      <c r="H3" t="s">
        <v>5</v>
      </c>
      <c r="I3" t="s">
        <v>20</v>
      </c>
      <c r="J3" t="s">
        <v>20</v>
      </c>
      <c r="K3" t="s">
        <v>20</v>
      </c>
    </row>
    <row r="4" spans="1:11" x14ac:dyDescent="0.25">
      <c r="A4" s="7">
        <v>103</v>
      </c>
      <c r="B4" s="16">
        <v>9.1999999999999993</v>
      </c>
      <c r="C4" s="2"/>
      <c r="D4" s="1">
        <f t="shared" si="0"/>
        <v>55.199999999999996</v>
      </c>
      <c r="E4" s="8">
        <v>0</v>
      </c>
      <c r="H4" t="s">
        <v>6</v>
      </c>
      <c r="I4" t="s">
        <v>20</v>
      </c>
      <c r="J4" t="s">
        <v>20</v>
      </c>
      <c r="K4" t="s">
        <v>20</v>
      </c>
    </row>
    <row r="5" spans="1:11" x14ac:dyDescent="0.25">
      <c r="A5" s="7">
        <v>104</v>
      </c>
      <c r="B5" s="16">
        <v>8.5</v>
      </c>
      <c r="C5" s="2"/>
      <c r="D5" s="1">
        <f t="shared" si="0"/>
        <v>51</v>
      </c>
      <c r="E5" s="8">
        <v>2</v>
      </c>
      <c r="H5" t="s">
        <v>11</v>
      </c>
      <c r="I5">
        <v>5</v>
      </c>
      <c r="J5" t="s">
        <v>85</v>
      </c>
      <c r="K5" t="s">
        <v>77</v>
      </c>
    </row>
    <row r="6" spans="1:11" x14ac:dyDescent="0.25">
      <c r="A6" s="7">
        <v>105</v>
      </c>
      <c r="B6" s="16">
        <v>3.7</v>
      </c>
      <c r="C6" s="2"/>
      <c r="D6" s="1">
        <f t="shared" si="0"/>
        <v>22.200000000000003</v>
      </c>
      <c r="E6" s="8">
        <v>2</v>
      </c>
      <c r="H6" t="s">
        <v>7</v>
      </c>
      <c r="I6">
        <v>10</v>
      </c>
      <c r="J6" t="s">
        <v>80</v>
      </c>
      <c r="K6" t="s">
        <v>75</v>
      </c>
    </row>
    <row r="7" spans="1:11" x14ac:dyDescent="0.25">
      <c r="A7" s="7">
        <v>106</v>
      </c>
      <c r="B7" s="16">
        <v>2.5</v>
      </c>
      <c r="C7" s="2"/>
      <c r="D7" s="1">
        <f t="shared" si="0"/>
        <v>15</v>
      </c>
      <c r="E7" s="8">
        <v>3</v>
      </c>
      <c r="H7" t="s">
        <v>8</v>
      </c>
      <c r="I7">
        <v>10</v>
      </c>
      <c r="J7" t="s">
        <v>84</v>
      </c>
      <c r="K7" t="s">
        <v>75</v>
      </c>
    </row>
    <row r="8" spans="1:11" x14ac:dyDescent="0.25">
      <c r="A8" s="7">
        <v>107</v>
      </c>
      <c r="B8" s="16">
        <v>8.6999999999999993</v>
      </c>
      <c r="C8" s="2"/>
      <c r="D8" s="1">
        <f t="shared" si="0"/>
        <v>52.199999999999996</v>
      </c>
      <c r="E8" s="8">
        <v>10</v>
      </c>
      <c r="H8" t="s">
        <v>15</v>
      </c>
      <c r="I8">
        <v>1</v>
      </c>
      <c r="J8" t="s">
        <v>86</v>
      </c>
      <c r="K8" t="s">
        <v>76</v>
      </c>
    </row>
    <row r="9" spans="1:11" x14ac:dyDescent="0.25">
      <c r="A9" s="7">
        <v>108</v>
      </c>
      <c r="B9" s="16">
        <v>5.8</v>
      </c>
      <c r="C9" s="2"/>
      <c r="D9" s="1">
        <f t="shared" si="0"/>
        <v>34.799999999999997</v>
      </c>
      <c r="E9" s="8">
        <v>6</v>
      </c>
      <c r="H9" t="s">
        <v>15</v>
      </c>
      <c r="I9">
        <v>1</v>
      </c>
      <c r="J9" t="s">
        <v>87</v>
      </c>
      <c r="K9" t="s">
        <v>76</v>
      </c>
    </row>
    <row r="10" spans="1:11" x14ac:dyDescent="0.25">
      <c r="A10" s="7">
        <v>109</v>
      </c>
      <c r="B10" s="16">
        <v>5.8</v>
      </c>
      <c r="C10" s="2"/>
      <c r="D10" s="1">
        <f t="shared" si="0"/>
        <v>34.799999999999997</v>
      </c>
      <c r="E10" s="8">
        <v>3</v>
      </c>
      <c r="H10" t="s">
        <v>9</v>
      </c>
      <c r="I10">
        <v>6</v>
      </c>
      <c r="J10" t="s">
        <v>88</v>
      </c>
      <c r="K10" t="s">
        <v>78</v>
      </c>
    </row>
    <row r="11" spans="1:11" x14ac:dyDescent="0.25">
      <c r="A11" s="7">
        <v>110</v>
      </c>
      <c r="B11" s="16">
        <v>2.8</v>
      </c>
      <c r="C11" s="2"/>
      <c r="D11" s="1">
        <f t="shared" si="0"/>
        <v>16.799999999999997</v>
      </c>
      <c r="E11" s="8">
        <v>0</v>
      </c>
      <c r="H11" t="s">
        <v>10</v>
      </c>
      <c r="I11" t="s">
        <v>20</v>
      </c>
      <c r="J11" t="s">
        <v>20</v>
      </c>
      <c r="K11" t="s">
        <v>20</v>
      </c>
    </row>
    <row r="12" spans="1:11" x14ac:dyDescent="0.25">
      <c r="A12" s="7">
        <v>111</v>
      </c>
      <c r="B12" s="16">
        <v>5.8</v>
      </c>
      <c r="C12" s="2"/>
      <c r="D12" s="1">
        <f t="shared" si="0"/>
        <v>34.799999999999997</v>
      </c>
      <c r="E12" s="8">
        <v>6</v>
      </c>
      <c r="H12" t="s">
        <v>15</v>
      </c>
      <c r="I12">
        <v>1</v>
      </c>
      <c r="J12" t="s">
        <v>89</v>
      </c>
      <c r="K12" t="s">
        <v>76</v>
      </c>
    </row>
    <row r="13" spans="1:11" x14ac:dyDescent="0.25">
      <c r="A13" s="7">
        <v>112</v>
      </c>
      <c r="B13" s="16">
        <v>5.8</v>
      </c>
      <c r="C13" s="2"/>
      <c r="D13" s="1">
        <f t="shared" si="0"/>
        <v>34.799999999999997</v>
      </c>
      <c r="E13" s="8">
        <v>6</v>
      </c>
      <c r="H13" t="s">
        <v>15</v>
      </c>
      <c r="I13">
        <v>1</v>
      </c>
      <c r="J13" t="s">
        <v>81</v>
      </c>
      <c r="K13" t="s">
        <v>76</v>
      </c>
    </row>
    <row r="14" spans="1:11" x14ac:dyDescent="0.25">
      <c r="A14" s="7">
        <v>113</v>
      </c>
      <c r="B14" s="16">
        <v>5.8</v>
      </c>
      <c r="C14" s="2"/>
      <c r="D14" s="1">
        <f t="shared" si="0"/>
        <v>34.799999999999997</v>
      </c>
      <c r="E14" s="8">
        <v>6</v>
      </c>
      <c r="H14" t="s">
        <v>15</v>
      </c>
      <c r="I14">
        <v>1</v>
      </c>
      <c r="J14" t="s">
        <v>82</v>
      </c>
      <c r="K14" t="s">
        <v>76</v>
      </c>
    </row>
    <row r="15" spans="1:11" ht="15.75" thickBot="1" x14ac:dyDescent="0.3">
      <c r="A15" s="7">
        <v>114</v>
      </c>
      <c r="B15" s="16">
        <v>9.1999999999999993</v>
      </c>
      <c r="C15" s="2"/>
      <c r="D15" s="1">
        <f t="shared" si="0"/>
        <v>55.199999999999996</v>
      </c>
      <c r="E15" s="8">
        <v>10</v>
      </c>
      <c r="H15" t="s">
        <v>15</v>
      </c>
      <c r="I15">
        <v>1</v>
      </c>
      <c r="J15" t="s">
        <v>83</v>
      </c>
      <c r="K15" t="s">
        <v>76</v>
      </c>
    </row>
    <row r="16" spans="1:11" ht="15.75" thickBot="1" x14ac:dyDescent="0.3">
      <c r="A16" s="12" t="s">
        <v>43</v>
      </c>
      <c r="B16" s="18">
        <f>SUM(B2:B15)</f>
        <v>82.899999999999991</v>
      </c>
      <c r="C16" s="13"/>
      <c r="D16" s="13">
        <f>SUM(D2:D15)</f>
        <v>497.40000000000003</v>
      </c>
      <c r="E16" s="14">
        <f>SUM(E2:E15)</f>
        <v>54</v>
      </c>
      <c r="F16">
        <f>E16+F2</f>
        <v>56</v>
      </c>
      <c r="G16">
        <f>F16+G2</f>
        <v>62</v>
      </c>
    </row>
    <row r="17" spans="1:11" x14ac:dyDescent="0.25">
      <c r="D17" s="19">
        <f>AVERAGE(D2:D15)</f>
        <v>35.528571428571432</v>
      </c>
    </row>
    <row r="18" spans="1:11" ht="15.75" thickBot="1" x14ac:dyDescent="0.3">
      <c r="A18" t="s">
        <v>21</v>
      </c>
      <c r="B18" t="s">
        <v>22</v>
      </c>
      <c r="C18" t="s">
        <v>23</v>
      </c>
      <c r="D18" t="s">
        <v>24</v>
      </c>
      <c r="E18" t="s">
        <v>12</v>
      </c>
      <c r="F18" t="s">
        <v>25</v>
      </c>
      <c r="G18" t="s">
        <v>25</v>
      </c>
      <c r="H18" t="s">
        <v>3</v>
      </c>
      <c r="I18" t="s">
        <v>19</v>
      </c>
      <c r="J18" t="s">
        <v>2</v>
      </c>
    </row>
    <row r="19" spans="1:11" x14ac:dyDescent="0.25">
      <c r="A19" s="3">
        <v>201</v>
      </c>
      <c r="B19" s="15">
        <v>8.9700000000000006</v>
      </c>
      <c r="C19" s="5"/>
      <c r="D19" s="5">
        <f t="shared" ref="D19:D31" si="1">B19*$C$2</f>
        <v>53.820000000000007</v>
      </c>
      <c r="E19" s="6">
        <v>2</v>
      </c>
      <c r="F19">
        <v>2</v>
      </c>
      <c r="G19">
        <v>6</v>
      </c>
      <c r="H19" t="s">
        <v>11</v>
      </c>
      <c r="I19">
        <v>5</v>
      </c>
      <c r="J19" t="s">
        <v>26</v>
      </c>
      <c r="K19" t="s">
        <v>77</v>
      </c>
    </row>
    <row r="20" spans="1:11" x14ac:dyDescent="0.25">
      <c r="A20" s="7">
        <v>202</v>
      </c>
      <c r="B20" s="16">
        <v>8.9700000000000006</v>
      </c>
      <c r="C20" s="1"/>
      <c r="D20" s="1">
        <f t="shared" si="1"/>
        <v>53.820000000000007</v>
      </c>
      <c r="E20" s="8">
        <v>0</v>
      </c>
      <c r="H20" t="s">
        <v>6</v>
      </c>
      <c r="I20" t="s">
        <v>20</v>
      </c>
      <c r="J20" t="s">
        <v>20</v>
      </c>
      <c r="K20" t="s">
        <v>20</v>
      </c>
    </row>
    <row r="21" spans="1:11" x14ac:dyDescent="0.25">
      <c r="A21" s="7">
        <v>203</v>
      </c>
      <c r="B21" s="16">
        <v>8.74</v>
      </c>
      <c r="C21" s="1"/>
      <c r="D21" s="1">
        <f t="shared" si="1"/>
        <v>52.44</v>
      </c>
      <c r="E21" s="8">
        <v>10</v>
      </c>
      <c r="H21" t="s">
        <v>15</v>
      </c>
      <c r="I21">
        <v>2</v>
      </c>
      <c r="J21" t="s">
        <v>35</v>
      </c>
      <c r="K21" t="s">
        <v>76</v>
      </c>
    </row>
    <row r="22" spans="1:11" x14ac:dyDescent="0.25">
      <c r="A22" s="7">
        <v>204</v>
      </c>
      <c r="B22" s="16">
        <v>6.44</v>
      </c>
      <c r="C22" s="1"/>
      <c r="D22" s="1">
        <f t="shared" si="1"/>
        <v>38.64</v>
      </c>
      <c r="E22" s="8">
        <v>7</v>
      </c>
      <c r="H22" t="s">
        <v>15</v>
      </c>
      <c r="I22">
        <v>2</v>
      </c>
      <c r="J22" t="s">
        <v>36</v>
      </c>
      <c r="K22" t="s">
        <v>76</v>
      </c>
    </row>
    <row r="23" spans="1:11" x14ac:dyDescent="0.25">
      <c r="A23" s="7">
        <v>205</v>
      </c>
      <c r="B23" s="16">
        <v>5.75</v>
      </c>
      <c r="C23" s="1"/>
      <c r="D23" s="1">
        <f t="shared" si="1"/>
        <v>34.5</v>
      </c>
      <c r="E23" s="8">
        <v>6</v>
      </c>
      <c r="H23" t="s">
        <v>15</v>
      </c>
      <c r="I23">
        <v>2</v>
      </c>
      <c r="J23" t="s">
        <v>37</v>
      </c>
      <c r="K23" t="s">
        <v>76</v>
      </c>
    </row>
    <row r="24" spans="1:11" x14ac:dyDescent="0.25">
      <c r="A24" s="7">
        <v>206</v>
      </c>
      <c r="B24" s="16">
        <v>3</v>
      </c>
      <c r="C24" s="1"/>
      <c r="D24" s="1">
        <f t="shared" si="1"/>
        <v>18</v>
      </c>
      <c r="E24" s="8">
        <v>0</v>
      </c>
      <c r="H24" t="s">
        <v>4</v>
      </c>
      <c r="I24" t="s">
        <v>20</v>
      </c>
      <c r="J24" t="s">
        <v>20</v>
      </c>
      <c r="K24" t="s">
        <v>20</v>
      </c>
    </row>
    <row r="25" spans="1:11" x14ac:dyDescent="0.25">
      <c r="A25" s="7">
        <v>207</v>
      </c>
      <c r="B25" s="16">
        <v>6</v>
      </c>
      <c r="C25" s="1"/>
      <c r="D25" s="1">
        <f t="shared" si="1"/>
        <v>36</v>
      </c>
      <c r="E25" s="8">
        <v>6</v>
      </c>
      <c r="H25" t="s">
        <v>15</v>
      </c>
      <c r="I25">
        <v>2</v>
      </c>
      <c r="J25" t="s">
        <v>38</v>
      </c>
      <c r="K25" t="s">
        <v>76</v>
      </c>
    </row>
    <row r="26" spans="1:11" x14ac:dyDescent="0.25">
      <c r="A26" s="7">
        <v>208</v>
      </c>
      <c r="B26" s="16">
        <v>6</v>
      </c>
      <c r="C26" s="1"/>
      <c r="D26" s="1">
        <f t="shared" si="1"/>
        <v>36</v>
      </c>
      <c r="E26" s="8">
        <v>2</v>
      </c>
      <c r="H26" t="s">
        <v>7</v>
      </c>
      <c r="I26">
        <v>10</v>
      </c>
      <c r="J26" t="s">
        <v>29</v>
      </c>
      <c r="K26" t="s">
        <v>75</v>
      </c>
    </row>
    <row r="27" spans="1:11" x14ac:dyDescent="0.25">
      <c r="A27" s="7">
        <v>209</v>
      </c>
      <c r="B27" s="16">
        <v>3</v>
      </c>
      <c r="C27" s="1"/>
      <c r="D27" s="1">
        <f t="shared" si="1"/>
        <v>18</v>
      </c>
      <c r="E27" s="8">
        <v>3</v>
      </c>
      <c r="H27" t="s">
        <v>8</v>
      </c>
      <c r="I27">
        <v>10</v>
      </c>
      <c r="J27" t="s">
        <v>30</v>
      </c>
      <c r="K27" t="s">
        <v>75</v>
      </c>
    </row>
    <row r="28" spans="1:11" x14ac:dyDescent="0.25">
      <c r="A28" s="7">
        <v>210</v>
      </c>
      <c r="B28" s="16">
        <v>6</v>
      </c>
      <c r="C28" s="1"/>
      <c r="D28" s="1">
        <f t="shared" si="1"/>
        <v>36</v>
      </c>
      <c r="E28" s="8">
        <v>6</v>
      </c>
      <c r="H28" t="s">
        <v>15</v>
      </c>
      <c r="I28">
        <v>2</v>
      </c>
      <c r="J28" t="s">
        <v>39</v>
      </c>
      <c r="K28" t="s">
        <v>76</v>
      </c>
    </row>
    <row r="29" spans="1:11" x14ac:dyDescent="0.25">
      <c r="A29" s="7">
        <v>211</v>
      </c>
      <c r="B29" s="16">
        <v>6</v>
      </c>
      <c r="C29" s="1"/>
      <c r="D29" s="1">
        <f t="shared" si="1"/>
        <v>36</v>
      </c>
      <c r="E29" s="8">
        <v>6</v>
      </c>
      <c r="H29" t="s">
        <v>15</v>
      </c>
      <c r="I29">
        <v>2</v>
      </c>
      <c r="J29" t="s">
        <v>40</v>
      </c>
      <c r="K29" t="s">
        <v>76</v>
      </c>
    </row>
    <row r="30" spans="1:11" x14ac:dyDescent="0.25">
      <c r="A30" s="7">
        <v>212</v>
      </c>
      <c r="B30" s="16">
        <v>6</v>
      </c>
      <c r="C30" s="1"/>
      <c r="D30" s="1">
        <f t="shared" si="1"/>
        <v>36</v>
      </c>
      <c r="E30" s="8">
        <v>6</v>
      </c>
      <c r="H30" t="s">
        <v>15</v>
      </c>
      <c r="I30">
        <v>2</v>
      </c>
      <c r="J30" t="s">
        <v>41</v>
      </c>
      <c r="K30" t="s">
        <v>76</v>
      </c>
    </row>
    <row r="31" spans="1:11" ht="15.75" thickBot="1" x14ac:dyDescent="0.3">
      <c r="A31" s="7">
        <v>213</v>
      </c>
      <c r="B31" s="16">
        <v>8.9700000000000006</v>
      </c>
      <c r="C31" s="1"/>
      <c r="D31" s="1">
        <f t="shared" si="1"/>
        <v>53.820000000000007</v>
      </c>
      <c r="E31" s="8">
        <v>10</v>
      </c>
      <c r="H31" t="s">
        <v>15</v>
      </c>
      <c r="I31">
        <v>2</v>
      </c>
      <c r="J31" t="s">
        <v>42</v>
      </c>
      <c r="K31" t="s">
        <v>76</v>
      </c>
    </row>
    <row r="32" spans="1:11" ht="15.75" thickBot="1" x14ac:dyDescent="0.3">
      <c r="A32" s="12" t="s">
        <v>43</v>
      </c>
      <c r="B32" s="18">
        <f>SUM(B19:B31)</f>
        <v>83.84</v>
      </c>
      <c r="C32" s="13"/>
      <c r="D32" s="13">
        <f>SUM(D19:D31)</f>
        <v>503.04</v>
      </c>
      <c r="E32" s="14">
        <f>SUM(E19:E31)</f>
        <v>64</v>
      </c>
      <c r="F32">
        <f>E32+F19</f>
        <v>66</v>
      </c>
      <c r="G32">
        <f>F32+G19</f>
        <v>72</v>
      </c>
    </row>
    <row r="34" spans="1:11" ht="15.75" thickBot="1" x14ac:dyDescent="0.3">
      <c r="A34" t="s">
        <v>21</v>
      </c>
      <c r="B34" t="s">
        <v>22</v>
      </c>
      <c r="C34" t="s">
        <v>23</v>
      </c>
      <c r="D34" t="s">
        <v>24</v>
      </c>
      <c r="E34" t="s">
        <v>12</v>
      </c>
      <c r="F34" t="s">
        <v>25</v>
      </c>
      <c r="G34" t="s">
        <v>25</v>
      </c>
      <c r="H34" t="s">
        <v>3</v>
      </c>
      <c r="I34" t="s">
        <v>19</v>
      </c>
      <c r="J34" t="s">
        <v>2</v>
      </c>
    </row>
    <row r="35" spans="1:11" x14ac:dyDescent="0.25">
      <c r="A35" s="3">
        <v>301</v>
      </c>
      <c r="B35" s="15">
        <v>5.8</v>
      </c>
      <c r="C35" s="5"/>
      <c r="D35" s="5">
        <f t="shared" ref="D35:D48" si="2">B35*$C$2</f>
        <v>34.799999999999997</v>
      </c>
      <c r="E35" s="6">
        <v>6</v>
      </c>
      <c r="F35">
        <v>2</v>
      </c>
      <c r="G35">
        <v>6</v>
      </c>
      <c r="H35" t="s">
        <v>15</v>
      </c>
      <c r="I35">
        <v>3</v>
      </c>
      <c r="J35" t="s">
        <v>44</v>
      </c>
      <c r="K35" t="s">
        <v>76</v>
      </c>
    </row>
    <row r="36" spans="1:11" x14ac:dyDescent="0.25">
      <c r="A36" s="7">
        <v>302</v>
      </c>
      <c r="B36" s="16">
        <v>2.9</v>
      </c>
      <c r="C36" s="1"/>
      <c r="D36" s="1">
        <f t="shared" si="2"/>
        <v>17.399999999999999</v>
      </c>
      <c r="E36" s="8">
        <v>0</v>
      </c>
      <c r="H36" t="s">
        <v>4</v>
      </c>
      <c r="I36" t="s">
        <v>20</v>
      </c>
      <c r="J36" t="s">
        <v>20</v>
      </c>
      <c r="K36" t="s">
        <v>20</v>
      </c>
    </row>
    <row r="37" spans="1:11" x14ac:dyDescent="0.25">
      <c r="A37" s="7">
        <v>303</v>
      </c>
      <c r="B37" s="16">
        <v>9.1999999999999993</v>
      </c>
      <c r="C37" s="1"/>
      <c r="D37" s="1">
        <f t="shared" si="2"/>
        <v>55.199999999999996</v>
      </c>
      <c r="E37" s="8">
        <v>0</v>
      </c>
      <c r="H37" t="s">
        <v>6</v>
      </c>
      <c r="I37" t="s">
        <v>20</v>
      </c>
      <c r="J37" t="s">
        <v>20</v>
      </c>
      <c r="K37" t="s">
        <v>20</v>
      </c>
    </row>
    <row r="38" spans="1:11" x14ac:dyDescent="0.25">
      <c r="A38" s="7">
        <v>304</v>
      </c>
      <c r="B38" s="16">
        <v>5</v>
      </c>
      <c r="C38" s="1"/>
      <c r="D38" s="1">
        <f t="shared" si="2"/>
        <v>30</v>
      </c>
      <c r="E38" s="8">
        <v>5</v>
      </c>
      <c r="H38" t="s">
        <v>15</v>
      </c>
      <c r="I38">
        <v>3</v>
      </c>
      <c r="J38" t="s">
        <v>45</v>
      </c>
      <c r="K38" t="s">
        <v>76</v>
      </c>
    </row>
    <row r="39" spans="1:11" x14ac:dyDescent="0.25">
      <c r="A39" s="7">
        <v>305</v>
      </c>
      <c r="B39" s="16">
        <v>6</v>
      </c>
      <c r="C39" s="1"/>
      <c r="D39" s="1">
        <f t="shared" si="2"/>
        <v>36</v>
      </c>
      <c r="E39" s="8">
        <v>3</v>
      </c>
      <c r="H39" t="s">
        <v>7</v>
      </c>
      <c r="I39">
        <v>10</v>
      </c>
      <c r="J39" t="s">
        <v>31</v>
      </c>
      <c r="K39" t="s">
        <v>75</v>
      </c>
    </row>
    <row r="40" spans="1:11" x14ac:dyDescent="0.25">
      <c r="A40" s="7">
        <v>306</v>
      </c>
      <c r="B40" s="16">
        <v>2.9</v>
      </c>
      <c r="C40" s="1"/>
      <c r="D40" s="1">
        <f t="shared" si="2"/>
        <v>17.399999999999999</v>
      </c>
      <c r="E40" s="8">
        <v>2</v>
      </c>
      <c r="H40" t="s">
        <v>8</v>
      </c>
      <c r="I40">
        <v>10</v>
      </c>
      <c r="J40" t="s">
        <v>32</v>
      </c>
      <c r="K40" t="s">
        <v>75</v>
      </c>
    </row>
    <row r="41" spans="1:11" x14ac:dyDescent="0.25">
      <c r="A41" s="7">
        <v>307</v>
      </c>
      <c r="B41" s="16">
        <v>2.9</v>
      </c>
      <c r="C41" s="1"/>
      <c r="D41" s="1">
        <f t="shared" si="2"/>
        <v>17.399999999999999</v>
      </c>
      <c r="E41" s="8">
        <v>3</v>
      </c>
      <c r="H41" t="s">
        <v>15</v>
      </c>
      <c r="I41">
        <v>3</v>
      </c>
      <c r="J41" t="s">
        <v>46</v>
      </c>
      <c r="K41" t="s">
        <v>76</v>
      </c>
    </row>
    <row r="42" spans="1:11" x14ac:dyDescent="0.25">
      <c r="A42" s="7">
        <v>308</v>
      </c>
      <c r="B42" s="16">
        <v>6</v>
      </c>
      <c r="C42" s="1"/>
      <c r="D42" s="1">
        <f t="shared" si="2"/>
        <v>36</v>
      </c>
      <c r="E42" s="8">
        <v>6</v>
      </c>
      <c r="H42" t="s">
        <v>15</v>
      </c>
      <c r="I42">
        <v>3</v>
      </c>
      <c r="J42" t="s">
        <v>47</v>
      </c>
      <c r="K42" t="s">
        <v>76</v>
      </c>
    </row>
    <row r="43" spans="1:11" x14ac:dyDescent="0.25">
      <c r="A43" s="7">
        <v>309</v>
      </c>
      <c r="B43" s="16">
        <v>5.9</v>
      </c>
      <c r="C43" s="1"/>
      <c r="D43" s="1">
        <f t="shared" si="2"/>
        <v>35.400000000000006</v>
      </c>
      <c r="E43" s="8">
        <v>6</v>
      </c>
      <c r="H43" t="s">
        <v>15</v>
      </c>
      <c r="I43">
        <v>3</v>
      </c>
      <c r="J43" t="s">
        <v>48</v>
      </c>
      <c r="K43" t="s">
        <v>76</v>
      </c>
    </row>
    <row r="44" spans="1:11" x14ac:dyDescent="0.25">
      <c r="A44" s="7">
        <v>310</v>
      </c>
      <c r="B44" s="16">
        <v>9</v>
      </c>
      <c r="C44" s="1"/>
      <c r="D44" s="1">
        <f t="shared" si="2"/>
        <v>54</v>
      </c>
      <c r="E44" s="8">
        <v>10</v>
      </c>
      <c r="H44" t="s">
        <v>15</v>
      </c>
      <c r="I44">
        <v>3</v>
      </c>
      <c r="J44" t="s">
        <v>49</v>
      </c>
      <c r="K44" t="s">
        <v>76</v>
      </c>
    </row>
    <row r="45" spans="1:11" x14ac:dyDescent="0.25">
      <c r="A45" s="7">
        <v>311</v>
      </c>
      <c r="B45" s="16">
        <v>5.7</v>
      </c>
      <c r="C45" s="1"/>
      <c r="D45" s="1">
        <f t="shared" si="2"/>
        <v>34.200000000000003</v>
      </c>
      <c r="E45" s="8">
        <v>3</v>
      </c>
      <c r="H45" t="s">
        <v>16</v>
      </c>
      <c r="I45">
        <v>6</v>
      </c>
      <c r="J45" t="s">
        <v>51</v>
      </c>
      <c r="K45" t="s">
        <v>78</v>
      </c>
    </row>
    <row r="46" spans="1:11" x14ac:dyDescent="0.25">
      <c r="A46" s="7">
        <v>312</v>
      </c>
      <c r="B46" s="16">
        <v>2.7</v>
      </c>
      <c r="C46" s="1"/>
      <c r="D46" s="1">
        <f t="shared" si="2"/>
        <v>16.200000000000003</v>
      </c>
      <c r="E46" s="8">
        <v>0</v>
      </c>
      <c r="H46" t="s">
        <v>10</v>
      </c>
      <c r="I46" t="s">
        <v>20</v>
      </c>
      <c r="J46" t="s">
        <v>20</v>
      </c>
      <c r="K46" t="s">
        <v>20</v>
      </c>
    </row>
    <row r="47" spans="1:11" x14ac:dyDescent="0.25">
      <c r="A47" s="7">
        <v>313</v>
      </c>
      <c r="B47" s="16">
        <v>9</v>
      </c>
      <c r="C47" s="1"/>
      <c r="D47" s="1">
        <f t="shared" si="2"/>
        <v>54</v>
      </c>
      <c r="E47" s="8">
        <v>10</v>
      </c>
      <c r="H47" t="s">
        <v>15</v>
      </c>
      <c r="I47">
        <v>3</v>
      </c>
      <c r="J47" t="s">
        <v>50</v>
      </c>
      <c r="K47" t="s">
        <v>76</v>
      </c>
    </row>
    <row r="48" spans="1:11" ht="15.75" thickBot="1" x14ac:dyDescent="0.3">
      <c r="A48" s="9">
        <v>314</v>
      </c>
      <c r="B48" s="17">
        <v>9</v>
      </c>
      <c r="C48" s="10"/>
      <c r="D48" s="10">
        <f t="shared" si="2"/>
        <v>54</v>
      </c>
      <c r="E48" s="11">
        <v>2</v>
      </c>
      <c r="H48" t="s">
        <v>11</v>
      </c>
      <c r="I48">
        <v>5</v>
      </c>
      <c r="J48" t="s">
        <v>27</v>
      </c>
      <c r="K48" t="s">
        <v>77</v>
      </c>
    </row>
    <row r="49" spans="1:11" ht="15.75" thickBot="1" x14ac:dyDescent="0.3">
      <c r="A49" s="9" t="s">
        <v>43</v>
      </c>
      <c r="B49" s="17">
        <f>SUM(B35:B48)</f>
        <v>82</v>
      </c>
      <c r="C49" s="10"/>
      <c r="D49" s="10">
        <f>SUM(D35:D48)</f>
        <v>492</v>
      </c>
      <c r="E49" s="11">
        <f>SUM(E35:E48)</f>
        <v>56</v>
      </c>
      <c r="F49">
        <f>E49+F35</f>
        <v>58</v>
      </c>
      <c r="G49">
        <f>F49+G35</f>
        <v>64</v>
      </c>
    </row>
    <row r="51" spans="1:11" ht="15.75" thickBot="1" x14ac:dyDescent="0.3">
      <c r="A51" t="s">
        <v>21</v>
      </c>
      <c r="B51" t="s">
        <v>22</v>
      </c>
      <c r="C51" t="s">
        <v>23</v>
      </c>
      <c r="D51" t="s">
        <v>24</v>
      </c>
      <c r="E51" t="s">
        <v>12</v>
      </c>
      <c r="F51" t="s">
        <v>25</v>
      </c>
      <c r="G51" t="s">
        <v>25</v>
      </c>
      <c r="H51" t="s">
        <v>3</v>
      </c>
      <c r="I51" t="s">
        <v>19</v>
      </c>
      <c r="J51" t="s">
        <v>2</v>
      </c>
    </row>
    <row r="52" spans="1:11" x14ac:dyDescent="0.25">
      <c r="A52" s="3">
        <v>401</v>
      </c>
      <c r="B52" s="15">
        <v>3.45</v>
      </c>
      <c r="C52" s="5"/>
      <c r="D52" s="5">
        <f>B52*$C$2</f>
        <v>20.700000000000003</v>
      </c>
      <c r="E52" s="6">
        <v>0</v>
      </c>
      <c r="F52">
        <v>2</v>
      </c>
      <c r="G52">
        <v>6</v>
      </c>
      <c r="H52" t="s">
        <v>4</v>
      </c>
      <c r="I52" t="s">
        <v>20</v>
      </c>
      <c r="J52" t="s">
        <v>20</v>
      </c>
      <c r="K52" t="s">
        <v>20</v>
      </c>
    </row>
    <row r="53" spans="1:11" x14ac:dyDescent="0.25">
      <c r="A53" s="7">
        <v>402</v>
      </c>
      <c r="B53" s="16">
        <v>5.52</v>
      </c>
      <c r="C53" s="1"/>
      <c r="D53" s="1">
        <f>B53*$C$2</f>
        <v>33.119999999999997</v>
      </c>
      <c r="E53" s="8">
        <v>1</v>
      </c>
      <c r="H53" t="s">
        <v>13</v>
      </c>
      <c r="I53">
        <v>6</v>
      </c>
      <c r="J53" t="s">
        <v>73</v>
      </c>
      <c r="K53" t="s">
        <v>78</v>
      </c>
    </row>
    <row r="54" spans="1:11" x14ac:dyDescent="0.25">
      <c r="A54" s="7">
        <v>403</v>
      </c>
      <c r="B54" s="16">
        <v>8.9700000000000006</v>
      </c>
      <c r="C54" s="1"/>
      <c r="D54" s="1">
        <f t="shared" ref="D54:D61" si="3">B54*$C$2</f>
        <v>53.820000000000007</v>
      </c>
      <c r="E54" s="8">
        <v>0</v>
      </c>
      <c r="H54" t="s">
        <v>6</v>
      </c>
      <c r="I54" t="s">
        <v>20</v>
      </c>
      <c r="J54" t="s">
        <v>20</v>
      </c>
      <c r="K54" t="s">
        <v>20</v>
      </c>
    </row>
    <row r="55" spans="1:11" x14ac:dyDescent="0.25">
      <c r="A55" s="7">
        <v>404</v>
      </c>
      <c r="B55" s="16">
        <v>8.74</v>
      </c>
      <c r="C55" s="1"/>
      <c r="D55" s="1">
        <f t="shared" si="3"/>
        <v>52.44</v>
      </c>
      <c r="E55" s="8">
        <v>2</v>
      </c>
      <c r="H55" t="s">
        <v>14</v>
      </c>
      <c r="I55">
        <v>7</v>
      </c>
      <c r="J55" t="s">
        <v>52</v>
      </c>
      <c r="K55" t="s">
        <v>78</v>
      </c>
    </row>
    <row r="56" spans="1:11" x14ac:dyDescent="0.25">
      <c r="A56" s="7">
        <v>405</v>
      </c>
      <c r="B56" s="16">
        <v>3.68</v>
      </c>
      <c r="C56" s="1"/>
      <c r="D56" s="1">
        <f t="shared" si="3"/>
        <v>22.080000000000002</v>
      </c>
      <c r="E56" s="8">
        <v>2</v>
      </c>
      <c r="H56" t="s">
        <v>7</v>
      </c>
      <c r="I56">
        <v>10</v>
      </c>
      <c r="J56" t="s">
        <v>33</v>
      </c>
      <c r="K56" t="s">
        <v>75</v>
      </c>
    </row>
    <row r="57" spans="1:11" x14ac:dyDescent="0.25">
      <c r="A57" s="7">
        <v>406</v>
      </c>
      <c r="B57" s="16">
        <v>2.76</v>
      </c>
      <c r="C57" s="1"/>
      <c r="D57" s="1">
        <f t="shared" si="3"/>
        <v>16.559999999999999</v>
      </c>
      <c r="E57" s="8">
        <v>3</v>
      </c>
      <c r="H57" t="s">
        <v>8</v>
      </c>
      <c r="I57">
        <v>10</v>
      </c>
      <c r="J57" t="s">
        <v>34</v>
      </c>
      <c r="K57" t="s">
        <v>75</v>
      </c>
    </row>
    <row r="58" spans="1:11" x14ac:dyDescent="0.25">
      <c r="A58" s="7">
        <v>407</v>
      </c>
      <c r="B58" s="16">
        <v>8.74</v>
      </c>
      <c r="C58" s="1"/>
      <c r="D58" s="1">
        <f t="shared" si="3"/>
        <v>52.44</v>
      </c>
      <c r="E58" s="8">
        <v>2</v>
      </c>
      <c r="H58" t="s">
        <v>11</v>
      </c>
      <c r="I58">
        <v>5</v>
      </c>
      <c r="J58" t="s">
        <v>28</v>
      </c>
      <c r="K58" t="s">
        <v>77</v>
      </c>
    </row>
    <row r="59" spans="1:11" x14ac:dyDescent="0.25">
      <c r="A59" s="7">
        <v>408</v>
      </c>
      <c r="B59" s="16">
        <v>12</v>
      </c>
      <c r="C59" s="1"/>
      <c r="D59" s="1">
        <f t="shared" si="3"/>
        <v>72</v>
      </c>
      <c r="E59" s="8">
        <v>2</v>
      </c>
      <c r="H59" t="s">
        <v>17</v>
      </c>
      <c r="I59">
        <v>8</v>
      </c>
      <c r="J59" t="s">
        <v>53</v>
      </c>
      <c r="K59" t="s">
        <v>79</v>
      </c>
    </row>
    <row r="60" spans="1:11" x14ac:dyDescent="0.25">
      <c r="A60" s="7">
        <v>409</v>
      </c>
      <c r="B60" s="16">
        <v>9.1999999999999993</v>
      </c>
      <c r="C60" s="1"/>
      <c r="D60" s="1">
        <f t="shared" si="3"/>
        <v>55.199999999999996</v>
      </c>
      <c r="E60" s="8">
        <v>2</v>
      </c>
      <c r="H60" t="s">
        <v>18</v>
      </c>
      <c r="I60">
        <v>9</v>
      </c>
      <c r="J60" t="s">
        <v>54</v>
      </c>
      <c r="K60" t="s">
        <v>79</v>
      </c>
    </row>
    <row r="61" spans="1:11" x14ac:dyDescent="0.25">
      <c r="A61" s="7">
        <v>410</v>
      </c>
      <c r="B61" s="16">
        <v>12</v>
      </c>
      <c r="C61" s="1"/>
      <c r="D61" s="1">
        <f t="shared" si="3"/>
        <v>72</v>
      </c>
      <c r="E61" s="8">
        <v>2</v>
      </c>
      <c r="H61" t="s">
        <v>17</v>
      </c>
      <c r="I61">
        <v>8</v>
      </c>
      <c r="J61" t="s">
        <v>55</v>
      </c>
      <c r="K61" t="s">
        <v>79</v>
      </c>
    </row>
    <row r="62" spans="1:11" ht="15.75" thickBot="1" x14ac:dyDescent="0.3">
      <c r="A62" s="9">
        <v>411</v>
      </c>
      <c r="B62" s="16">
        <v>9.1999999999999993</v>
      </c>
      <c r="C62" s="10"/>
      <c r="D62" s="10">
        <f>B62*$C$2</f>
        <v>55.199999999999996</v>
      </c>
      <c r="E62" s="11">
        <v>2</v>
      </c>
      <c r="H62" t="s">
        <v>18</v>
      </c>
      <c r="I62">
        <v>9</v>
      </c>
      <c r="J62" t="s">
        <v>56</v>
      </c>
      <c r="K62" t="s">
        <v>79</v>
      </c>
    </row>
    <row r="63" spans="1:11" ht="15.75" thickBot="1" x14ac:dyDescent="0.3">
      <c r="A63" s="12" t="s">
        <v>43</v>
      </c>
      <c r="B63" s="18">
        <f>SUM(B52:B62)</f>
        <v>84.26</v>
      </c>
      <c r="C63" s="13"/>
      <c r="D63" s="13">
        <f>SUM(D52:D62)</f>
        <v>505.56</v>
      </c>
      <c r="E63" s="14">
        <f>SUM(E52:E62)</f>
        <v>18</v>
      </c>
      <c r="F63">
        <f>E63+F52</f>
        <v>20</v>
      </c>
      <c r="G63">
        <f>F63+G52</f>
        <v>26</v>
      </c>
    </row>
    <row r="65" spans="1:14" x14ac:dyDescent="0.25">
      <c r="A65" t="s">
        <v>0</v>
      </c>
    </row>
    <row r="66" spans="1:14" x14ac:dyDescent="0.25">
      <c r="A66" t="s">
        <v>1</v>
      </c>
      <c r="E66">
        <f>E63+E49+E16+E32</f>
        <v>192</v>
      </c>
      <c r="F66">
        <f>F63+F49+F32+F16</f>
        <v>200</v>
      </c>
      <c r="G66">
        <f>G63+G49+G32+G16</f>
        <v>224</v>
      </c>
    </row>
    <row r="67" spans="1:14" x14ac:dyDescent="0.25">
      <c r="N67" s="19"/>
    </row>
    <row r="68" spans="1:14" x14ac:dyDescent="0.25">
      <c r="A68" s="43" t="s">
        <v>57</v>
      </c>
      <c r="B68" s="43"/>
      <c r="C68" s="43"/>
      <c r="D68" s="43"/>
    </row>
    <row r="78" spans="1:14" ht="63" customHeight="1" x14ac:dyDescent="0.25"/>
  </sheetData>
  <mergeCells count="1">
    <mergeCell ref="A68:D6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2016-03-31T07:59:29Z</dcterms:modified>
</cp:coreProperties>
</file>