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Диск D\Универ\Лабы\СГМ\"/>
    </mc:Choice>
  </mc:AlternateContent>
  <bookViews>
    <workbookView xWindow="0" yWindow="0" windowWidth="19200" windowHeight="8160" activeTab="1"/>
  </bookViews>
  <sheets>
    <sheet name="Лист1" sheetId="1" r:id="rId1"/>
    <sheet name="Лист2" sheetId="2" r:id="rId2"/>
  </sheets>
  <definedNames>
    <definedName name="solver_adj" localSheetId="1" hidden="1">Лист2!$B$8:$B$9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Лист2!$B$8</definedName>
    <definedName name="solver_lhs2" localSheetId="1" hidden="1">Лист2!$B$9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Лист2!$D$8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2" i="2"/>
  <c r="D2" i="2" s="1"/>
  <c r="D8" i="2" l="1"/>
  <c r="B7" i="2"/>
  <c r="B6" i="2"/>
  <c r="B5" i="2"/>
  <c r="B4" i="2"/>
  <c r="B3" i="2"/>
  <c r="B2" i="2"/>
  <c r="G10" i="1" l="1"/>
  <c r="E10" i="1"/>
  <c r="F10" i="1"/>
  <c r="D10" i="1"/>
  <c r="G8" i="1"/>
  <c r="F8" i="1"/>
  <c r="E8" i="1"/>
  <c r="D8" i="1"/>
  <c r="D7" i="1"/>
  <c r="G7" i="1"/>
  <c r="F7" i="1"/>
  <c r="E7" i="1"/>
  <c r="G6" i="1"/>
  <c r="F6" i="1"/>
  <c r="E6" i="1"/>
  <c r="D6" i="1"/>
  <c r="G5" i="1"/>
  <c r="F5" i="1"/>
  <c r="E5" i="1"/>
  <c r="D5" i="1"/>
  <c r="G4" i="1"/>
  <c r="F4" i="1"/>
  <c r="E4" i="1"/>
  <c r="D4" i="1"/>
  <c r="D2" i="1"/>
  <c r="D1" i="1"/>
</calcChain>
</file>

<file path=xl/sharedStrings.xml><?xml version="1.0" encoding="utf-8"?>
<sst xmlns="http://schemas.openxmlformats.org/spreadsheetml/2006/main" count="22" uniqueCount="21">
  <si>
    <t>l</t>
  </si>
  <si>
    <t>Среднее</t>
  </si>
  <si>
    <t>Отклонение</t>
  </si>
  <si>
    <t>Сумм y(t+l)</t>
  </si>
  <si>
    <t>Сумм y(t)</t>
  </si>
  <si>
    <t>Сумм y(t)^2</t>
  </si>
  <si>
    <t>Сумм y(t+l)^2</t>
  </si>
  <si>
    <t>Сумм y(t)*y(t+l)</t>
  </si>
  <si>
    <t>p(l)</t>
  </si>
  <si>
    <t>x</t>
  </si>
  <si>
    <t>y</t>
  </si>
  <si>
    <t>R</t>
  </si>
  <si>
    <t>17,759*exp^0,0776x</t>
  </si>
  <si>
    <t>1,7629*x+17,347</t>
  </si>
  <si>
    <t>5,079ln(x) + 17,947</t>
  </si>
  <si>
    <t>-0,2429x2 + 3,4629x + 15,08</t>
  </si>
  <si>
    <r>
      <t>18,164x</t>
    </r>
    <r>
      <rPr>
        <vertAlign val="superscript"/>
        <sz val="11"/>
        <color theme="1"/>
        <rFont val="Calibri"/>
        <family val="2"/>
        <charset val="204"/>
        <scheme val="minor"/>
      </rPr>
      <t>0,2272</t>
    </r>
  </si>
  <si>
    <t>b0</t>
  </si>
  <si>
    <t>b1</t>
  </si>
  <si>
    <t>y^</t>
  </si>
  <si>
    <t>(y^-y)^2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</si>
</sst>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Лист1!$D$3:$G$3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Лист1!$D$10:$G$10</c:f>
              <c:numCache>
                <c:formatCode>General</c:formatCode>
                <c:ptCount val="4"/>
                <c:pt idx="0">
                  <c:v>0.99999999999999989</c:v>
                </c:pt>
                <c:pt idx="1">
                  <c:v>0.18040446435453569</c:v>
                </c:pt>
                <c:pt idx="2">
                  <c:v>2.4734849895327701E-2</c:v>
                </c:pt>
                <c:pt idx="3">
                  <c:v>-0.19789839858481684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23392"/>
        <c:axId val="307019864"/>
      </c:scatterChart>
      <c:valAx>
        <c:axId val="3070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19864"/>
        <c:crosses val="autoZero"/>
        <c:crossBetween val="midCat"/>
      </c:valAx>
      <c:valAx>
        <c:axId val="3070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7546587926509187"/>
                  <c:y val="0.35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5476815398074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2138397692560454E-2"/>
                  <c:y val="0.3232043593888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4014044225922"/>
                  <c:y val="0.5111233595800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020068395623652"/>
                  <c:y val="0.49576299212598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21.4</c:v>
                </c:pt>
                <c:pt idx="2">
                  <c:v>23.4</c:v>
                </c:pt>
                <c:pt idx="3">
                  <c:v>24.5</c:v>
                </c:pt>
                <c:pt idx="4">
                  <c:v>26.6</c:v>
                </c:pt>
                <c:pt idx="5">
                  <c:v>27.1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11288"/>
        <c:axId val="399018736"/>
      </c:scatterChart>
      <c:valAx>
        <c:axId val="3990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018736"/>
        <c:crosses val="autoZero"/>
        <c:crossBetween val="midCat"/>
      </c:valAx>
      <c:valAx>
        <c:axId val="3990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0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5</xdr:row>
      <xdr:rowOff>120650</xdr:rowOff>
    </xdr:from>
    <xdr:to>
      <xdr:col>15</xdr:col>
      <xdr:colOff>374649</xdr:colOff>
      <xdr:row>20</xdr:row>
      <xdr:rowOff>101600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171450</xdr:rowOff>
    </xdr:from>
    <xdr:to>
      <xdr:col>15</xdr:col>
      <xdr:colOff>485775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Q8" sqref="Q8"/>
    </sheetView>
  </sheetViews>
  <sheetFormatPr defaultRowHeight="14.5" x14ac:dyDescent="0.35"/>
  <cols>
    <col min="3" max="3" width="15.6328125" customWidth="1"/>
    <col min="4" max="4" width="13.453125" customWidth="1"/>
  </cols>
  <sheetData>
    <row r="1" spans="1:7" x14ac:dyDescent="0.35">
      <c r="A1">
        <v>5.2180664776242338</v>
      </c>
      <c r="C1" t="s">
        <v>1</v>
      </c>
      <c r="D1">
        <f>AVERAGE(A1:A20)</f>
        <v>6.2220855321866111</v>
      </c>
    </row>
    <row r="2" spans="1:7" x14ac:dyDescent="0.35">
      <c r="A2">
        <v>8.1016285245423205</v>
      </c>
      <c r="C2" t="s">
        <v>2</v>
      </c>
      <c r="D2">
        <f>AVEDEV(A1:A20)</f>
        <v>1.5796854881955369</v>
      </c>
    </row>
    <row r="3" spans="1:7" x14ac:dyDescent="0.35">
      <c r="A3">
        <v>2.4960261422675103</v>
      </c>
      <c r="C3" t="s">
        <v>0</v>
      </c>
      <c r="D3">
        <v>0</v>
      </c>
      <c r="E3">
        <v>1</v>
      </c>
      <c r="F3">
        <v>2</v>
      </c>
      <c r="G3">
        <v>3</v>
      </c>
    </row>
    <row r="4" spans="1:7" x14ac:dyDescent="0.35">
      <c r="A4">
        <v>6.0401632860302925</v>
      </c>
      <c r="C4" t="s">
        <v>4</v>
      </c>
      <c r="D4">
        <f>SUM(A1:A20)</f>
        <v>124.44171064373222</v>
      </c>
      <c r="E4">
        <f>SUM(A1:A19)</f>
        <v>120.5819972405734</v>
      </c>
      <c r="F4">
        <f>SUM(A1:A18)</f>
        <v>118.2410035651701</v>
      </c>
      <c r="G4">
        <f>SUM(A1:A17)</f>
        <v>111.83969357548631</v>
      </c>
    </row>
    <row r="5" spans="1:7" x14ac:dyDescent="0.35">
      <c r="A5">
        <v>3.5632954374304973</v>
      </c>
      <c r="C5" t="s">
        <v>3</v>
      </c>
      <c r="D5">
        <f>SUM(A1:A20)</f>
        <v>124.44171064373222</v>
      </c>
      <c r="E5">
        <f>SUM(A2:A20)</f>
        <v>119.22364416610799</v>
      </c>
      <c r="F5">
        <f>SUM(A3:A20)</f>
        <v>111.12201564156567</v>
      </c>
      <c r="G5">
        <f>SUM(A4:A20)</f>
        <v>108.62598949929816</v>
      </c>
    </row>
    <row r="6" spans="1:7" x14ac:dyDescent="0.35">
      <c r="A6">
        <v>6.0164482116815634</v>
      </c>
      <c r="C6" t="s">
        <v>5</v>
      </c>
      <c r="D6">
        <f>SUMPRODUCT(A1:A20,A1:A20)</f>
        <v>860.08816373082732</v>
      </c>
      <c r="E6">
        <f>SUMPRODUCT(A1:A19,A1:A19)</f>
        <v>845.19077617630342</v>
      </c>
      <c r="F6">
        <f>SUMPRODUCT(A1:A18,A1:A18)</f>
        <v>839.71052478802517</v>
      </c>
      <c r="G6">
        <f>SUMPRODUCT(A1:A17,A1:A17)</f>
        <v>798.73375520399964</v>
      </c>
    </row>
    <row r="7" spans="1:7" x14ac:dyDescent="0.35">
      <c r="A7">
        <v>6.2142223820555955</v>
      </c>
      <c r="C7" t="s">
        <v>6</v>
      </c>
      <c r="D7">
        <f>SUMPRODUCT(A1:A20,A1:A20)</f>
        <v>860.08816373082732</v>
      </c>
      <c r="E7">
        <f>SUMPRODUCT(A2:A20,A2:A20)</f>
        <v>832.85994596592161</v>
      </c>
      <c r="F7">
        <f>SUMPRODUCT(A3:A20,A3:A20)</f>
        <v>767.22356121624375</v>
      </c>
      <c r="G7">
        <f>SUMPRODUCT(A4:A20,A4:A20)</f>
        <v>760.99341471336083</v>
      </c>
    </row>
    <row r="8" spans="1:7" x14ac:dyDescent="0.35">
      <c r="A8">
        <v>7.797502591216471</v>
      </c>
      <c r="C8" t="s">
        <v>7</v>
      </c>
      <c r="D8">
        <f>SUMPRODUCT(A1:A20,A1:A20)</f>
        <v>860.08816373082732</v>
      </c>
      <c r="E8">
        <f>SUMPRODUCT(A1:A19,A2:A20)</f>
        <v>771.49038961648375</v>
      </c>
      <c r="F8">
        <f>SUMPRODUCT(A1:A18,A3:A20)</f>
        <v>731.72357165218932</v>
      </c>
      <c r="G8">
        <f>SUMPRODUCT(A1:A17,A4:A20)</f>
        <v>701.78550862753048</v>
      </c>
    </row>
    <row r="9" spans="1:7" x14ac:dyDescent="0.35">
      <c r="A9">
        <v>4.45298589207232</v>
      </c>
      <c r="D9">
        <v>20</v>
      </c>
      <c r="E9">
        <v>19</v>
      </c>
      <c r="F9">
        <v>18</v>
      </c>
      <c r="G9">
        <v>17</v>
      </c>
    </row>
    <row r="10" spans="1:7" x14ac:dyDescent="0.35">
      <c r="A10">
        <v>6.7748371899651829</v>
      </c>
      <c r="C10" t="s">
        <v>8</v>
      </c>
      <c r="D10">
        <f>(D9*D8-D4*D5)/(SQRT(D9*D6-D4^2)*SQRT(D9*D7-D5^2))</f>
        <v>0.99999999999999989</v>
      </c>
      <c r="E10">
        <f t="shared" ref="E10:F10" si="0">(E9*E8-E4*E5)/(SQRT(E9*E6-E4^2)*SQRT(E9*E7-E5^2))</f>
        <v>0.18040446435453569</v>
      </c>
      <c r="F10">
        <f t="shared" si="0"/>
        <v>2.4734849895327701E-2</v>
      </c>
      <c r="G10">
        <f>(G9*G8-G4*G5)/(SQRT(G9*G6-G4^2)*SQRT(G9*G7-G5^2))</f>
        <v>-0.19789839858481684</v>
      </c>
    </row>
    <row r="11" spans="1:7" x14ac:dyDescent="0.35">
      <c r="A11">
        <v>10.796238499693573</v>
      </c>
    </row>
    <row r="12" spans="1:7" x14ac:dyDescent="0.35">
      <c r="A12">
        <v>8.2888434614287689</v>
      </c>
    </row>
    <row r="13" spans="1:7" x14ac:dyDescent="0.35">
      <c r="A13">
        <v>6.4473167791729793</v>
      </c>
    </row>
    <row r="14" spans="1:7" x14ac:dyDescent="0.35">
      <c r="A14">
        <v>6.6907316674187314</v>
      </c>
    </row>
    <row r="15" spans="1:7" x14ac:dyDescent="0.35">
      <c r="A15">
        <v>6.5275455805531237</v>
      </c>
    </row>
    <row r="16" spans="1:7" x14ac:dyDescent="0.35">
      <c r="A16">
        <v>7.8889750208472833</v>
      </c>
    </row>
    <row r="17" spans="1:1" x14ac:dyDescent="0.35">
      <c r="A17">
        <v>8.5248664314858615</v>
      </c>
    </row>
    <row r="18" spans="1:1" x14ac:dyDescent="0.35">
      <c r="A18">
        <v>6.4013099896837957</v>
      </c>
    </row>
    <row r="19" spans="1:1" x14ac:dyDescent="0.35">
      <c r="A19">
        <v>2.3409936754032969</v>
      </c>
    </row>
    <row r="20" spans="1:1" x14ac:dyDescent="0.35">
      <c r="A20">
        <v>3.8597134031588212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22" sqref="D22"/>
    </sheetView>
  </sheetViews>
  <sheetFormatPr defaultRowHeight="14.5" x14ac:dyDescent="0.35"/>
  <sheetData>
    <row r="1" spans="1:4" x14ac:dyDescent="0.35">
      <c r="A1" t="s">
        <v>9</v>
      </c>
      <c r="B1" t="s">
        <v>10</v>
      </c>
      <c r="C1" t="s">
        <v>19</v>
      </c>
      <c r="D1" t="s">
        <v>20</v>
      </c>
    </row>
    <row r="2" spans="1:4" x14ac:dyDescent="0.35">
      <c r="A2">
        <v>1</v>
      </c>
      <c r="B2">
        <f>10.1+8</f>
        <v>18.100000000000001</v>
      </c>
      <c r="C2">
        <f>$B$8*A2^$B$9</f>
        <v>18.178943565418606</v>
      </c>
      <c r="D2">
        <f>(C2-B2)^2</f>
        <v>6.2320865210015721E-3</v>
      </c>
    </row>
    <row r="3" spans="1:4" x14ac:dyDescent="0.35">
      <c r="A3">
        <v>2</v>
      </c>
      <c r="B3">
        <f>13.4+8</f>
        <v>21.4</v>
      </c>
      <c r="C3">
        <f t="shared" ref="C3:C7" si="0">$B$8*A3^$B$9</f>
        <v>21.269260049181231</v>
      </c>
      <c r="D3">
        <f t="shared" ref="D3:D7" si="1">(C3-B3)^2</f>
        <v>1.7092934740093844E-2</v>
      </c>
    </row>
    <row r="4" spans="1:4" x14ac:dyDescent="0.35">
      <c r="A4">
        <v>3</v>
      </c>
      <c r="B4">
        <f>15.4+8</f>
        <v>23.4</v>
      </c>
      <c r="C4">
        <f t="shared" si="0"/>
        <v>23.315101589728581</v>
      </c>
      <c r="D4">
        <f t="shared" si="1"/>
        <v>7.2077400666139529E-3</v>
      </c>
    </row>
    <row r="5" spans="1:4" x14ac:dyDescent="0.35">
      <c r="A5">
        <v>4</v>
      </c>
      <c r="B5">
        <f>16.5+8</f>
        <v>24.5</v>
      </c>
      <c r="C5">
        <f t="shared" si="0"/>
        <v>24.884912668976636</v>
      </c>
      <c r="D5">
        <f t="shared" si="1"/>
        <v>0.1481577627387172</v>
      </c>
    </row>
    <row r="6" spans="1:4" x14ac:dyDescent="0.35">
      <c r="A6">
        <v>5</v>
      </c>
      <c r="B6">
        <f>18.6+8</f>
        <v>26.6</v>
      </c>
      <c r="C6">
        <f t="shared" si="0"/>
        <v>26.174981440881613</v>
      </c>
      <c r="D6">
        <f t="shared" si="1"/>
        <v>0.18064077559507119</v>
      </c>
    </row>
    <row r="7" spans="1:4" x14ac:dyDescent="0.35">
      <c r="A7">
        <v>6</v>
      </c>
      <c r="B7">
        <f>19.1+8</f>
        <v>27.1</v>
      </c>
      <c r="C7">
        <f t="shared" si="0"/>
        <v>27.278535576090661</v>
      </c>
      <c r="D7">
        <f t="shared" si="1"/>
        <v>3.1874951930023751E-2</v>
      </c>
    </row>
    <row r="8" spans="1:4" x14ac:dyDescent="0.35">
      <c r="A8" t="s">
        <v>17</v>
      </c>
      <c r="B8">
        <v>18.178943565418606</v>
      </c>
      <c r="D8">
        <f>SUM(D2:D7)</f>
        <v>0.39120625159152156</v>
      </c>
    </row>
    <row r="9" spans="1:4" x14ac:dyDescent="0.35">
      <c r="A9" t="s">
        <v>18</v>
      </c>
      <c r="B9">
        <v>0.2265014807667913</v>
      </c>
    </row>
    <row r="14" spans="1:4" x14ac:dyDescent="0.35">
      <c r="A14" t="s">
        <v>10</v>
      </c>
      <c r="D14" t="s">
        <v>11</v>
      </c>
    </row>
    <row r="15" spans="1:4" x14ac:dyDescent="0.35">
      <c r="A15" s="1" t="s">
        <v>12</v>
      </c>
      <c r="B15" s="1"/>
      <c r="D15">
        <v>0.9254</v>
      </c>
    </row>
    <row r="16" spans="1:4" x14ac:dyDescent="0.35">
      <c r="A16" s="1" t="s">
        <v>13</v>
      </c>
      <c r="B16" s="1"/>
      <c r="D16">
        <v>0.9516</v>
      </c>
    </row>
    <row r="17" spans="1:4" x14ac:dyDescent="0.35">
      <c r="A17" s="1" t="s">
        <v>14</v>
      </c>
      <c r="B17" s="1"/>
      <c r="D17">
        <v>0.99099999999999999</v>
      </c>
    </row>
    <row r="18" spans="1:4" x14ac:dyDescent="0.35">
      <c r="A18" s="1" t="s">
        <v>15</v>
      </c>
      <c r="B18" s="1"/>
      <c r="D18">
        <v>0.99019999999999997</v>
      </c>
    </row>
    <row r="19" spans="1:4" ht="16.5" x14ac:dyDescent="0.35">
      <c r="A19" t="s">
        <v>16</v>
      </c>
      <c r="B19" s="1"/>
      <c r="D19">
        <v>0.99460000000000004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Александр Лисянский</cp:lastModifiedBy>
  <dcterms:created xsi:type="dcterms:W3CDTF">2016-11-03T11:10:19Z</dcterms:created>
  <dcterms:modified xsi:type="dcterms:W3CDTF">2016-11-10T12:42:06Z</dcterms:modified>
</cp:coreProperties>
</file>