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Метод рангов" sheetId="1" r:id="rId1"/>
    <sheet name="Метод попарного сравнения" sheetId="2" r:id="rId2"/>
    <sheet name="Метод расстановки приоритетов" sheetId="3" r:id="rId3"/>
    <sheet name="Метод экспертных оценок" sheetId="4" r:id="rId4"/>
  </sheets>
  <calcPr calcId="145621"/>
</workbook>
</file>

<file path=xl/calcChain.xml><?xml version="1.0" encoding="utf-8"?>
<calcChain xmlns="http://schemas.openxmlformats.org/spreadsheetml/2006/main">
  <c r="Q14" i="2" l="1"/>
  <c r="P13" i="2"/>
  <c r="Q13" i="2" s="1"/>
  <c r="Q56" i="2"/>
  <c r="Q57" i="2" s="1"/>
  <c r="Q55" i="2"/>
  <c r="W56" i="2"/>
  <c r="W55" i="2"/>
  <c r="K56" i="2"/>
  <c r="K57" i="2" s="1"/>
  <c r="K58" i="2" s="1"/>
  <c r="K55" i="2"/>
  <c r="Z29" i="2"/>
  <c r="P29" i="2"/>
  <c r="E55" i="2"/>
  <c r="E56" i="2"/>
  <c r="E57" i="2"/>
  <c r="H47" i="2"/>
  <c r="E42" i="2"/>
  <c r="E43" i="2"/>
  <c r="E44" i="2"/>
  <c r="E41" i="2"/>
  <c r="Z11" i="2"/>
  <c r="X11" i="2"/>
  <c r="Z13" i="2"/>
  <c r="Z12" i="2"/>
  <c r="AA12" i="2" s="1"/>
  <c r="Y12" i="2"/>
  <c r="Y11" i="2"/>
  <c r="Z21" i="2"/>
  <c r="Z20" i="2"/>
  <c r="Y20" i="2"/>
  <c r="Z19" i="2"/>
  <c r="Y19" i="2"/>
  <c r="X19" i="2"/>
  <c r="Z5" i="2"/>
  <c r="Z4" i="2"/>
  <c r="Y4" i="2"/>
  <c r="Z3" i="2"/>
  <c r="Y3" i="2"/>
  <c r="X3" i="2"/>
  <c r="AA30" i="2"/>
  <c r="AA29" i="2"/>
  <c r="Z28" i="2"/>
  <c r="Y28" i="2"/>
  <c r="AA28" i="2" s="1"/>
  <c r="Z27" i="2"/>
  <c r="Y27" i="2"/>
  <c r="AA27" i="2" s="1"/>
  <c r="AB28" i="2" s="1"/>
  <c r="X27" i="2"/>
  <c r="AA22" i="2"/>
  <c r="AA20" i="2"/>
  <c r="AA14" i="2"/>
  <c r="AA13" i="2"/>
  <c r="AA11" i="2"/>
  <c r="AA6" i="2"/>
  <c r="AA5" i="2"/>
  <c r="AA4" i="2"/>
  <c r="AA3" i="2"/>
  <c r="Q29" i="2"/>
  <c r="R27" i="2" s="1"/>
  <c r="N3" i="2"/>
  <c r="H3" i="2"/>
  <c r="H30" i="2"/>
  <c r="H4" i="2"/>
  <c r="H5" i="2"/>
  <c r="H6" i="2"/>
  <c r="Q30" i="2"/>
  <c r="P28" i="2"/>
  <c r="O28" i="2"/>
  <c r="P27" i="2"/>
  <c r="O27" i="2"/>
  <c r="N27" i="2"/>
  <c r="Q22" i="2"/>
  <c r="P21" i="2"/>
  <c r="Q21" i="2" s="1"/>
  <c r="P20" i="2"/>
  <c r="O20" i="2"/>
  <c r="P19" i="2"/>
  <c r="O19" i="2"/>
  <c r="N19" i="2"/>
  <c r="P12" i="2"/>
  <c r="O12" i="2"/>
  <c r="Q12" i="2" s="1"/>
  <c r="P11" i="2"/>
  <c r="O11" i="2"/>
  <c r="N11" i="2"/>
  <c r="Q6" i="2"/>
  <c r="Q5" i="2"/>
  <c r="P5" i="2"/>
  <c r="P4" i="2"/>
  <c r="O4" i="2"/>
  <c r="P3" i="2"/>
  <c r="O3" i="2"/>
  <c r="E4" i="4"/>
  <c r="F4" i="4" s="1"/>
  <c r="G4" i="4" s="1"/>
  <c r="E5" i="4"/>
  <c r="F5" i="4" s="1"/>
  <c r="G5" i="4" s="1"/>
  <c r="E6" i="4"/>
  <c r="F6" i="4" s="1"/>
  <c r="G6" i="4" s="1"/>
  <c r="E3" i="4"/>
  <c r="F3" i="4" s="1"/>
  <c r="G3" i="4" s="1"/>
  <c r="J1" i="4"/>
  <c r="AA19" i="2" l="1"/>
  <c r="Q58" i="2"/>
  <c r="R30" i="2"/>
  <c r="R28" i="2"/>
  <c r="R29" i="2"/>
  <c r="W57" i="2"/>
  <c r="W58" i="2" s="1"/>
  <c r="E58" i="2"/>
  <c r="AB12" i="2"/>
  <c r="AB4" i="2"/>
  <c r="AB27" i="2"/>
  <c r="AB29" i="2"/>
  <c r="AB30" i="2"/>
  <c r="AB31" i="2" s="1"/>
  <c r="AB11" i="2"/>
  <c r="AB13" i="2"/>
  <c r="AB14" i="2"/>
  <c r="AB3" i="2"/>
  <c r="AB5" i="2"/>
  <c r="AB6" i="2"/>
  <c r="AA21" i="2"/>
  <c r="AB20" i="2" s="1"/>
  <c r="Q20" i="2"/>
  <c r="Q28" i="2"/>
  <c r="Q4" i="2"/>
  <c r="Q3" i="2"/>
  <c r="Q11" i="2"/>
  <c r="Q19" i="2"/>
  <c r="Q27" i="2"/>
  <c r="G7" i="4"/>
  <c r="H3" i="4" s="1"/>
  <c r="R11" i="2" l="1"/>
  <c r="AB19" i="2"/>
  <c r="AB21" i="2"/>
  <c r="AB22" i="2"/>
  <c r="AC30" i="2"/>
  <c r="Y37" i="2" s="1"/>
  <c r="AC28" i="2"/>
  <c r="Y35" i="2" s="1"/>
  <c r="AC29" i="2"/>
  <c r="Y36" i="2" s="1"/>
  <c r="AC27" i="2"/>
  <c r="Y34" i="2" s="1"/>
  <c r="AC31" i="2"/>
  <c r="AB7" i="2"/>
  <c r="AC4" i="2" s="1"/>
  <c r="V35" i="2" s="1"/>
  <c r="AB15" i="2"/>
  <c r="R19" i="2"/>
  <c r="R21" i="2"/>
  <c r="R20" i="2"/>
  <c r="R22" i="2"/>
  <c r="R12" i="2"/>
  <c r="R14" i="2"/>
  <c r="R13" i="2"/>
  <c r="R4" i="2"/>
  <c r="R6" i="2"/>
  <c r="R5" i="2"/>
  <c r="R3" i="2"/>
  <c r="F21" i="2"/>
  <c r="F20" i="2"/>
  <c r="E20" i="2"/>
  <c r="F19" i="2"/>
  <c r="E19" i="2"/>
  <c r="D19" i="2"/>
  <c r="G6" i="2"/>
  <c r="G22" i="2"/>
  <c r="F29" i="2"/>
  <c r="F28" i="2"/>
  <c r="E28" i="2"/>
  <c r="F27" i="2"/>
  <c r="E27" i="2"/>
  <c r="D27" i="2"/>
  <c r="F11" i="2"/>
  <c r="F13" i="2"/>
  <c r="G13" i="2" s="1"/>
  <c r="F12" i="2"/>
  <c r="E12" i="2"/>
  <c r="G12" i="2" s="1"/>
  <c r="E11" i="2"/>
  <c r="D11" i="2"/>
  <c r="G11" i="2" s="1"/>
  <c r="F5" i="2"/>
  <c r="G5" i="2" s="1"/>
  <c r="F4" i="2"/>
  <c r="E4" i="2"/>
  <c r="G4" i="2" s="1"/>
  <c r="F3" i="2"/>
  <c r="E3" i="2"/>
  <c r="D3" i="2"/>
  <c r="G3" i="2" s="1"/>
  <c r="G30" i="2"/>
  <c r="G29" i="2"/>
  <c r="G28" i="2"/>
  <c r="G27" i="2"/>
  <c r="G21" i="2"/>
  <c r="G14" i="2"/>
  <c r="AB23" i="2" l="1"/>
  <c r="AC20" i="2" s="1"/>
  <c r="AC3" i="2"/>
  <c r="V34" i="2" s="1"/>
  <c r="AC5" i="2"/>
  <c r="AC6" i="2"/>
  <c r="V37" i="2" s="1"/>
  <c r="AC22" i="2"/>
  <c r="X37" i="2" s="1"/>
  <c r="AC13" i="2"/>
  <c r="W36" i="2" s="1"/>
  <c r="AC11" i="2"/>
  <c r="AC14" i="2"/>
  <c r="W37" i="2" s="1"/>
  <c r="AC12" i="2"/>
  <c r="W35" i="2" s="1"/>
  <c r="R15" i="2"/>
  <c r="S14" i="2" s="1"/>
  <c r="R7" i="2"/>
  <c r="S5" i="2" s="1"/>
  <c r="S11" i="2"/>
  <c r="S12" i="2"/>
  <c r="H28" i="2"/>
  <c r="H29" i="2"/>
  <c r="H27" i="2"/>
  <c r="R31" i="2"/>
  <c r="S30" i="2" s="1"/>
  <c r="H14" i="2"/>
  <c r="H12" i="2"/>
  <c r="H11" i="2"/>
  <c r="H13" i="2"/>
  <c r="S4" i="2"/>
  <c r="L35" i="2" s="1"/>
  <c r="G20" i="2"/>
  <c r="G19" i="2"/>
  <c r="F7" i="3"/>
  <c r="I6" i="3"/>
  <c r="I5" i="3"/>
  <c r="I4" i="3"/>
  <c r="I3" i="3"/>
  <c r="G4" i="1"/>
  <c r="G5" i="1"/>
  <c r="G6" i="1"/>
  <c r="G3" i="1"/>
  <c r="G7" i="1" s="1"/>
  <c r="E4" i="1"/>
  <c r="E5" i="1"/>
  <c r="E6" i="1"/>
  <c r="E3" i="1"/>
  <c r="S13" i="2" l="1"/>
  <c r="AC19" i="2"/>
  <c r="X34" i="2" s="1"/>
  <c r="AC21" i="2"/>
  <c r="X36" i="2" s="1"/>
  <c r="X35" i="2"/>
  <c r="AC23" i="2"/>
  <c r="AA35" i="2"/>
  <c r="G42" i="2" s="1"/>
  <c r="AA37" i="2"/>
  <c r="G44" i="2" s="1"/>
  <c r="V36" i="2"/>
  <c r="AA36" i="2" s="1"/>
  <c r="G43" i="2" s="1"/>
  <c r="AC7" i="2"/>
  <c r="W34" i="2"/>
  <c r="AA34" i="2" s="1"/>
  <c r="G41" i="2" s="1"/>
  <c r="AC15" i="2"/>
  <c r="S29" i="2"/>
  <c r="S28" i="2"/>
  <c r="S27" i="2"/>
  <c r="S6" i="2"/>
  <c r="S3" i="2"/>
  <c r="L34" i="2" s="1"/>
  <c r="H19" i="2"/>
  <c r="H21" i="2"/>
  <c r="H20" i="2"/>
  <c r="H22" i="2"/>
  <c r="G4" i="3"/>
  <c r="G3" i="3"/>
  <c r="G5" i="3"/>
  <c r="G6" i="3"/>
  <c r="H6" i="1"/>
  <c r="H5" i="1"/>
  <c r="H3" i="1"/>
  <c r="H7" i="1" s="1"/>
  <c r="H4" i="1"/>
  <c r="AA38" i="2" l="1"/>
  <c r="R23" i="2"/>
  <c r="S19" i="2" s="1"/>
  <c r="H15" i="2"/>
  <c r="H7" i="2"/>
  <c r="H23" i="2"/>
  <c r="H31" i="2"/>
  <c r="G7" i="3"/>
  <c r="S22" i="2" l="1"/>
  <c r="S20" i="2"/>
  <c r="S21" i="2"/>
  <c r="N36" i="2" s="1"/>
  <c r="O37" i="2"/>
  <c r="O36" i="2"/>
  <c r="O35" i="2"/>
  <c r="N37" i="2"/>
  <c r="N35" i="2"/>
  <c r="M37" i="2"/>
  <c r="M36" i="2"/>
  <c r="M35" i="2"/>
  <c r="I4" i="2"/>
  <c r="B35" i="2" s="1"/>
  <c r="L37" i="2"/>
  <c r="I22" i="2"/>
  <c r="D37" i="2" s="1"/>
  <c r="I20" i="2"/>
  <c r="D35" i="2" s="1"/>
  <c r="I21" i="2"/>
  <c r="D36" i="2" s="1"/>
  <c r="I19" i="2"/>
  <c r="D34" i="2" s="1"/>
  <c r="I14" i="2"/>
  <c r="C37" i="2" s="1"/>
  <c r="I13" i="2"/>
  <c r="C36" i="2" s="1"/>
  <c r="I11" i="2"/>
  <c r="C34" i="2" s="1"/>
  <c r="I12" i="2"/>
  <c r="C35" i="2" s="1"/>
  <c r="I28" i="2"/>
  <c r="E35" i="2" s="1"/>
  <c r="I29" i="2"/>
  <c r="E36" i="2" s="1"/>
  <c r="I27" i="2"/>
  <c r="E34" i="2" s="1"/>
  <c r="I30" i="2"/>
  <c r="E37" i="2" s="1"/>
  <c r="I5" i="2"/>
  <c r="B36" i="2" s="1"/>
  <c r="I3" i="2"/>
  <c r="B34" i="2" s="1"/>
  <c r="I15" i="2"/>
  <c r="I6" i="2"/>
  <c r="Q37" i="2" l="1"/>
  <c r="F44" i="2" s="1"/>
  <c r="I44" i="2" s="1"/>
  <c r="Q35" i="2"/>
  <c r="F42" i="2" s="1"/>
  <c r="I42" i="2" s="1"/>
  <c r="G34" i="2"/>
  <c r="S31" i="2"/>
  <c r="O34" i="2"/>
  <c r="S23" i="2"/>
  <c r="N34" i="2"/>
  <c r="M34" i="2"/>
  <c r="Q34" i="2" s="1"/>
  <c r="F41" i="2" s="1"/>
  <c r="I41" i="2" s="1"/>
  <c r="S15" i="2"/>
  <c r="I7" i="2"/>
  <c r="B37" i="2"/>
  <c r="L36" i="2"/>
  <c r="Q36" i="2" s="1"/>
  <c r="F43" i="2" s="1"/>
  <c r="I43" i="2" s="1"/>
  <c r="S7" i="2"/>
  <c r="G37" i="2"/>
  <c r="G35" i="2"/>
  <c r="G36" i="2"/>
  <c r="I31" i="2"/>
  <c r="I23" i="2"/>
  <c r="I45" i="2" l="1"/>
  <c r="Q38" i="2"/>
  <c r="G38" i="2"/>
</calcChain>
</file>

<file path=xl/sharedStrings.xml><?xml version="1.0" encoding="utf-8"?>
<sst xmlns="http://schemas.openxmlformats.org/spreadsheetml/2006/main" count="142" uniqueCount="45">
  <si>
    <t>Эксперты</t>
  </si>
  <si>
    <t>Сумма рангов</t>
  </si>
  <si>
    <t>Ri</t>
  </si>
  <si>
    <t>Bi</t>
  </si>
  <si>
    <t>Vi</t>
  </si>
  <si>
    <t>Bmax</t>
  </si>
  <si>
    <t>Объекты</t>
  </si>
  <si>
    <t>Итого</t>
  </si>
  <si>
    <t>Сумм</t>
  </si>
  <si>
    <t>B</t>
  </si>
  <si>
    <t>B'</t>
  </si>
  <si>
    <t>Критерии</t>
  </si>
  <si>
    <t>+</t>
  </si>
  <si>
    <t>1Э1К</t>
  </si>
  <si>
    <t>1Э2К</t>
  </si>
  <si>
    <t>1Э3К</t>
  </si>
  <si>
    <t>1Э4К</t>
  </si>
  <si>
    <t>x</t>
  </si>
  <si>
    <t>di</t>
  </si>
  <si>
    <t>di^2</t>
  </si>
  <si>
    <t>w</t>
  </si>
  <si>
    <t>T</t>
  </si>
  <si>
    <t>n</t>
  </si>
  <si>
    <t>S</t>
  </si>
  <si>
    <t>m</t>
  </si>
  <si>
    <t>2Э1К</t>
  </si>
  <si>
    <t>2Э2К</t>
  </si>
  <si>
    <t>2Э3К</t>
  </si>
  <si>
    <t>2Э4К</t>
  </si>
  <si>
    <t>3Э1К</t>
  </si>
  <si>
    <t>3Э2К</t>
  </si>
  <si>
    <t>3Э3К</t>
  </si>
  <si>
    <t>3Э4К</t>
  </si>
  <si>
    <t>E</t>
  </si>
  <si>
    <t>1К</t>
  </si>
  <si>
    <t>Cn</t>
  </si>
  <si>
    <t>Cm</t>
  </si>
  <si>
    <t>Qmax=</t>
  </si>
  <si>
    <t>Sum</t>
  </si>
  <si>
    <t>Sum^2</t>
  </si>
  <si>
    <t>V</t>
  </si>
  <si>
    <t>Q</t>
  </si>
  <si>
    <t>2К</t>
  </si>
  <si>
    <t>3К</t>
  </si>
  <si>
    <t>4К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</si>
</sst>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15" xfId="0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/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9" xfId="0" applyNumberFormat="1" applyBorder="1"/>
    <xf numFmtId="165" fontId="0" fillId="0" borderId="21" xfId="0" applyNumberFormat="1" applyBorder="1"/>
    <xf numFmtId="165" fontId="0" fillId="0" borderId="26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0" fontId="0" fillId="0" borderId="38" xfId="0" applyBorder="1"/>
    <xf numFmtId="0" fontId="0" fillId="0" borderId="39" xfId="0" applyBorder="1"/>
    <xf numFmtId="0" fontId="0" fillId="0" borderId="17" xfId="0" applyBorder="1"/>
    <xf numFmtId="165" fontId="0" fillId="0" borderId="34" xfId="0" applyNumberFormat="1" applyBorder="1"/>
    <xf numFmtId="165" fontId="0" fillId="0" borderId="35" xfId="0" applyNumberFormat="1" applyBorder="1"/>
    <xf numFmtId="165" fontId="0" fillId="0" borderId="16" xfId="0" applyNumberFormat="1" applyBorder="1"/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4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O12" sqref="N12:O12"/>
    </sheetView>
  </sheetViews>
  <sheetFormatPr defaultRowHeight="15" x14ac:dyDescent="0.25"/>
  <cols>
    <col min="5" max="5" width="14.42578125" customWidth="1"/>
  </cols>
  <sheetData>
    <row r="1" spans="1:9" ht="15.75" thickBot="1" x14ac:dyDescent="0.3">
      <c r="A1" s="39" t="s">
        <v>6</v>
      </c>
      <c r="B1" s="46" t="s">
        <v>0</v>
      </c>
      <c r="C1" s="47"/>
      <c r="D1" s="41"/>
      <c r="E1" s="47" t="s">
        <v>1</v>
      </c>
      <c r="F1" s="39" t="s">
        <v>2</v>
      </c>
      <c r="G1" s="39" t="s">
        <v>3</v>
      </c>
      <c r="H1" s="41" t="s">
        <v>4</v>
      </c>
    </row>
    <row r="2" spans="1:9" ht="15.75" thickBot="1" x14ac:dyDescent="0.3">
      <c r="A2" s="40"/>
      <c r="B2" s="14">
        <v>1</v>
      </c>
      <c r="C2" s="12">
        <v>2</v>
      </c>
      <c r="D2" s="15">
        <v>3</v>
      </c>
      <c r="E2" s="48"/>
      <c r="F2" s="40"/>
      <c r="G2" s="40"/>
      <c r="H2" s="42"/>
    </row>
    <row r="3" spans="1:9" x14ac:dyDescent="0.25">
      <c r="A3" s="13">
        <v>1</v>
      </c>
      <c r="B3" s="14">
        <v>4</v>
      </c>
      <c r="C3" s="12">
        <v>4</v>
      </c>
      <c r="D3" s="15">
        <v>4</v>
      </c>
      <c r="E3" s="16">
        <f>SUM(B3:D3)</f>
        <v>12</v>
      </c>
      <c r="F3" s="17">
        <v>4</v>
      </c>
      <c r="G3" s="16">
        <f>$B$9-F3</f>
        <v>1</v>
      </c>
      <c r="H3" s="17">
        <f>G3/$G$7</f>
        <v>0.1</v>
      </c>
    </row>
    <row r="4" spans="1:9" x14ac:dyDescent="0.25">
      <c r="A4" s="17">
        <v>2</v>
      </c>
      <c r="B4" s="18">
        <v>3</v>
      </c>
      <c r="C4" s="16">
        <v>3</v>
      </c>
      <c r="D4" s="19">
        <v>2</v>
      </c>
      <c r="E4" s="16">
        <f t="shared" ref="E4:E6" si="0">SUM(B4:D4)</f>
        <v>8</v>
      </c>
      <c r="F4" s="17">
        <v>3</v>
      </c>
      <c r="G4" s="16">
        <f>$B$9-F4</f>
        <v>2</v>
      </c>
      <c r="H4" s="17">
        <f t="shared" ref="H4:H6" si="1">G4/$G$7</f>
        <v>0.2</v>
      </c>
    </row>
    <row r="5" spans="1:9" x14ac:dyDescent="0.25">
      <c r="A5" s="17">
        <v>3</v>
      </c>
      <c r="B5" s="18">
        <v>1</v>
      </c>
      <c r="C5" s="16">
        <v>2</v>
      </c>
      <c r="D5" s="19">
        <v>1</v>
      </c>
      <c r="E5" s="16">
        <f t="shared" si="0"/>
        <v>4</v>
      </c>
      <c r="F5" s="17">
        <v>1</v>
      </c>
      <c r="G5" s="16">
        <f>$B$9-F5</f>
        <v>4</v>
      </c>
      <c r="H5" s="17">
        <f t="shared" si="1"/>
        <v>0.4</v>
      </c>
      <c r="I5" t="s">
        <v>12</v>
      </c>
    </row>
    <row r="6" spans="1:9" ht="15.75" thickBot="1" x14ac:dyDescent="0.3">
      <c r="A6" s="20">
        <v>4</v>
      </c>
      <c r="B6" s="21">
        <v>2</v>
      </c>
      <c r="C6" s="22">
        <v>1</v>
      </c>
      <c r="D6" s="23">
        <v>3</v>
      </c>
      <c r="E6" s="22">
        <f t="shared" si="0"/>
        <v>6</v>
      </c>
      <c r="F6" s="20">
        <v>2</v>
      </c>
      <c r="G6" s="22">
        <f>$B$9-F6</f>
        <v>3</v>
      </c>
      <c r="H6" s="20">
        <f t="shared" si="1"/>
        <v>0.3</v>
      </c>
    </row>
    <row r="7" spans="1:9" ht="15.75" thickBot="1" x14ac:dyDescent="0.3">
      <c r="A7" s="43" t="s">
        <v>7</v>
      </c>
      <c r="B7" s="44"/>
      <c r="C7" s="44"/>
      <c r="D7" s="44"/>
      <c r="E7" s="44"/>
      <c r="F7" s="45"/>
      <c r="G7" s="24">
        <f>SUM(G3:G6)</f>
        <v>10</v>
      </c>
      <c r="H7" s="23">
        <f>SUM(H3:H6)</f>
        <v>1</v>
      </c>
    </row>
    <row r="9" spans="1:9" x14ac:dyDescent="0.25">
      <c r="A9" t="s">
        <v>5</v>
      </c>
      <c r="B9">
        <v>5</v>
      </c>
    </row>
  </sheetData>
  <mergeCells count="7">
    <mergeCell ref="G1:G2"/>
    <mergeCell ref="H1:H2"/>
    <mergeCell ref="A7:F7"/>
    <mergeCell ref="B1:D1"/>
    <mergeCell ref="A1:A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workbookViewId="0">
      <selection activeCell="J12" sqref="J12"/>
    </sheetView>
  </sheetViews>
  <sheetFormatPr defaultRowHeight="15" x14ac:dyDescent="0.25"/>
  <sheetData>
    <row r="1" spans="1:30" ht="15.75" thickBot="1" x14ac:dyDescent="0.3">
      <c r="A1" t="s">
        <v>13</v>
      </c>
      <c r="B1" s="56" t="s">
        <v>6</v>
      </c>
      <c r="C1" s="67" t="s">
        <v>6</v>
      </c>
      <c r="D1" s="57"/>
      <c r="E1" s="57"/>
      <c r="F1" s="58"/>
      <c r="G1" s="56" t="s">
        <v>8</v>
      </c>
      <c r="H1" s="56" t="s">
        <v>9</v>
      </c>
      <c r="I1" s="56" t="s">
        <v>10</v>
      </c>
      <c r="K1" t="s">
        <v>25</v>
      </c>
      <c r="L1" s="56" t="s">
        <v>6</v>
      </c>
      <c r="M1" s="67" t="s">
        <v>6</v>
      </c>
      <c r="N1" s="57"/>
      <c r="O1" s="57"/>
      <c r="P1" s="58"/>
      <c r="Q1" s="56" t="s">
        <v>8</v>
      </c>
      <c r="R1" s="56" t="s">
        <v>9</v>
      </c>
      <c r="S1" s="56" t="s">
        <v>10</v>
      </c>
      <c r="U1" t="s">
        <v>29</v>
      </c>
      <c r="V1" s="56" t="s">
        <v>6</v>
      </c>
      <c r="W1" s="67" t="s">
        <v>6</v>
      </c>
      <c r="X1" s="57"/>
      <c r="Y1" s="57"/>
      <c r="Z1" s="58"/>
      <c r="AA1" s="56" t="s">
        <v>8</v>
      </c>
      <c r="AB1" s="56" t="s">
        <v>9</v>
      </c>
      <c r="AC1" s="56" t="s">
        <v>10</v>
      </c>
    </row>
    <row r="2" spans="1:30" ht="15.75" thickBot="1" x14ac:dyDescent="0.3">
      <c r="A2" s="4"/>
      <c r="B2" s="59"/>
      <c r="C2" s="60">
        <v>1</v>
      </c>
      <c r="D2" s="60">
        <v>2</v>
      </c>
      <c r="E2" s="60">
        <v>3</v>
      </c>
      <c r="F2" s="60">
        <v>4</v>
      </c>
      <c r="G2" s="68"/>
      <c r="H2" s="59"/>
      <c r="I2" s="68"/>
      <c r="K2" s="4"/>
      <c r="L2" s="59"/>
      <c r="M2" s="60">
        <v>1</v>
      </c>
      <c r="N2" s="60">
        <v>2</v>
      </c>
      <c r="O2" s="60">
        <v>3</v>
      </c>
      <c r="P2" s="60">
        <v>4</v>
      </c>
      <c r="Q2" s="68"/>
      <c r="R2" s="68"/>
      <c r="S2" s="68"/>
      <c r="U2" s="4"/>
      <c r="V2" s="59"/>
      <c r="W2" s="60">
        <v>1</v>
      </c>
      <c r="X2" s="60">
        <v>2</v>
      </c>
      <c r="Y2" s="60">
        <v>3</v>
      </c>
      <c r="Z2" s="60">
        <v>4</v>
      </c>
      <c r="AA2" s="68"/>
      <c r="AB2" s="68"/>
      <c r="AC2" s="68"/>
    </row>
    <row r="3" spans="1:30" x14ac:dyDescent="0.25">
      <c r="A3" s="4"/>
      <c r="B3" s="61">
        <v>1</v>
      </c>
      <c r="C3" s="71">
        <v>1</v>
      </c>
      <c r="D3" s="72">
        <f>2-C4</f>
        <v>1</v>
      </c>
      <c r="E3" s="72">
        <f>2-C5</f>
        <v>0.5</v>
      </c>
      <c r="F3" s="76">
        <f>2-C6</f>
        <v>0.5</v>
      </c>
      <c r="G3" s="79">
        <f>SUM(C3:F3)</f>
        <v>3</v>
      </c>
      <c r="H3" s="79">
        <f>MMULT(C3:F3,$G$3:$G$6)</f>
        <v>11</v>
      </c>
      <c r="I3" s="82">
        <f>H3/$H$7</f>
        <v>0.18487394957983194</v>
      </c>
      <c r="K3" s="4"/>
      <c r="L3" s="61">
        <v>1</v>
      </c>
      <c r="M3" s="71">
        <v>1</v>
      </c>
      <c r="N3" s="72">
        <f>2-M4</f>
        <v>1.5</v>
      </c>
      <c r="O3" s="72">
        <f>2-M5</f>
        <v>0.5</v>
      </c>
      <c r="P3" s="76">
        <f>2-M6</f>
        <v>1.5</v>
      </c>
      <c r="Q3" s="79">
        <f>SUM(M3:P3)</f>
        <v>4.5</v>
      </c>
      <c r="R3" s="79">
        <f>MMULT(M3:P3,$Q$3:$Q$6)</f>
        <v>16.25</v>
      </c>
      <c r="S3" s="82">
        <f>R3/$R$7</f>
        <v>0.27542372881355931</v>
      </c>
      <c r="U3" s="4"/>
      <c r="V3" s="61">
        <v>1</v>
      </c>
      <c r="W3" s="71">
        <v>1</v>
      </c>
      <c r="X3" s="72">
        <f>2-W4</f>
        <v>0.5</v>
      </c>
      <c r="Y3" s="72">
        <f>2-W5</f>
        <v>1</v>
      </c>
      <c r="Z3" s="76">
        <f>2-W6</f>
        <v>0.5</v>
      </c>
      <c r="AA3" s="79">
        <f>SUM(W3:Z3)</f>
        <v>3</v>
      </c>
      <c r="AB3" s="79">
        <f>MMULT(W3:Z3,$AA$3:$AA$6)</f>
        <v>11.25</v>
      </c>
      <c r="AC3" s="82">
        <f>AB3/$AB$7</f>
        <v>0.18595041322314049</v>
      </c>
    </row>
    <row r="4" spans="1:30" x14ac:dyDescent="0.25">
      <c r="A4" s="4"/>
      <c r="B4" s="62">
        <v>2</v>
      </c>
      <c r="C4" s="73">
        <v>1</v>
      </c>
      <c r="D4" s="69">
        <v>1</v>
      </c>
      <c r="E4" s="69">
        <f>2-D5</f>
        <v>0.5</v>
      </c>
      <c r="F4" s="77">
        <f>2-D6</f>
        <v>0.5</v>
      </c>
      <c r="G4" s="80">
        <f>SUM(C4:F4)</f>
        <v>3</v>
      </c>
      <c r="H4" s="80">
        <f t="shared" ref="H4:H6" si="0">MMULT(C4:F4,$G$3:$G$6)</f>
        <v>11</v>
      </c>
      <c r="I4" s="83">
        <f>H4/$H$7</f>
        <v>0.18487394957983194</v>
      </c>
      <c r="K4" s="4"/>
      <c r="L4" s="62">
        <v>2</v>
      </c>
      <c r="M4" s="73">
        <v>0.5</v>
      </c>
      <c r="N4" s="69">
        <v>1</v>
      </c>
      <c r="O4" s="69">
        <f>2-N5</f>
        <v>0.5</v>
      </c>
      <c r="P4" s="77">
        <f>2-N6</f>
        <v>0.5</v>
      </c>
      <c r="Q4" s="80">
        <f>SUM(M4:P4)</f>
        <v>2.5</v>
      </c>
      <c r="R4" s="80">
        <f t="shared" ref="R4:R6" si="1">MMULT(M4:P4,$Q$3:$Q$6)</f>
        <v>9.25</v>
      </c>
      <c r="S4" s="83">
        <f>R4/$R$7</f>
        <v>0.15677966101694915</v>
      </c>
      <c r="U4" s="4"/>
      <c r="V4" s="62">
        <v>2</v>
      </c>
      <c r="W4" s="73">
        <v>1.5</v>
      </c>
      <c r="X4" s="69">
        <v>1</v>
      </c>
      <c r="Y4" s="69">
        <f>2-X5</f>
        <v>1</v>
      </c>
      <c r="Z4" s="77">
        <f>2-X6</f>
        <v>0.5</v>
      </c>
      <c r="AA4" s="80">
        <f>SUM(W4:Z4)</f>
        <v>4</v>
      </c>
      <c r="AB4" s="80">
        <f t="shared" ref="AB4:AB6" si="2">MMULT(W4:Z4,$AA$3:$AA$6)</f>
        <v>14.75</v>
      </c>
      <c r="AC4" s="83">
        <f>AB4/$AB$7</f>
        <v>0.24380165289256198</v>
      </c>
    </row>
    <row r="5" spans="1:30" x14ac:dyDescent="0.25">
      <c r="A5" s="4"/>
      <c r="B5" s="62">
        <v>3</v>
      </c>
      <c r="C5" s="73">
        <v>1.5</v>
      </c>
      <c r="D5" s="69">
        <v>1.5</v>
      </c>
      <c r="E5" s="69">
        <v>1</v>
      </c>
      <c r="F5" s="77">
        <f>2-E6</f>
        <v>1.5</v>
      </c>
      <c r="G5" s="80">
        <f>SUM(C5:F5)</f>
        <v>5.5</v>
      </c>
      <c r="H5" s="80">
        <f t="shared" si="0"/>
        <v>21.25</v>
      </c>
      <c r="I5" s="83">
        <f>H5/$H$7</f>
        <v>0.35714285714285715</v>
      </c>
      <c r="J5" t="s">
        <v>12</v>
      </c>
      <c r="K5" s="4"/>
      <c r="L5" s="62">
        <v>3</v>
      </c>
      <c r="M5" s="73">
        <v>1.5</v>
      </c>
      <c r="N5" s="69">
        <v>1.5</v>
      </c>
      <c r="O5" s="69">
        <v>1</v>
      </c>
      <c r="P5" s="77">
        <f>2-O6</f>
        <v>1.5</v>
      </c>
      <c r="Q5" s="80">
        <f>SUM(M5:P5)</f>
        <v>5.5</v>
      </c>
      <c r="R5" s="80">
        <f t="shared" si="1"/>
        <v>21.25</v>
      </c>
      <c r="S5" s="83">
        <f>R5/$R$7</f>
        <v>0.36016949152542371</v>
      </c>
      <c r="T5" t="s">
        <v>12</v>
      </c>
      <c r="U5" s="4"/>
      <c r="V5" s="62">
        <v>3</v>
      </c>
      <c r="W5" s="73">
        <v>1</v>
      </c>
      <c r="X5" s="69">
        <v>1</v>
      </c>
      <c r="Y5" s="69">
        <v>1</v>
      </c>
      <c r="Z5" s="77">
        <f>2-Y6</f>
        <v>0.5</v>
      </c>
      <c r="AA5" s="80">
        <f>SUM(W5:Z5)</f>
        <v>3.5</v>
      </c>
      <c r="AB5" s="80">
        <f t="shared" si="2"/>
        <v>13.25</v>
      </c>
      <c r="AC5" s="83">
        <f>AB5/$AB$7</f>
        <v>0.21900826446280991</v>
      </c>
    </row>
    <row r="6" spans="1:30" ht="15.75" thickBot="1" x14ac:dyDescent="0.3">
      <c r="A6" s="4"/>
      <c r="B6" s="64">
        <v>4</v>
      </c>
      <c r="C6" s="74">
        <v>1.5</v>
      </c>
      <c r="D6" s="75">
        <v>1.5</v>
      </c>
      <c r="E6" s="75">
        <v>0.5</v>
      </c>
      <c r="F6" s="78">
        <v>1</v>
      </c>
      <c r="G6" s="81">
        <f>SUM(C6:F6)</f>
        <v>4.5</v>
      </c>
      <c r="H6" s="81">
        <f t="shared" si="0"/>
        <v>16.25</v>
      </c>
      <c r="I6" s="84">
        <f>H6/$H$7</f>
        <v>0.27310924369747897</v>
      </c>
      <c r="K6" s="4"/>
      <c r="L6" s="64">
        <v>4</v>
      </c>
      <c r="M6" s="74">
        <v>0.5</v>
      </c>
      <c r="N6" s="75">
        <v>1.5</v>
      </c>
      <c r="O6" s="75">
        <v>0.5</v>
      </c>
      <c r="P6" s="78">
        <v>1</v>
      </c>
      <c r="Q6" s="81">
        <f>SUM(M6:P6)</f>
        <v>3.5</v>
      </c>
      <c r="R6" s="81">
        <f t="shared" si="1"/>
        <v>12.25</v>
      </c>
      <c r="S6" s="84">
        <f>R6/$R$7</f>
        <v>0.2076271186440678</v>
      </c>
      <c r="U6" s="4"/>
      <c r="V6" s="64">
        <v>4</v>
      </c>
      <c r="W6" s="74">
        <v>1.5</v>
      </c>
      <c r="X6" s="75">
        <v>1.5</v>
      </c>
      <c r="Y6" s="75">
        <v>1.5</v>
      </c>
      <c r="Z6" s="78">
        <v>1</v>
      </c>
      <c r="AA6" s="81">
        <f>SUM(W6:Z6)</f>
        <v>5.5</v>
      </c>
      <c r="AB6" s="81">
        <f t="shared" si="2"/>
        <v>21.25</v>
      </c>
      <c r="AC6" s="84">
        <f>AB6/$AB$7</f>
        <v>0.3512396694214876</v>
      </c>
      <c r="AD6" t="s">
        <v>12</v>
      </c>
    </row>
    <row r="7" spans="1:30" ht="15.75" thickBot="1" x14ac:dyDescent="0.3">
      <c r="B7" s="63"/>
      <c r="C7" s="63"/>
      <c r="D7" s="63"/>
      <c r="E7" s="63"/>
      <c r="F7" s="63"/>
      <c r="G7" s="63"/>
      <c r="H7" s="64">
        <f>SUM(H3:H6)</f>
        <v>59.5</v>
      </c>
      <c r="I7" s="85">
        <f>SUM(I3:I6)</f>
        <v>1</v>
      </c>
      <c r="L7" s="63"/>
      <c r="M7" s="63"/>
      <c r="N7" s="63"/>
      <c r="O7" s="63"/>
      <c r="P7" s="63"/>
      <c r="Q7" s="63"/>
      <c r="R7" s="64">
        <f>SUM(R3:R6)</f>
        <v>59</v>
      </c>
      <c r="S7" s="85">
        <f>SUM(S3:S6)</f>
        <v>0.99999999999999989</v>
      </c>
      <c r="V7" s="63"/>
      <c r="W7" s="63"/>
      <c r="X7" s="63"/>
      <c r="Y7" s="63"/>
      <c r="Z7" s="63"/>
      <c r="AA7" s="63"/>
      <c r="AB7" s="64">
        <f>SUM(AB3:AB6)</f>
        <v>60.5</v>
      </c>
      <c r="AC7" s="85">
        <f>SUM(AC3:AC6)</f>
        <v>1</v>
      </c>
    </row>
    <row r="8" spans="1:30" ht="15.75" thickBot="1" x14ac:dyDescent="0.3">
      <c r="F8" s="55"/>
      <c r="G8" s="55"/>
      <c r="H8" s="55"/>
      <c r="I8" s="55"/>
      <c r="J8" s="55"/>
      <c r="P8" s="55"/>
      <c r="Q8" s="55"/>
      <c r="R8" s="55"/>
      <c r="S8" s="55"/>
      <c r="T8" s="55"/>
      <c r="Z8" s="55"/>
      <c r="AA8" s="55"/>
      <c r="AB8" s="55"/>
      <c r="AC8" s="55"/>
    </row>
    <row r="9" spans="1:30" ht="15.75" thickBot="1" x14ac:dyDescent="0.3">
      <c r="A9" t="s">
        <v>14</v>
      </c>
      <c r="B9" s="56" t="s">
        <v>6</v>
      </c>
      <c r="C9" s="67" t="s">
        <v>6</v>
      </c>
      <c r="D9" s="57"/>
      <c r="E9" s="57"/>
      <c r="F9" s="58"/>
      <c r="G9" s="56" t="s">
        <v>8</v>
      </c>
      <c r="H9" s="56" t="s">
        <v>9</v>
      </c>
      <c r="I9" s="56" t="s">
        <v>10</v>
      </c>
      <c r="K9" t="s">
        <v>26</v>
      </c>
      <c r="L9" s="56" t="s">
        <v>6</v>
      </c>
      <c r="M9" s="67" t="s">
        <v>6</v>
      </c>
      <c r="N9" s="57"/>
      <c r="O9" s="57"/>
      <c r="P9" s="58"/>
      <c r="Q9" s="56" t="s">
        <v>8</v>
      </c>
      <c r="R9" s="56" t="s">
        <v>9</v>
      </c>
      <c r="S9" s="56" t="s">
        <v>10</v>
      </c>
      <c r="U9" t="s">
        <v>30</v>
      </c>
      <c r="V9" s="56" t="s">
        <v>6</v>
      </c>
      <c r="W9" s="67" t="s">
        <v>6</v>
      </c>
      <c r="X9" s="57"/>
      <c r="Y9" s="57"/>
      <c r="Z9" s="58"/>
      <c r="AA9" s="56" t="s">
        <v>8</v>
      </c>
      <c r="AB9" s="56" t="s">
        <v>9</v>
      </c>
      <c r="AC9" s="56" t="s">
        <v>10</v>
      </c>
    </row>
    <row r="10" spans="1:30" ht="15.75" thickBot="1" x14ac:dyDescent="0.3">
      <c r="A10" s="4"/>
      <c r="B10" s="59"/>
      <c r="C10" s="60">
        <v>1</v>
      </c>
      <c r="D10" s="60">
        <v>2</v>
      </c>
      <c r="E10" s="60">
        <v>3</v>
      </c>
      <c r="F10" s="60">
        <v>4</v>
      </c>
      <c r="G10" s="59"/>
      <c r="H10" s="59"/>
      <c r="I10" s="59"/>
      <c r="K10" s="4"/>
      <c r="L10" s="59"/>
      <c r="M10" s="60">
        <v>1</v>
      </c>
      <c r="N10" s="60">
        <v>2</v>
      </c>
      <c r="O10" s="60">
        <v>3</v>
      </c>
      <c r="P10" s="60">
        <v>4</v>
      </c>
      <c r="Q10" s="59"/>
      <c r="R10" s="59"/>
      <c r="S10" s="59"/>
      <c r="U10" s="4"/>
      <c r="V10" s="59"/>
      <c r="W10" s="60">
        <v>1</v>
      </c>
      <c r="X10" s="60">
        <v>2</v>
      </c>
      <c r="Y10" s="60">
        <v>3</v>
      </c>
      <c r="Z10" s="60">
        <v>4</v>
      </c>
      <c r="AA10" s="59"/>
      <c r="AB10" s="59"/>
      <c r="AC10" s="59"/>
    </row>
    <row r="11" spans="1:30" x14ac:dyDescent="0.25">
      <c r="A11" s="4"/>
      <c r="B11" s="61">
        <v>1</v>
      </c>
      <c r="C11" s="71">
        <v>1</v>
      </c>
      <c r="D11" s="72">
        <f>2-C12</f>
        <v>0.5</v>
      </c>
      <c r="E11" s="72">
        <f>2-C13</f>
        <v>0.5</v>
      </c>
      <c r="F11" s="76">
        <f>2-C14</f>
        <v>0.5</v>
      </c>
      <c r="G11" s="79">
        <f>SUM(C11:F11)</f>
        <v>2.5</v>
      </c>
      <c r="H11" s="79">
        <f>MMULT(C11:F11,$G$11:$G$14)</f>
        <v>9.25</v>
      </c>
      <c r="I11" s="82">
        <f>H11/$H$15</f>
        <v>0.15546218487394958</v>
      </c>
      <c r="K11" s="4"/>
      <c r="L11" s="61">
        <v>1</v>
      </c>
      <c r="M11" s="71">
        <v>1</v>
      </c>
      <c r="N11" s="72">
        <f>2-M12</f>
        <v>0.5</v>
      </c>
      <c r="O11" s="72">
        <f>2-M13</f>
        <v>1</v>
      </c>
      <c r="P11" s="76">
        <f>2-M14</f>
        <v>0.5</v>
      </c>
      <c r="Q11" s="79">
        <f>SUM(M11:P11)</f>
        <v>3</v>
      </c>
      <c r="R11" s="79">
        <f>MMULT(M11:P11,$Q$11:$Q$14)</f>
        <v>11.25</v>
      </c>
      <c r="S11" s="82">
        <f>R11/$R$15</f>
        <v>0.18595041322314049</v>
      </c>
      <c r="U11" s="4"/>
      <c r="V11" s="61">
        <v>1</v>
      </c>
      <c r="W11" s="71">
        <v>1</v>
      </c>
      <c r="X11" s="72">
        <f>2-W12</f>
        <v>0.5</v>
      </c>
      <c r="Y11" s="72">
        <f>2-W13</f>
        <v>0.5</v>
      </c>
      <c r="Z11" s="76">
        <f>2-W14</f>
        <v>0.5</v>
      </c>
      <c r="AA11" s="79">
        <f>SUM(W11:Z11)</f>
        <v>2.5</v>
      </c>
      <c r="AB11" s="79">
        <f>MMULT(W11:Z11,$AA$11:$AA$14)</f>
        <v>9.25</v>
      </c>
      <c r="AC11" s="82">
        <f>AB11/$AB$15</f>
        <v>0.15289256198347106</v>
      </c>
    </row>
    <row r="12" spans="1:30" x14ac:dyDescent="0.25">
      <c r="A12" s="4"/>
      <c r="B12" s="62">
        <v>2</v>
      </c>
      <c r="C12" s="73">
        <v>1.5</v>
      </c>
      <c r="D12" s="69">
        <v>1</v>
      </c>
      <c r="E12" s="69">
        <f>2-D13</f>
        <v>0.5</v>
      </c>
      <c r="F12" s="77">
        <f>2-D14</f>
        <v>0.5</v>
      </c>
      <c r="G12" s="80">
        <f t="shared" ref="G12:G14" si="3">SUM(C12:F12)</f>
        <v>3.5</v>
      </c>
      <c r="H12" s="80">
        <f t="shared" ref="H12:H14" si="4">MMULT(C12:F12,$G$11:$G$14)</f>
        <v>12.25</v>
      </c>
      <c r="I12" s="83">
        <f>H12/$H$15</f>
        <v>0.20588235294117646</v>
      </c>
      <c r="K12" s="4"/>
      <c r="L12" s="62">
        <v>2</v>
      </c>
      <c r="M12" s="73">
        <v>1.5</v>
      </c>
      <c r="N12" s="69">
        <v>1</v>
      </c>
      <c r="O12" s="69">
        <f>2-N13</f>
        <v>1</v>
      </c>
      <c r="P12" s="77">
        <f>2-N14</f>
        <v>0.5</v>
      </c>
      <c r="Q12" s="80">
        <f t="shared" ref="Q12:Q14" si="5">SUM(M12:P12)</f>
        <v>4</v>
      </c>
      <c r="R12" s="80">
        <f t="shared" ref="R12:R14" si="6">MMULT(M12:P12,$Q$11:$Q$14)</f>
        <v>14.75</v>
      </c>
      <c r="S12" s="83">
        <f>R12/$R$15</f>
        <v>0.24380165289256198</v>
      </c>
      <c r="U12" s="4"/>
      <c r="V12" s="62">
        <v>2</v>
      </c>
      <c r="W12" s="73">
        <v>1.5</v>
      </c>
      <c r="X12" s="69">
        <v>1</v>
      </c>
      <c r="Y12" s="69">
        <f>2-X13</f>
        <v>1</v>
      </c>
      <c r="Z12" s="77">
        <f>2-X14</f>
        <v>0.5</v>
      </c>
      <c r="AA12" s="80">
        <f t="shared" ref="AA12:AA14" si="7">SUM(W12:Z12)</f>
        <v>4</v>
      </c>
      <c r="AB12" s="80">
        <f t="shared" ref="AB12:AB14" si="8">MMULT(W12:Z12,$AA$11:$AA$14)</f>
        <v>15</v>
      </c>
      <c r="AC12" s="83">
        <f>AB12/$AB$15</f>
        <v>0.24793388429752067</v>
      </c>
    </row>
    <row r="13" spans="1:30" x14ac:dyDescent="0.25">
      <c r="A13" s="4"/>
      <c r="B13" s="62">
        <v>3</v>
      </c>
      <c r="C13" s="73">
        <v>1.5</v>
      </c>
      <c r="D13" s="69">
        <v>1.5</v>
      </c>
      <c r="E13" s="69">
        <v>1</v>
      </c>
      <c r="F13" s="77">
        <f>2-E14</f>
        <v>1</v>
      </c>
      <c r="G13" s="80">
        <f t="shared" si="3"/>
        <v>5</v>
      </c>
      <c r="H13" s="80">
        <f t="shared" si="4"/>
        <v>19</v>
      </c>
      <c r="I13" s="83">
        <f>H13/$H$15</f>
        <v>0.31932773109243695</v>
      </c>
      <c r="J13" t="s">
        <v>12</v>
      </c>
      <c r="K13" s="4"/>
      <c r="L13" s="62">
        <v>3</v>
      </c>
      <c r="M13" s="73">
        <v>1</v>
      </c>
      <c r="N13" s="69">
        <v>1</v>
      </c>
      <c r="O13" s="69">
        <v>1</v>
      </c>
      <c r="P13" s="77">
        <f>2-O14</f>
        <v>0.5</v>
      </c>
      <c r="Q13" s="80">
        <f t="shared" si="5"/>
        <v>3.5</v>
      </c>
      <c r="R13" s="80">
        <f t="shared" si="6"/>
        <v>13.25</v>
      </c>
      <c r="S13" s="83">
        <f>R13/$R$15</f>
        <v>0.21900826446280991</v>
      </c>
      <c r="U13" s="4"/>
      <c r="V13" s="62">
        <v>3</v>
      </c>
      <c r="W13" s="73">
        <v>1.5</v>
      </c>
      <c r="X13" s="69">
        <v>1</v>
      </c>
      <c r="Y13" s="69">
        <v>1</v>
      </c>
      <c r="Z13" s="77">
        <f>2-Y14</f>
        <v>1.5</v>
      </c>
      <c r="AA13" s="80">
        <f t="shared" si="7"/>
        <v>5</v>
      </c>
      <c r="AB13" s="80">
        <f t="shared" si="8"/>
        <v>19.5</v>
      </c>
      <c r="AC13" s="83">
        <f>AB13/$AB$15</f>
        <v>0.32231404958677684</v>
      </c>
      <c r="AD13" t="s">
        <v>12</v>
      </c>
    </row>
    <row r="14" spans="1:30" ht="15.75" thickBot="1" x14ac:dyDescent="0.3">
      <c r="A14" s="4"/>
      <c r="B14" s="64">
        <v>4</v>
      </c>
      <c r="C14" s="74">
        <v>1.5</v>
      </c>
      <c r="D14" s="75">
        <v>1.5</v>
      </c>
      <c r="E14" s="75">
        <v>1</v>
      </c>
      <c r="F14" s="78">
        <v>1</v>
      </c>
      <c r="G14" s="81">
        <f t="shared" si="3"/>
        <v>5</v>
      </c>
      <c r="H14" s="81">
        <f>MMULT(C14:F14,$G$11:$G$14)</f>
        <v>19</v>
      </c>
      <c r="I14" s="84">
        <f>H14/$H$15</f>
        <v>0.31932773109243695</v>
      </c>
      <c r="J14" t="s">
        <v>12</v>
      </c>
      <c r="K14" s="4"/>
      <c r="L14" s="64">
        <v>4</v>
      </c>
      <c r="M14" s="74">
        <v>1.5</v>
      </c>
      <c r="N14" s="75">
        <v>1.5</v>
      </c>
      <c r="O14" s="75">
        <v>1.5</v>
      </c>
      <c r="P14" s="78">
        <v>1</v>
      </c>
      <c r="Q14" s="81">
        <f t="shared" si="5"/>
        <v>5.5</v>
      </c>
      <c r="R14" s="81">
        <f t="shared" si="6"/>
        <v>21.25</v>
      </c>
      <c r="S14" s="84">
        <f>R14/$R$15</f>
        <v>0.3512396694214876</v>
      </c>
      <c r="T14" t="s">
        <v>12</v>
      </c>
      <c r="U14" s="4"/>
      <c r="V14" s="64">
        <v>4</v>
      </c>
      <c r="W14" s="74">
        <v>1.5</v>
      </c>
      <c r="X14" s="75">
        <v>1.5</v>
      </c>
      <c r="Y14" s="75">
        <v>0.5</v>
      </c>
      <c r="Z14" s="78">
        <v>1</v>
      </c>
      <c r="AA14" s="81">
        <f t="shared" si="7"/>
        <v>4.5</v>
      </c>
      <c r="AB14" s="81">
        <f t="shared" si="8"/>
        <v>16.75</v>
      </c>
      <c r="AC14" s="84">
        <f>AB14/$AB$15</f>
        <v>0.27685950413223143</v>
      </c>
    </row>
    <row r="15" spans="1:30" ht="15.75" thickBot="1" x14ac:dyDescent="0.3">
      <c r="B15" s="63"/>
      <c r="C15" s="63"/>
      <c r="D15" s="63"/>
      <c r="E15" s="63"/>
      <c r="F15" s="63"/>
      <c r="G15" s="63"/>
      <c r="H15" s="64">
        <f>SUM(H11:H14)</f>
        <v>59.5</v>
      </c>
      <c r="I15" s="85">
        <f>SUM(I11:I14)</f>
        <v>1</v>
      </c>
      <c r="L15" s="63"/>
      <c r="M15" s="63"/>
      <c r="N15" s="63"/>
      <c r="O15" s="63"/>
      <c r="P15" s="63"/>
      <c r="Q15" s="63"/>
      <c r="R15" s="64">
        <f>SUM(R11:R14)</f>
        <v>60.5</v>
      </c>
      <c r="S15" s="85">
        <f>SUM(S11:S14)</f>
        <v>1</v>
      </c>
      <c r="V15" s="63"/>
      <c r="W15" s="63"/>
      <c r="X15" s="63"/>
      <c r="Y15" s="63"/>
      <c r="Z15" s="63"/>
      <c r="AA15" s="63"/>
      <c r="AB15" s="64">
        <f>SUM(AB11:AB14)</f>
        <v>60.5</v>
      </c>
      <c r="AC15" s="85">
        <f>SUM(AC11:AC14)</f>
        <v>1</v>
      </c>
    </row>
    <row r="16" spans="1:30" ht="15.75" thickBot="1" x14ac:dyDescent="0.3">
      <c r="F16" s="55"/>
      <c r="G16" s="55"/>
      <c r="H16" s="55"/>
      <c r="I16" s="55"/>
      <c r="J16" s="55"/>
      <c r="P16" s="55"/>
      <c r="Q16" s="55"/>
      <c r="R16" s="55"/>
      <c r="S16" s="55"/>
      <c r="T16" s="55"/>
      <c r="Z16" s="55"/>
      <c r="AA16" s="55"/>
      <c r="AB16" s="55"/>
      <c r="AC16" s="55"/>
    </row>
    <row r="17" spans="1:30" ht="15.75" thickBot="1" x14ac:dyDescent="0.3">
      <c r="A17" t="s">
        <v>15</v>
      </c>
      <c r="B17" s="56" t="s">
        <v>6</v>
      </c>
      <c r="C17" s="67" t="s">
        <v>6</v>
      </c>
      <c r="D17" s="57"/>
      <c r="E17" s="57"/>
      <c r="F17" s="58"/>
      <c r="G17" s="56" t="s">
        <v>8</v>
      </c>
      <c r="H17" s="56" t="s">
        <v>9</v>
      </c>
      <c r="I17" s="56" t="s">
        <v>10</v>
      </c>
      <c r="K17" t="s">
        <v>27</v>
      </c>
      <c r="L17" s="56" t="s">
        <v>6</v>
      </c>
      <c r="M17" s="67" t="s">
        <v>6</v>
      </c>
      <c r="N17" s="57"/>
      <c r="O17" s="57"/>
      <c r="P17" s="58"/>
      <c r="Q17" s="56" t="s">
        <v>8</v>
      </c>
      <c r="R17" s="56" t="s">
        <v>9</v>
      </c>
      <c r="S17" s="56" t="s">
        <v>10</v>
      </c>
      <c r="U17" t="s">
        <v>31</v>
      </c>
      <c r="V17" s="56" t="s">
        <v>6</v>
      </c>
      <c r="W17" s="67" t="s">
        <v>6</v>
      </c>
      <c r="X17" s="57"/>
      <c r="Y17" s="57"/>
      <c r="Z17" s="58"/>
      <c r="AA17" s="56" t="s">
        <v>8</v>
      </c>
      <c r="AB17" s="56" t="s">
        <v>9</v>
      </c>
      <c r="AC17" s="56" t="s">
        <v>10</v>
      </c>
    </row>
    <row r="18" spans="1:30" ht="15.75" thickBot="1" x14ac:dyDescent="0.3">
      <c r="A18" s="4"/>
      <c r="B18" s="59"/>
      <c r="C18" s="60">
        <v>1</v>
      </c>
      <c r="D18" s="60">
        <v>2</v>
      </c>
      <c r="E18" s="60">
        <v>3</v>
      </c>
      <c r="F18" s="60">
        <v>4</v>
      </c>
      <c r="G18" s="59"/>
      <c r="H18" s="59"/>
      <c r="I18" s="59"/>
      <c r="K18" s="4"/>
      <c r="L18" s="59"/>
      <c r="M18" s="60">
        <v>1</v>
      </c>
      <c r="N18" s="60">
        <v>2</v>
      </c>
      <c r="O18" s="60">
        <v>3</v>
      </c>
      <c r="P18" s="60">
        <v>4</v>
      </c>
      <c r="Q18" s="59"/>
      <c r="R18" s="59"/>
      <c r="S18" s="59"/>
      <c r="U18" s="4"/>
      <c r="V18" s="59"/>
      <c r="W18" s="60">
        <v>1</v>
      </c>
      <c r="X18" s="60">
        <v>2</v>
      </c>
      <c r="Y18" s="60">
        <v>3</v>
      </c>
      <c r="Z18" s="60">
        <v>4</v>
      </c>
      <c r="AA18" s="59"/>
      <c r="AB18" s="59"/>
      <c r="AC18" s="59"/>
    </row>
    <row r="19" spans="1:30" x14ac:dyDescent="0.25">
      <c r="A19" s="4"/>
      <c r="B19" s="61">
        <v>1</v>
      </c>
      <c r="C19" s="71">
        <v>1</v>
      </c>
      <c r="D19" s="72">
        <f>2-C20</f>
        <v>0.5</v>
      </c>
      <c r="E19" s="72">
        <f>2-C21</f>
        <v>0.5</v>
      </c>
      <c r="F19" s="76">
        <f>2-C22</f>
        <v>0.5</v>
      </c>
      <c r="G19" s="79">
        <f>SUM(C19:F19)</f>
        <v>2.5</v>
      </c>
      <c r="H19" s="79">
        <f>MMULT(C19:F19,$G$19:$G$22)</f>
        <v>9.25</v>
      </c>
      <c r="I19" s="82">
        <f>H19/$H$23</f>
        <v>0.15677966101694915</v>
      </c>
      <c r="K19" s="4"/>
      <c r="L19" s="61">
        <v>1</v>
      </c>
      <c r="M19" s="71">
        <v>1</v>
      </c>
      <c r="N19" s="72">
        <f>2-M20</f>
        <v>1</v>
      </c>
      <c r="O19" s="72">
        <f>2-M21</f>
        <v>0.5</v>
      </c>
      <c r="P19" s="76">
        <f>2-M22</f>
        <v>0.5</v>
      </c>
      <c r="Q19" s="79">
        <f>SUM(M19:P19)</f>
        <v>3</v>
      </c>
      <c r="R19" s="79">
        <f>MMULT(M19:P19,$Q$19:$Q$22)</f>
        <v>11</v>
      </c>
      <c r="S19" s="82">
        <f>R19/$R$23</f>
        <v>0.18487394957983194</v>
      </c>
      <c r="U19" s="4"/>
      <c r="V19" s="61">
        <v>1</v>
      </c>
      <c r="W19" s="71">
        <v>1</v>
      </c>
      <c r="X19" s="72">
        <f>2-W20</f>
        <v>0.5</v>
      </c>
      <c r="Y19" s="72">
        <f>2-W21</f>
        <v>0.5</v>
      </c>
      <c r="Z19" s="76">
        <f>2-W22</f>
        <v>0.5</v>
      </c>
      <c r="AA19" s="79">
        <f>SUM(W19:Z19)</f>
        <v>2.5</v>
      </c>
      <c r="AB19" s="79">
        <f>MMULT(W19:Z19,$AA$19:$AA$22)</f>
        <v>9.25</v>
      </c>
      <c r="AC19" s="82">
        <f>AB19/$AB$23</f>
        <v>0.15677966101694915</v>
      </c>
    </row>
    <row r="20" spans="1:30" x14ac:dyDescent="0.25">
      <c r="A20" s="4"/>
      <c r="B20" s="62">
        <v>2</v>
      </c>
      <c r="C20" s="73">
        <v>1.5</v>
      </c>
      <c r="D20" s="69">
        <v>1</v>
      </c>
      <c r="E20" s="69">
        <f>2-D21</f>
        <v>0.5</v>
      </c>
      <c r="F20" s="77">
        <f>2-D22</f>
        <v>0.5</v>
      </c>
      <c r="G20" s="80">
        <f t="shared" ref="G20:G22" si="9">SUM(C20:F20)</f>
        <v>3.5</v>
      </c>
      <c r="H20" s="80">
        <f t="shared" ref="H20:H22" si="10">MMULT(C20:F20,$G$19:$G$22)</f>
        <v>12.25</v>
      </c>
      <c r="I20" s="83">
        <f>H20/$H$23</f>
        <v>0.2076271186440678</v>
      </c>
      <c r="K20" s="4"/>
      <c r="L20" s="62">
        <v>2</v>
      </c>
      <c r="M20" s="73">
        <v>1</v>
      </c>
      <c r="N20" s="69">
        <v>1</v>
      </c>
      <c r="O20" s="69">
        <f>2-N21</f>
        <v>0.5</v>
      </c>
      <c r="P20" s="77">
        <f>2-N22</f>
        <v>0.5</v>
      </c>
      <c r="Q20" s="80">
        <f t="shared" ref="Q20:Q22" si="11">SUM(M20:P20)</f>
        <v>3</v>
      </c>
      <c r="R20" s="80">
        <f t="shared" ref="R20:R22" si="12">MMULT(M20:P20,$Q$19:$Q$22)</f>
        <v>11</v>
      </c>
      <c r="S20" s="83">
        <f>R20/$R$23</f>
        <v>0.18487394957983194</v>
      </c>
      <c r="U20" s="4"/>
      <c r="V20" s="62">
        <v>2</v>
      </c>
      <c r="W20" s="73">
        <v>1.5</v>
      </c>
      <c r="X20" s="69">
        <v>1</v>
      </c>
      <c r="Y20" s="69">
        <f>2-X21</f>
        <v>0.5</v>
      </c>
      <c r="Z20" s="77">
        <f>2-X22</f>
        <v>0.5</v>
      </c>
      <c r="AA20" s="80">
        <f t="shared" ref="AA20:AA22" si="13">SUM(W20:Z20)</f>
        <v>3.5</v>
      </c>
      <c r="AB20" s="80">
        <f t="shared" ref="AB20:AB22" si="14">MMULT(W20:Z20,$AA$19:$AA$22)</f>
        <v>12.25</v>
      </c>
      <c r="AC20" s="83">
        <f>AB20/$AB$23</f>
        <v>0.2076271186440678</v>
      </c>
    </row>
    <row r="21" spans="1:30" x14ac:dyDescent="0.25">
      <c r="A21" s="4"/>
      <c r="B21" s="62">
        <v>3</v>
      </c>
      <c r="C21" s="73">
        <v>1.5</v>
      </c>
      <c r="D21" s="69">
        <v>1.5</v>
      </c>
      <c r="E21" s="69">
        <v>1</v>
      </c>
      <c r="F21" s="77">
        <f>2-E22</f>
        <v>1.5</v>
      </c>
      <c r="G21" s="80">
        <f t="shared" si="9"/>
        <v>5.5</v>
      </c>
      <c r="H21" s="80">
        <f t="shared" si="10"/>
        <v>21.25</v>
      </c>
      <c r="I21" s="83">
        <f>H21/$H$23</f>
        <v>0.36016949152542371</v>
      </c>
      <c r="J21" t="s">
        <v>12</v>
      </c>
      <c r="K21" s="4"/>
      <c r="L21" s="62">
        <v>3</v>
      </c>
      <c r="M21" s="73">
        <v>1.5</v>
      </c>
      <c r="N21" s="69">
        <v>1.5</v>
      </c>
      <c r="O21" s="69">
        <v>1</v>
      </c>
      <c r="P21" s="77">
        <f>2-O22</f>
        <v>1.5</v>
      </c>
      <c r="Q21" s="80">
        <f t="shared" si="11"/>
        <v>5.5</v>
      </c>
      <c r="R21" s="80">
        <f t="shared" si="12"/>
        <v>21.25</v>
      </c>
      <c r="S21" s="83">
        <f>R21/$R$23</f>
        <v>0.35714285714285715</v>
      </c>
      <c r="T21" t="s">
        <v>12</v>
      </c>
      <c r="U21" s="4"/>
      <c r="V21" s="62">
        <v>3</v>
      </c>
      <c r="W21" s="73">
        <v>1.5</v>
      </c>
      <c r="X21" s="69">
        <v>1.5</v>
      </c>
      <c r="Y21" s="69">
        <v>1</v>
      </c>
      <c r="Z21" s="77">
        <f>2-Y22</f>
        <v>0.5</v>
      </c>
      <c r="AA21" s="80">
        <f t="shared" si="13"/>
        <v>4.5</v>
      </c>
      <c r="AB21" s="80">
        <f t="shared" si="14"/>
        <v>16.25</v>
      </c>
      <c r="AC21" s="83">
        <f>AB21/$AB$23</f>
        <v>0.27542372881355931</v>
      </c>
    </row>
    <row r="22" spans="1:30" ht="15.75" thickBot="1" x14ac:dyDescent="0.3">
      <c r="A22" s="4"/>
      <c r="B22" s="64">
        <v>4</v>
      </c>
      <c r="C22" s="74">
        <v>1.5</v>
      </c>
      <c r="D22" s="75">
        <v>1.5</v>
      </c>
      <c r="E22" s="75">
        <v>0.5</v>
      </c>
      <c r="F22" s="78">
        <v>1</v>
      </c>
      <c r="G22" s="81">
        <f>SUM(C22:F22)</f>
        <v>4.5</v>
      </c>
      <c r="H22" s="81">
        <f t="shared" si="10"/>
        <v>16.25</v>
      </c>
      <c r="I22" s="84">
        <f>H22/$H$23</f>
        <v>0.27542372881355931</v>
      </c>
      <c r="K22" s="4"/>
      <c r="L22" s="64">
        <v>4</v>
      </c>
      <c r="M22" s="74">
        <v>1.5</v>
      </c>
      <c r="N22" s="75">
        <v>1.5</v>
      </c>
      <c r="O22" s="75">
        <v>0.5</v>
      </c>
      <c r="P22" s="78">
        <v>1</v>
      </c>
      <c r="Q22" s="81">
        <f>SUM(M22:P22)</f>
        <v>4.5</v>
      </c>
      <c r="R22" s="81">
        <f t="shared" si="12"/>
        <v>16.25</v>
      </c>
      <c r="S22" s="84">
        <f>R22/$R$23</f>
        <v>0.27310924369747897</v>
      </c>
      <c r="U22" s="4"/>
      <c r="V22" s="64">
        <v>4</v>
      </c>
      <c r="W22" s="74">
        <v>1.5</v>
      </c>
      <c r="X22" s="75">
        <v>1.5</v>
      </c>
      <c r="Y22" s="75">
        <v>1.5</v>
      </c>
      <c r="Z22" s="78">
        <v>1</v>
      </c>
      <c r="AA22" s="81">
        <f>SUM(W22:Z22)</f>
        <v>5.5</v>
      </c>
      <c r="AB22" s="81">
        <f t="shared" si="14"/>
        <v>21.25</v>
      </c>
      <c r="AC22" s="84">
        <f>AB22/$AB$23</f>
        <v>0.36016949152542371</v>
      </c>
      <c r="AD22" t="s">
        <v>12</v>
      </c>
    </row>
    <row r="23" spans="1:30" ht="15.75" thickBot="1" x14ac:dyDescent="0.3">
      <c r="B23" s="63"/>
      <c r="C23" s="63"/>
      <c r="D23" s="63"/>
      <c r="E23" s="63"/>
      <c r="F23" s="63"/>
      <c r="G23" s="63"/>
      <c r="H23" s="64">
        <f>SUM(H19:H22)</f>
        <v>59</v>
      </c>
      <c r="I23" s="85">
        <f>SUM(I19:I22)</f>
        <v>1</v>
      </c>
      <c r="L23" s="63"/>
      <c r="M23" s="63"/>
      <c r="N23" s="63"/>
      <c r="O23" s="63"/>
      <c r="P23" s="63"/>
      <c r="Q23" s="63"/>
      <c r="R23" s="64">
        <f>SUM(R19:R22)</f>
        <v>59.5</v>
      </c>
      <c r="S23" s="85">
        <f>SUM(S19:S22)</f>
        <v>1</v>
      </c>
      <c r="V23" s="63"/>
      <c r="W23" s="63"/>
      <c r="X23" s="63"/>
      <c r="Y23" s="63"/>
      <c r="Z23" s="63"/>
      <c r="AA23" s="63"/>
      <c r="AB23" s="64">
        <f>SUM(AB19:AB22)</f>
        <v>59</v>
      </c>
      <c r="AC23" s="85">
        <f>SUM(AC19:AC22)</f>
        <v>1</v>
      </c>
    </row>
    <row r="24" spans="1:30" ht="15.75" thickBot="1" x14ac:dyDescent="0.3">
      <c r="F24" s="55"/>
      <c r="G24" s="55"/>
      <c r="H24" s="55"/>
      <c r="I24" s="55"/>
      <c r="J24" s="55"/>
      <c r="P24" s="55"/>
      <c r="Q24" s="55"/>
      <c r="R24" s="55"/>
      <c r="S24" s="55"/>
      <c r="T24" s="55"/>
      <c r="Z24" s="55"/>
      <c r="AA24" s="55"/>
      <c r="AB24" s="55"/>
      <c r="AC24" s="55"/>
    </row>
    <row r="25" spans="1:30" ht="15.75" thickBot="1" x14ac:dyDescent="0.3">
      <c r="A25" t="s">
        <v>16</v>
      </c>
      <c r="B25" s="56" t="s">
        <v>6</v>
      </c>
      <c r="C25" s="67" t="s">
        <v>6</v>
      </c>
      <c r="D25" s="57"/>
      <c r="E25" s="57"/>
      <c r="F25" s="58"/>
      <c r="G25" s="56" t="s">
        <v>8</v>
      </c>
      <c r="H25" s="56" t="s">
        <v>9</v>
      </c>
      <c r="I25" s="56" t="s">
        <v>10</v>
      </c>
      <c r="K25" t="s">
        <v>28</v>
      </c>
      <c r="L25" s="56" t="s">
        <v>6</v>
      </c>
      <c r="M25" s="67" t="s">
        <v>6</v>
      </c>
      <c r="N25" s="57"/>
      <c r="O25" s="57"/>
      <c r="P25" s="58"/>
      <c r="Q25" s="56" t="s">
        <v>8</v>
      </c>
      <c r="R25" s="56" t="s">
        <v>9</v>
      </c>
      <c r="S25" s="56" t="s">
        <v>10</v>
      </c>
      <c r="U25" t="s">
        <v>32</v>
      </c>
      <c r="V25" s="56" t="s">
        <v>6</v>
      </c>
      <c r="W25" s="67" t="s">
        <v>6</v>
      </c>
      <c r="X25" s="57"/>
      <c r="Y25" s="57"/>
      <c r="Z25" s="58"/>
      <c r="AA25" s="56" t="s">
        <v>8</v>
      </c>
      <c r="AB25" s="56" t="s">
        <v>9</v>
      </c>
      <c r="AC25" s="56" t="s">
        <v>10</v>
      </c>
    </row>
    <row r="26" spans="1:30" ht="15.75" thickBot="1" x14ac:dyDescent="0.3">
      <c r="A26" s="4"/>
      <c r="B26" s="59"/>
      <c r="C26" s="60">
        <v>1</v>
      </c>
      <c r="D26" s="60">
        <v>2</v>
      </c>
      <c r="E26" s="60">
        <v>3</v>
      </c>
      <c r="F26" s="60">
        <v>4</v>
      </c>
      <c r="G26" s="59"/>
      <c r="H26" s="59"/>
      <c r="I26" s="59"/>
      <c r="K26" s="4"/>
      <c r="L26" s="59"/>
      <c r="M26" s="60">
        <v>1</v>
      </c>
      <c r="N26" s="60">
        <v>2</v>
      </c>
      <c r="O26" s="60">
        <v>3</v>
      </c>
      <c r="P26" s="60">
        <v>4</v>
      </c>
      <c r="Q26" s="59"/>
      <c r="R26" s="59"/>
      <c r="S26" s="59"/>
      <c r="U26" s="4"/>
      <c r="V26" s="59"/>
      <c r="W26" s="60">
        <v>1</v>
      </c>
      <c r="X26" s="60">
        <v>2</v>
      </c>
      <c r="Y26" s="60">
        <v>3</v>
      </c>
      <c r="Z26" s="60">
        <v>4</v>
      </c>
      <c r="AA26" s="59"/>
      <c r="AB26" s="59"/>
      <c r="AC26" s="59"/>
    </row>
    <row r="27" spans="1:30" ht="15.75" thickBot="1" x14ac:dyDescent="0.3">
      <c r="A27" s="4"/>
      <c r="B27" s="61">
        <v>1</v>
      </c>
      <c r="C27" s="71">
        <v>1</v>
      </c>
      <c r="D27" s="72">
        <f>2-C28</f>
        <v>0.5</v>
      </c>
      <c r="E27" s="72">
        <f>2-C29</f>
        <v>1</v>
      </c>
      <c r="F27" s="76">
        <f>2-C30</f>
        <v>0.5</v>
      </c>
      <c r="G27" s="79">
        <f>SUM(C27:F27)</f>
        <v>3</v>
      </c>
      <c r="H27" s="79">
        <f>MMULT(C27:F27,$G$27:$G$30)</f>
        <v>11.5</v>
      </c>
      <c r="I27" s="82">
        <f>H27/$H$31</f>
        <v>0.19008264462809918</v>
      </c>
      <c r="K27" s="4"/>
      <c r="L27" s="61">
        <v>1</v>
      </c>
      <c r="M27" s="71">
        <v>1</v>
      </c>
      <c r="N27" s="72">
        <f>2-M28</f>
        <v>0.5</v>
      </c>
      <c r="O27" s="72">
        <f>2-M29</f>
        <v>0.5</v>
      </c>
      <c r="P27" s="76">
        <f>2-M30</f>
        <v>0.5</v>
      </c>
      <c r="Q27" s="79">
        <f>SUM(M27:P27)</f>
        <v>2.5</v>
      </c>
      <c r="R27" s="79">
        <f>MMULT(M27:P27,$Q$27:$Q$30)</f>
        <v>9.25</v>
      </c>
      <c r="S27" s="82">
        <f>R27/$R$31</f>
        <v>0.15677966101694915</v>
      </c>
      <c r="U27" s="4"/>
      <c r="V27" s="61">
        <v>1</v>
      </c>
      <c r="W27" s="71">
        <v>1</v>
      </c>
      <c r="X27" s="72">
        <f>2-W28</f>
        <v>0.5</v>
      </c>
      <c r="Y27" s="72">
        <f>2-W29</f>
        <v>0.5</v>
      </c>
      <c r="Z27" s="76">
        <f>2-W30</f>
        <v>0.5</v>
      </c>
      <c r="AA27" s="79">
        <f>SUM(W27:Z27)</f>
        <v>2.5</v>
      </c>
      <c r="AB27" s="79">
        <f>MMULT(W27:Z27,$AA$27:$AA$30)</f>
        <v>9.25</v>
      </c>
      <c r="AC27" s="82">
        <f>AB27/$AB$31</f>
        <v>0.15289256198347106</v>
      </c>
    </row>
    <row r="28" spans="1:30" ht="15.75" thickBot="1" x14ac:dyDescent="0.3">
      <c r="A28" s="4"/>
      <c r="B28" s="62">
        <v>2</v>
      </c>
      <c r="C28" s="73">
        <v>1.5</v>
      </c>
      <c r="D28" s="69">
        <v>1</v>
      </c>
      <c r="E28" s="69">
        <f>2-D29</f>
        <v>0.5</v>
      </c>
      <c r="F28" s="77">
        <f>2-D30</f>
        <v>0.5</v>
      </c>
      <c r="G28" s="80">
        <f t="shared" ref="G28:G30" si="15">SUM(C28:F28)</f>
        <v>3.5</v>
      </c>
      <c r="H28" s="80">
        <f t="shared" ref="H28:H30" si="16">MMULT(C28:F28,$G$27:$G$30)</f>
        <v>12.75</v>
      </c>
      <c r="I28" s="83">
        <f>H28/$H$31</f>
        <v>0.21074380165289255</v>
      </c>
      <c r="K28" s="4"/>
      <c r="L28" s="62">
        <v>2</v>
      </c>
      <c r="M28" s="73">
        <v>1.5</v>
      </c>
      <c r="N28" s="69">
        <v>1</v>
      </c>
      <c r="O28" s="69">
        <f>2-N29</f>
        <v>0.5</v>
      </c>
      <c r="P28" s="77">
        <f>2-N30</f>
        <v>1.5</v>
      </c>
      <c r="Q28" s="80">
        <f t="shared" ref="Q28:Q30" si="17">SUM(M28:P28)</f>
        <v>4.5</v>
      </c>
      <c r="R28" s="79">
        <f t="shared" ref="R28:R30" si="18">MMULT(M28:P28,$Q$27:$Q$30)</f>
        <v>16.25</v>
      </c>
      <c r="S28" s="83">
        <f>R28/$R$31</f>
        <v>0.27542372881355931</v>
      </c>
      <c r="U28" s="4"/>
      <c r="V28" s="62">
        <v>2</v>
      </c>
      <c r="W28" s="73">
        <v>1.5</v>
      </c>
      <c r="X28" s="69">
        <v>1</v>
      </c>
      <c r="Y28" s="69">
        <f>2-X29</f>
        <v>0.5</v>
      </c>
      <c r="Z28" s="77">
        <f>2-X30</f>
        <v>1.5</v>
      </c>
      <c r="AA28" s="80">
        <f t="shared" ref="AA28:AA30" si="19">SUM(W28:Z28)</f>
        <v>4.5</v>
      </c>
      <c r="AB28" s="80">
        <f t="shared" ref="AB28:AB30" si="20">MMULT(W28:Z28,$AA$27:$AA$30)</f>
        <v>16.75</v>
      </c>
      <c r="AC28" s="83">
        <f>AB28/$AB$31</f>
        <v>0.27685950413223143</v>
      </c>
    </row>
    <row r="29" spans="1:30" ht="15.75" thickBot="1" x14ac:dyDescent="0.3">
      <c r="A29" s="4"/>
      <c r="B29" s="62">
        <v>3</v>
      </c>
      <c r="C29" s="73">
        <v>1</v>
      </c>
      <c r="D29" s="69">
        <v>1.5</v>
      </c>
      <c r="E29" s="69">
        <v>1</v>
      </c>
      <c r="F29" s="77">
        <f>2-E30</f>
        <v>0.5</v>
      </c>
      <c r="G29" s="80">
        <f t="shared" si="15"/>
        <v>4</v>
      </c>
      <c r="H29" s="80">
        <f t="shared" si="16"/>
        <v>15</v>
      </c>
      <c r="I29" s="83">
        <f>H29/$H$31</f>
        <v>0.24793388429752067</v>
      </c>
      <c r="K29" s="4"/>
      <c r="L29" s="62">
        <v>3</v>
      </c>
      <c r="M29" s="73">
        <v>1.5</v>
      </c>
      <c r="N29" s="69">
        <v>1.5</v>
      </c>
      <c r="O29" s="69">
        <v>1</v>
      </c>
      <c r="P29" s="77">
        <f>2-O30</f>
        <v>1.5</v>
      </c>
      <c r="Q29" s="80">
        <f>SUM(M29:P29)</f>
        <v>5.5</v>
      </c>
      <c r="R29" s="79">
        <f t="shared" si="18"/>
        <v>21.25</v>
      </c>
      <c r="S29" s="83">
        <f>R29/$R$31</f>
        <v>0.36016949152542371</v>
      </c>
      <c r="T29" t="s">
        <v>12</v>
      </c>
      <c r="U29" s="4"/>
      <c r="V29" s="62">
        <v>3</v>
      </c>
      <c r="W29" s="73">
        <v>1.5</v>
      </c>
      <c r="X29" s="69">
        <v>1.5</v>
      </c>
      <c r="Y29" s="69">
        <v>1</v>
      </c>
      <c r="Z29" s="77">
        <f>2-Y30</f>
        <v>1</v>
      </c>
      <c r="AA29" s="80">
        <f>SUM(W29:Z29)</f>
        <v>5</v>
      </c>
      <c r="AB29" s="80">
        <f t="shared" si="20"/>
        <v>19.5</v>
      </c>
      <c r="AC29" s="83">
        <f>AB29/$AB$31</f>
        <v>0.32231404958677684</v>
      </c>
      <c r="AD29" t="s">
        <v>12</v>
      </c>
    </row>
    <row r="30" spans="1:30" ht="15.75" thickBot="1" x14ac:dyDescent="0.3">
      <c r="A30" s="4"/>
      <c r="B30" s="64">
        <v>4</v>
      </c>
      <c r="C30" s="74">
        <v>1.5</v>
      </c>
      <c r="D30" s="75">
        <v>1.5</v>
      </c>
      <c r="E30" s="75">
        <v>1.5</v>
      </c>
      <c r="F30" s="78">
        <v>1</v>
      </c>
      <c r="G30" s="81">
        <f t="shared" si="15"/>
        <v>5.5</v>
      </c>
      <c r="H30" s="81">
        <f>MMULT(C30:F30,$G$27:$G$30)</f>
        <v>21.25</v>
      </c>
      <c r="I30" s="84">
        <f>H30/$H$31</f>
        <v>0.3512396694214876</v>
      </c>
      <c r="J30" t="s">
        <v>12</v>
      </c>
      <c r="K30" s="4"/>
      <c r="L30" s="64">
        <v>4</v>
      </c>
      <c r="M30" s="74">
        <v>1.5</v>
      </c>
      <c r="N30" s="75">
        <v>0.5</v>
      </c>
      <c r="O30" s="75">
        <v>0.5</v>
      </c>
      <c r="P30" s="78">
        <v>1</v>
      </c>
      <c r="Q30" s="81">
        <f t="shared" si="17"/>
        <v>3.5</v>
      </c>
      <c r="R30" s="79">
        <f t="shared" si="18"/>
        <v>12.25</v>
      </c>
      <c r="S30" s="84">
        <f>R30/$R$31</f>
        <v>0.2076271186440678</v>
      </c>
      <c r="U30" s="4"/>
      <c r="V30" s="64">
        <v>4</v>
      </c>
      <c r="W30" s="74">
        <v>1.5</v>
      </c>
      <c r="X30" s="75">
        <v>0.5</v>
      </c>
      <c r="Y30" s="75">
        <v>1</v>
      </c>
      <c r="Z30" s="78">
        <v>1</v>
      </c>
      <c r="AA30" s="81">
        <f t="shared" ref="AA30:AA32" si="21">SUM(W30:Z30)</f>
        <v>4</v>
      </c>
      <c r="AB30" s="81">
        <f t="shared" si="20"/>
        <v>15</v>
      </c>
      <c r="AC30" s="84">
        <f>AB30/$AB$31</f>
        <v>0.24793388429752067</v>
      </c>
    </row>
    <row r="31" spans="1:30" ht="15.75" thickBot="1" x14ac:dyDescent="0.3">
      <c r="B31" s="63"/>
      <c r="C31" s="63"/>
      <c r="D31" s="63"/>
      <c r="E31" s="63"/>
      <c r="F31" s="63"/>
      <c r="G31" s="63"/>
      <c r="H31" s="65">
        <f>SUM(H27:H30)</f>
        <v>60.5</v>
      </c>
      <c r="I31" s="66">
        <f>SUM(I27:I30)</f>
        <v>1</v>
      </c>
      <c r="L31" s="63"/>
      <c r="M31" s="63"/>
      <c r="N31" s="63"/>
      <c r="O31" s="63"/>
      <c r="P31" s="63"/>
      <c r="Q31" s="63"/>
      <c r="R31" s="65">
        <f>SUM(R27:R30)</f>
        <v>59</v>
      </c>
      <c r="S31" s="66">
        <f>SUM(S27:S30)</f>
        <v>0.99999999999999989</v>
      </c>
      <c r="V31" s="63"/>
      <c r="W31" s="63"/>
      <c r="X31" s="63"/>
      <c r="Y31" s="63"/>
      <c r="Z31" s="63"/>
      <c r="AA31" s="63"/>
      <c r="AB31" s="65">
        <f>SUM(AB27:AB30)</f>
        <v>60.5</v>
      </c>
      <c r="AC31" s="66">
        <f>SUM(AC27:AC30)</f>
        <v>1</v>
      </c>
    </row>
    <row r="32" spans="1:30" x14ac:dyDescent="0.25">
      <c r="F32" s="55"/>
      <c r="G32" s="55"/>
      <c r="H32" s="55"/>
      <c r="I32" s="55"/>
      <c r="J32" s="55"/>
      <c r="P32" s="55"/>
      <c r="Q32" s="55"/>
      <c r="R32" s="55"/>
      <c r="S32" s="55"/>
      <c r="T32" s="55"/>
      <c r="Z32" s="55"/>
      <c r="AA32" s="55"/>
      <c r="AB32" s="55"/>
      <c r="AC32" s="55"/>
    </row>
    <row r="33" spans="1:29" ht="15.75" thickBot="1" x14ac:dyDescent="0.3">
      <c r="E33" s="55"/>
      <c r="F33" t="s">
        <v>4</v>
      </c>
      <c r="H33" s="55"/>
      <c r="I33" s="55"/>
      <c r="J33" s="55"/>
      <c r="O33" s="55"/>
      <c r="P33" t="s">
        <v>4</v>
      </c>
      <c r="R33" s="55"/>
      <c r="S33" s="55"/>
      <c r="T33" s="55"/>
      <c r="Y33" s="55"/>
      <c r="Z33" t="s">
        <v>4</v>
      </c>
      <c r="AB33" s="55"/>
      <c r="AC33" s="55"/>
    </row>
    <row r="34" spans="1:29" x14ac:dyDescent="0.25">
      <c r="A34">
        <v>1</v>
      </c>
      <c r="B34" s="86">
        <f>I3</f>
        <v>0.18487394957983194</v>
      </c>
      <c r="C34" s="87">
        <f>I11</f>
        <v>0.15546218487394958</v>
      </c>
      <c r="D34" s="87">
        <f>I19</f>
        <v>0.15677966101694915</v>
      </c>
      <c r="E34" s="88">
        <f>I27</f>
        <v>0.19008264462809918</v>
      </c>
      <c r="F34" s="82">
        <v>0.1</v>
      </c>
      <c r="G34" s="82">
        <f>MMULT(B34:E34,$F$34:$F$37)</f>
        <v>0.16931648972798252</v>
      </c>
      <c r="H34" s="55"/>
      <c r="I34" s="55"/>
      <c r="J34" s="55"/>
      <c r="K34">
        <v>1</v>
      </c>
      <c r="L34" s="86">
        <f>S3</f>
        <v>0.27542372881355931</v>
      </c>
      <c r="M34" s="87">
        <f>S11</f>
        <v>0.18595041322314049</v>
      </c>
      <c r="N34" s="87">
        <f>S19</f>
        <v>0.18487394957983194</v>
      </c>
      <c r="O34" s="88">
        <f>S27</f>
        <v>0.15677966101694915</v>
      </c>
      <c r="P34" s="82">
        <v>0.1</v>
      </c>
      <c r="Q34" s="82">
        <f>MMULT(L34:O34,$P$34:$P$37)</f>
        <v>0.18571593366300154</v>
      </c>
      <c r="R34" s="55"/>
      <c r="S34" s="55"/>
      <c r="T34" s="55"/>
      <c r="U34">
        <v>1</v>
      </c>
      <c r="V34" s="86">
        <f>AC3</f>
        <v>0.18595041322314049</v>
      </c>
      <c r="W34" s="87">
        <f>AC11</f>
        <v>0.15289256198347106</v>
      </c>
      <c r="X34" s="87">
        <f>AC19</f>
        <v>0.15677966101694915</v>
      </c>
      <c r="Y34" s="88">
        <f>AC27</f>
        <v>0.15289256198347106</v>
      </c>
      <c r="Z34" s="82">
        <v>0.1</v>
      </c>
      <c r="AA34" s="82">
        <f>MMULT(V34:Y34,$Z$34:$Z$37)</f>
        <v>0.15775318672082925</v>
      </c>
      <c r="AB34" s="55"/>
      <c r="AC34" s="55"/>
    </row>
    <row r="35" spans="1:29" x14ac:dyDescent="0.25">
      <c r="A35">
        <v>2</v>
      </c>
      <c r="B35" s="89">
        <f>I4</f>
        <v>0.18487394957983194</v>
      </c>
      <c r="C35" s="70">
        <f>I12</f>
        <v>0.20588235294117646</v>
      </c>
      <c r="D35" s="70">
        <f>I20</f>
        <v>0.2076271186440678</v>
      </c>
      <c r="E35" s="90">
        <f>I28</f>
        <v>0.21074380165289255</v>
      </c>
      <c r="F35" s="83">
        <v>0.2</v>
      </c>
      <c r="G35" s="83">
        <f>MMULT(B35:E35,$F$34:$F$37)</f>
        <v>0.20593785349971339</v>
      </c>
      <c r="H35" s="55"/>
      <c r="I35" s="55"/>
      <c r="J35" s="55"/>
      <c r="K35">
        <v>2</v>
      </c>
      <c r="L35" s="89">
        <f>S4</f>
        <v>0.15677966101694915</v>
      </c>
      <c r="M35" s="70">
        <f>S12</f>
        <v>0.24380165289256198</v>
      </c>
      <c r="N35" s="70">
        <f>S20</f>
        <v>0.18487394957983194</v>
      </c>
      <c r="O35" s="90">
        <f>S28</f>
        <v>0.27542372881355931</v>
      </c>
      <c r="P35" s="83">
        <v>0.2</v>
      </c>
      <c r="Q35" s="83">
        <f>MMULT(L35:O35,$P$34:$P$37)</f>
        <v>0.22101499515620787</v>
      </c>
      <c r="R35" s="55"/>
      <c r="S35" s="55"/>
      <c r="T35" s="55"/>
      <c r="U35">
        <v>2</v>
      </c>
      <c r="V35" s="89">
        <f>AC4</f>
        <v>0.24380165289256198</v>
      </c>
      <c r="W35" s="70">
        <f>AC12</f>
        <v>0.24793388429752067</v>
      </c>
      <c r="X35" s="70">
        <f>AC20</f>
        <v>0.2076271186440678</v>
      </c>
      <c r="Y35" s="90">
        <f>AC28</f>
        <v>0.27685950413223143</v>
      </c>
      <c r="Z35" s="83">
        <v>0.2</v>
      </c>
      <c r="AA35" s="83">
        <f t="shared" ref="AA35:AA37" si="22">MMULT(V35:Y35,$Z$34:$Z$37)</f>
        <v>0.24007564084605687</v>
      </c>
      <c r="AB35" s="55"/>
      <c r="AC35" s="55"/>
    </row>
    <row r="36" spans="1:29" x14ac:dyDescent="0.25">
      <c r="A36">
        <v>3</v>
      </c>
      <c r="B36" s="89">
        <f>I5</f>
        <v>0.35714285714285715</v>
      </c>
      <c r="C36" s="70">
        <f>I13</f>
        <v>0.31932773109243695</v>
      </c>
      <c r="D36" s="70">
        <f>I21</f>
        <v>0.36016949152542371</v>
      </c>
      <c r="E36" s="90">
        <f>I29</f>
        <v>0.24793388429752067</v>
      </c>
      <c r="F36" s="83">
        <v>0.4</v>
      </c>
      <c r="G36" s="83">
        <f>MMULT(B36:E36,$F$34:$F$37)</f>
        <v>0.31802779383219881</v>
      </c>
      <c r="H36" t="s">
        <v>12</v>
      </c>
      <c r="K36">
        <v>3</v>
      </c>
      <c r="L36" s="89">
        <f>S5</f>
        <v>0.36016949152542371</v>
      </c>
      <c r="M36" s="70">
        <f>S13</f>
        <v>0.21900826446280991</v>
      </c>
      <c r="N36" s="70">
        <f>S21</f>
        <v>0.35714285714285715</v>
      </c>
      <c r="O36" s="90">
        <f>S29</f>
        <v>0.36016949152542371</v>
      </c>
      <c r="P36" s="83">
        <v>0.4</v>
      </c>
      <c r="Q36" s="83">
        <f>MMULT(L36:O36,$P$34:$P$37)</f>
        <v>0.33072659235987434</v>
      </c>
      <c r="R36" t="s">
        <v>12</v>
      </c>
      <c r="U36">
        <v>3</v>
      </c>
      <c r="V36" s="89">
        <f>AC5</f>
        <v>0.21900826446280991</v>
      </c>
      <c r="W36" s="70">
        <f>AC13</f>
        <v>0.32231404958677684</v>
      </c>
      <c r="X36" s="70">
        <f>AC21</f>
        <v>0.27542372881355931</v>
      </c>
      <c r="Y36" s="90">
        <f>AC29</f>
        <v>0.32231404958677684</v>
      </c>
      <c r="Z36" s="83">
        <v>0.4</v>
      </c>
      <c r="AA36" s="83">
        <f t="shared" si="22"/>
        <v>0.2932273427650931</v>
      </c>
    </row>
    <row r="37" spans="1:29" ht="15.75" thickBot="1" x14ac:dyDescent="0.3">
      <c r="A37" s="55">
        <v>4</v>
      </c>
      <c r="B37" s="91">
        <f>I6</f>
        <v>0.27310924369747897</v>
      </c>
      <c r="C37" s="92">
        <f>I14</f>
        <v>0.31932773109243695</v>
      </c>
      <c r="D37" s="92">
        <f>I22</f>
        <v>0.27542372881355931</v>
      </c>
      <c r="E37" s="93">
        <f>I30</f>
        <v>0.3512396694214876</v>
      </c>
      <c r="F37" s="84">
        <v>0.3</v>
      </c>
      <c r="G37" s="84">
        <f>MMULT(B37:E37,$F$34:$F$37)</f>
        <v>0.30671786294010528</v>
      </c>
      <c r="K37" s="55">
        <v>4</v>
      </c>
      <c r="L37" s="91">
        <f>S6</f>
        <v>0.2076271186440678</v>
      </c>
      <c r="M37" s="92">
        <f>S14</f>
        <v>0.3512396694214876</v>
      </c>
      <c r="N37" s="92">
        <f>S22</f>
        <v>0.27310924369747897</v>
      </c>
      <c r="O37" s="93">
        <f>S30</f>
        <v>0.2076271186440678</v>
      </c>
      <c r="P37" s="84">
        <v>0.3</v>
      </c>
      <c r="Q37" s="84">
        <f>MMULT(L37:O37,$P$34:$P$37)</f>
        <v>0.26254247882091625</v>
      </c>
      <c r="U37" s="55">
        <v>4</v>
      </c>
      <c r="V37" s="91">
        <f>AC6</f>
        <v>0.3512396694214876</v>
      </c>
      <c r="W37" s="92">
        <f>AC14</f>
        <v>0.27685950413223143</v>
      </c>
      <c r="X37" s="92">
        <f>AC22</f>
        <v>0.36016949152542371</v>
      </c>
      <c r="Y37" s="93">
        <f>AC30</f>
        <v>0.24793388429752067</v>
      </c>
      <c r="Z37" s="84">
        <v>0.3</v>
      </c>
      <c r="AA37" s="84">
        <f t="shared" si="22"/>
        <v>0.30894382966802075</v>
      </c>
      <c r="AB37" t="s">
        <v>12</v>
      </c>
    </row>
    <row r="38" spans="1:29" x14ac:dyDescent="0.25">
      <c r="E38" s="55"/>
      <c r="G38" s="38">
        <f>SUM(G34:G37)</f>
        <v>1</v>
      </c>
      <c r="O38" s="55"/>
      <c r="Q38" s="38">
        <f>SUM(Q34:Q37)</f>
        <v>1</v>
      </c>
      <c r="Y38" s="55"/>
      <c r="AA38" s="38">
        <f>SUM(AA34:AA37)</f>
        <v>1</v>
      </c>
    </row>
    <row r="40" spans="1:29" ht="15.75" thickBot="1" x14ac:dyDescent="0.3">
      <c r="H40" t="s">
        <v>33</v>
      </c>
    </row>
    <row r="41" spans="1:29" x14ac:dyDescent="0.25">
      <c r="D41">
        <v>1</v>
      </c>
      <c r="E41" s="86">
        <f>G34</f>
        <v>0.16931648972798252</v>
      </c>
      <c r="F41" s="121">
        <f>Q34</f>
        <v>0.18571593366300154</v>
      </c>
      <c r="G41" s="123">
        <f>AA34</f>
        <v>0.15775318672082925</v>
      </c>
      <c r="H41" s="126">
        <v>0.4</v>
      </c>
      <c r="I41" s="129">
        <f>MMULT(E41:G41,$H$41:$H$43)</f>
        <v>0.17216546935345087</v>
      </c>
    </row>
    <row r="42" spans="1:29" x14ac:dyDescent="0.25">
      <c r="D42">
        <v>2</v>
      </c>
      <c r="E42" s="89">
        <f t="shared" ref="E42:E44" si="23">G35</f>
        <v>0.20593785349971339</v>
      </c>
      <c r="F42" s="120">
        <f t="shared" ref="F42:F44" si="24">Q35</f>
        <v>0.22101499515620787</v>
      </c>
      <c r="G42" s="124">
        <f t="shared" ref="G42:G44" si="25">AA35</f>
        <v>0.24007564084605687</v>
      </c>
      <c r="H42" s="127">
        <v>0.35</v>
      </c>
      <c r="I42" s="130">
        <f t="shared" ref="I42:I44" si="26">MMULT(E42:G42,$H$41:$H$43)</f>
        <v>0.21974929991607234</v>
      </c>
    </row>
    <row r="43" spans="1:29" x14ac:dyDescent="0.25">
      <c r="D43">
        <v>3</v>
      </c>
      <c r="E43" s="89">
        <f t="shared" si="23"/>
        <v>0.31802779383219881</v>
      </c>
      <c r="F43" s="120">
        <f t="shared" si="24"/>
        <v>0.33072659235987434</v>
      </c>
      <c r="G43" s="124">
        <f t="shared" si="25"/>
        <v>0.2932273427650931</v>
      </c>
      <c r="H43" s="127">
        <v>0.25</v>
      </c>
      <c r="I43" s="130">
        <f t="shared" si="26"/>
        <v>0.31627226055010882</v>
      </c>
      <c r="J43" t="s">
        <v>12</v>
      </c>
    </row>
    <row r="44" spans="1:29" ht="15.75" thickBot="1" x14ac:dyDescent="0.3">
      <c r="D44">
        <v>4</v>
      </c>
      <c r="E44" s="91">
        <f t="shared" si="23"/>
        <v>0.30671786294010528</v>
      </c>
      <c r="F44" s="122">
        <f t="shared" si="24"/>
        <v>0.26254247882091625</v>
      </c>
      <c r="G44" s="125">
        <f t="shared" si="25"/>
        <v>0.30894382966802075</v>
      </c>
      <c r="H44" s="128"/>
      <c r="I44" s="131">
        <f t="shared" si="26"/>
        <v>0.291812970180368</v>
      </c>
    </row>
    <row r="45" spans="1:29" x14ac:dyDescent="0.25">
      <c r="I45" s="38">
        <f>SUM(I41:I44)</f>
        <v>1</v>
      </c>
    </row>
    <row r="46" spans="1:29" x14ac:dyDescent="0.25">
      <c r="B46" t="s">
        <v>22</v>
      </c>
      <c r="C46">
        <v>4</v>
      </c>
      <c r="D46" t="s">
        <v>24</v>
      </c>
      <c r="E46">
        <v>3</v>
      </c>
    </row>
    <row r="47" spans="1:29" x14ac:dyDescent="0.25">
      <c r="B47" t="s">
        <v>35</v>
      </c>
      <c r="C47">
        <v>6</v>
      </c>
      <c r="D47" t="s">
        <v>36</v>
      </c>
      <c r="E47">
        <v>3</v>
      </c>
      <c r="G47" s="4" t="s">
        <v>37</v>
      </c>
      <c r="H47">
        <f>(C46-1)*(E46-1)*C46*E46/4</f>
        <v>18</v>
      </c>
    </row>
    <row r="48" spans="1:29" x14ac:dyDescent="0.25">
      <c r="R48" s="4"/>
      <c r="S48" s="4"/>
    </row>
    <row r="49" spans="1:23" ht="19.5" thickBot="1" x14ac:dyDescent="0.3">
      <c r="A49" t="s">
        <v>34</v>
      </c>
      <c r="G49" t="s">
        <v>42</v>
      </c>
      <c r="L49" s="4"/>
      <c r="M49" t="s">
        <v>43</v>
      </c>
      <c r="R49" s="137"/>
      <c r="S49" t="s">
        <v>44</v>
      </c>
    </row>
    <row r="50" spans="1:23" ht="19.5" thickBot="1" x14ac:dyDescent="0.3">
      <c r="B50" s="106">
        <v>1</v>
      </c>
      <c r="C50" s="135">
        <v>2</v>
      </c>
      <c r="D50" s="135">
        <v>3</v>
      </c>
      <c r="E50" s="28">
        <v>4</v>
      </c>
      <c r="H50" s="106">
        <v>1</v>
      </c>
      <c r="I50" s="135">
        <v>2</v>
      </c>
      <c r="J50" s="135">
        <v>3</v>
      </c>
      <c r="K50" s="28">
        <v>4</v>
      </c>
      <c r="L50" s="4"/>
      <c r="N50" s="106">
        <v>1</v>
      </c>
      <c r="O50" s="135">
        <v>2</v>
      </c>
      <c r="P50" s="135">
        <v>3</v>
      </c>
      <c r="Q50" s="28">
        <v>4</v>
      </c>
      <c r="R50" s="137"/>
      <c r="T50" s="106">
        <v>1</v>
      </c>
      <c r="U50" s="135">
        <v>2</v>
      </c>
      <c r="V50" s="135">
        <v>3</v>
      </c>
      <c r="W50" s="28">
        <v>4</v>
      </c>
    </row>
    <row r="51" spans="1:23" ht="19.5" thickBot="1" x14ac:dyDescent="0.3">
      <c r="A51" s="8">
        <v>1</v>
      </c>
      <c r="B51" s="11"/>
      <c r="C51" s="1">
        <v>1</v>
      </c>
      <c r="D51" s="1">
        <v>0</v>
      </c>
      <c r="E51" s="2">
        <v>1</v>
      </c>
      <c r="G51" s="8">
        <v>1</v>
      </c>
      <c r="H51" s="11"/>
      <c r="I51" s="1">
        <v>0</v>
      </c>
      <c r="J51" s="1">
        <v>0</v>
      </c>
      <c r="K51" s="2">
        <v>0</v>
      </c>
      <c r="L51" s="137"/>
      <c r="M51" s="8">
        <v>1</v>
      </c>
      <c r="N51" s="11"/>
      <c r="O51" s="1">
        <v>0</v>
      </c>
      <c r="P51" s="1">
        <v>0</v>
      </c>
      <c r="Q51" s="2">
        <v>0</v>
      </c>
      <c r="R51" s="137"/>
      <c r="S51" s="8">
        <v>1</v>
      </c>
      <c r="T51" s="11"/>
      <c r="U51" s="1">
        <v>0</v>
      </c>
      <c r="V51" s="1">
        <v>0</v>
      </c>
      <c r="W51" s="2">
        <v>0</v>
      </c>
    </row>
    <row r="52" spans="1:23" ht="19.5" thickBot="1" x14ac:dyDescent="0.3">
      <c r="A52" s="9">
        <v>2</v>
      </c>
      <c r="B52" s="3">
        <v>1</v>
      </c>
      <c r="C52" s="11"/>
      <c r="D52" s="4">
        <v>0</v>
      </c>
      <c r="E52" s="5">
        <v>0</v>
      </c>
      <c r="G52" s="9">
        <v>2</v>
      </c>
      <c r="H52" s="3">
        <v>3</v>
      </c>
      <c r="I52" s="11"/>
      <c r="J52" s="4">
        <v>0</v>
      </c>
      <c r="K52" s="5">
        <v>0</v>
      </c>
      <c r="L52" s="137"/>
      <c r="M52" s="9">
        <v>2</v>
      </c>
      <c r="N52" s="3">
        <v>2</v>
      </c>
      <c r="O52" s="11"/>
      <c r="P52" s="4">
        <v>0</v>
      </c>
      <c r="Q52" s="5">
        <v>0</v>
      </c>
      <c r="R52" s="137"/>
      <c r="S52" s="9">
        <v>2</v>
      </c>
      <c r="T52" s="3">
        <v>3</v>
      </c>
      <c r="U52" s="11"/>
      <c r="V52" s="4">
        <v>0</v>
      </c>
      <c r="W52" s="5">
        <v>3</v>
      </c>
    </row>
    <row r="53" spans="1:23" ht="19.5" thickBot="1" x14ac:dyDescent="0.3">
      <c r="A53" s="9">
        <v>3</v>
      </c>
      <c r="B53" s="3">
        <v>2</v>
      </c>
      <c r="C53" s="4">
        <v>2</v>
      </c>
      <c r="D53" s="11"/>
      <c r="E53" s="5">
        <v>2</v>
      </c>
      <c r="G53" s="9">
        <v>3</v>
      </c>
      <c r="H53" s="3">
        <v>2</v>
      </c>
      <c r="I53" s="4">
        <v>1</v>
      </c>
      <c r="J53" s="11"/>
      <c r="K53" s="5">
        <v>1</v>
      </c>
      <c r="L53" s="137"/>
      <c r="M53" s="9">
        <v>3</v>
      </c>
      <c r="N53" s="3">
        <v>3</v>
      </c>
      <c r="O53" s="4">
        <v>3</v>
      </c>
      <c r="P53" s="11"/>
      <c r="Q53" s="5">
        <v>2</v>
      </c>
      <c r="R53" s="138"/>
      <c r="S53" s="9">
        <v>3</v>
      </c>
      <c r="T53" s="3">
        <v>2</v>
      </c>
      <c r="U53" s="4">
        <v>3</v>
      </c>
      <c r="V53" s="11"/>
      <c r="W53" s="5">
        <v>0</v>
      </c>
    </row>
    <row r="54" spans="1:23" ht="19.5" thickBot="1" x14ac:dyDescent="0.3">
      <c r="A54" s="10">
        <v>4</v>
      </c>
      <c r="B54" s="6">
        <v>2</v>
      </c>
      <c r="C54" s="7">
        <v>3</v>
      </c>
      <c r="D54" s="7">
        <v>1</v>
      </c>
      <c r="E54" s="11"/>
      <c r="G54" s="10">
        <v>4</v>
      </c>
      <c r="H54" s="6">
        <v>3</v>
      </c>
      <c r="I54" s="7">
        <v>3</v>
      </c>
      <c r="J54" s="7">
        <v>1</v>
      </c>
      <c r="K54" s="11"/>
      <c r="L54" s="137"/>
      <c r="M54" s="10">
        <v>4</v>
      </c>
      <c r="N54" s="6">
        <v>3</v>
      </c>
      <c r="O54" s="7">
        <v>2</v>
      </c>
      <c r="P54" s="7">
        <v>2</v>
      </c>
      <c r="Q54" s="11"/>
      <c r="R54" s="4"/>
      <c r="S54" s="10">
        <v>4</v>
      </c>
      <c r="T54" s="6">
        <v>3</v>
      </c>
      <c r="U54" s="7">
        <v>1</v>
      </c>
      <c r="V54" s="7">
        <v>1</v>
      </c>
      <c r="W54" s="11"/>
    </row>
    <row r="55" spans="1:23" x14ac:dyDescent="0.25">
      <c r="D55" t="s">
        <v>39</v>
      </c>
      <c r="E55">
        <f>C51^2+E51^2+E53^2</f>
        <v>6</v>
      </c>
      <c r="J55" t="s">
        <v>39</v>
      </c>
      <c r="K55">
        <f>H52^2+H53^2+I53^2+H54^2+I54^2+J54^2</f>
        <v>33</v>
      </c>
      <c r="L55" s="136"/>
      <c r="P55" t="s">
        <v>39</v>
      </c>
      <c r="Q55">
        <f>N52^2+N53^2+O53^2+N54^2+O54^2+P54^2</f>
        <v>39</v>
      </c>
      <c r="R55" s="4"/>
      <c r="V55" t="s">
        <v>39</v>
      </c>
      <c r="W55">
        <f>T52^2+T53^2+U53^2+T54^2+U54^2+V54^2</f>
        <v>33</v>
      </c>
    </row>
    <row r="56" spans="1:23" x14ac:dyDescent="0.25">
      <c r="D56" t="s">
        <v>38</v>
      </c>
      <c r="E56">
        <f>C51+E51+E53</f>
        <v>4</v>
      </c>
      <c r="J56" t="s">
        <v>38</v>
      </c>
      <c r="K56">
        <f>H52+H53+I53+H54+I54+J54</f>
        <v>13</v>
      </c>
      <c r="L56" s="4"/>
      <c r="P56" t="s">
        <v>38</v>
      </c>
      <c r="Q56">
        <f>N52+N53+O53+N54+O54+P54</f>
        <v>15</v>
      </c>
      <c r="R56" s="4"/>
      <c r="V56" t="s">
        <v>38</v>
      </c>
      <c r="W56">
        <f>T52+T53+U53+T54+U54+V54</f>
        <v>13</v>
      </c>
    </row>
    <row r="57" spans="1:23" x14ac:dyDescent="0.25">
      <c r="D57" t="s">
        <v>41</v>
      </c>
      <c r="E57">
        <f>E55-E56*$E$46+$C$47*$E$47</f>
        <v>12</v>
      </c>
      <c r="J57" t="s">
        <v>41</v>
      </c>
      <c r="K57">
        <f>K55-K56*$E$46+$C$47*$E$47</f>
        <v>12</v>
      </c>
      <c r="L57" s="4"/>
      <c r="P57" t="s">
        <v>41</v>
      </c>
      <c r="Q57">
        <f>Q55-Q56*$E$46+$C$47*$E$47</f>
        <v>12</v>
      </c>
      <c r="R57" s="4"/>
      <c r="V57" t="s">
        <v>41</v>
      </c>
      <c r="W57">
        <f>W55-W56*$E$46+$C$47*$E$47</f>
        <v>12</v>
      </c>
    </row>
    <row r="58" spans="1:23" x14ac:dyDescent="0.25">
      <c r="D58" t="s">
        <v>40</v>
      </c>
      <c r="E58" s="38">
        <f>E57/$H$47</f>
        <v>0.66666666666666663</v>
      </c>
      <c r="J58" t="s">
        <v>40</v>
      </c>
      <c r="K58" s="38">
        <f>K57/$H$47</f>
        <v>0.66666666666666663</v>
      </c>
      <c r="L58" s="4"/>
      <c r="P58" t="s">
        <v>40</v>
      </c>
      <c r="Q58" s="38">
        <f>Q57/$H$47</f>
        <v>0.66666666666666663</v>
      </c>
      <c r="R58" s="4"/>
      <c r="V58" t="s">
        <v>40</v>
      </c>
      <c r="W58" s="38">
        <f>W57/$H$47</f>
        <v>0.66666666666666663</v>
      </c>
    </row>
  </sheetData>
  <mergeCells count="60">
    <mergeCell ref="V25:V26"/>
    <mergeCell ref="W25:Z25"/>
    <mergeCell ref="AA25:AA26"/>
    <mergeCell ref="AB25:AB26"/>
    <mergeCell ref="AC25:AC26"/>
    <mergeCell ref="V17:V18"/>
    <mergeCell ref="W17:Z17"/>
    <mergeCell ref="AA17:AA18"/>
    <mergeCell ref="AB17:AB18"/>
    <mergeCell ref="AC17:AC18"/>
    <mergeCell ref="V9:V10"/>
    <mergeCell ref="W9:Z9"/>
    <mergeCell ref="AA9:AA10"/>
    <mergeCell ref="AB9:AB10"/>
    <mergeCell ref="AC9:AC10"/>
    <mergeCell ref="V1:V2"/>
    <mergeCell ref="W1:Z1"/>
    <mergeCell ref="AA1:AA2"/>
    <mergeCell ref="AB1:AB2"/>
    <mergeCell ref="AC1:AC2"/>
    <mergeCell ref="L25:L26"/>
    <mergeCell ref="M25:P25"/>
    <mergeCell ref="Q25:Q26"/>
    <mergeCell ref="R25:R26"/>
    <mergeCell ref="S25:S26"/>
    <mergeCell ref="L17:L18"/>
    <mergeCell ref="M17:P17"/>
    <mergeCell ref="Q17:Q18"/>
    <mergeCell ref="R17:R18"/>
    <mergeCell ref="S17:S18"/>
    <mergeCell ref="Q1:Q2"/>
    <mergeCell ref="R1:R2"/>
    <mergeCell ref="S1:S2"/>
    <mergeCell ref="L9:L10"/>
    <mergeCell ref="M9:P9"/>
    <mergeCell ref="Q9:Q10"/>
    <mergeCell ref="R9:R10"/>
    <mergeCell ref="S9:S10"/>
    <mergeCell ref="B17:B18"/>
    <mergeCell ref="C17:F17"/>
    <mergeCell ref="H17:H18"/>
    <mergeCell ref="I17:I18"/>
    <mergeCell ref="I25:I26"/>
    <mergeCell ref="H25:H26"/>
    <mergeCell ref="C25:F25"/>
    <mergeCell ref="B25:B26"/>
    <mergeCell ref="B1:B2"/>
    <mergeCell ref="C1:F1"/>
    <mergeCell ref="H1:H2"/>
    <mergeCell ref="I1:I2"/>
    <mergeCell ref="B9:B10"/>
    <mergeCell ref="C9:F9"/>
    <mergeCell ref="H9:H10"/>
    <mergeCell ref="I9:I10"/>
    <mergeCell ref="G25:G26"/>
    <mergeCell ref="G17:G18"/>
    <mergeCell ref="G9:G10"/>
    <mergeCell ref="L1:L2"/>
    <mergeCell ref="G1:G2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J21" sqref="J21"/>
    </sheetView>
  </sheetViews>
  <sheetFormatPr defaultRowHeight="15" x14ac:dyDescent="0.25"/>
  <sheetData>
    <row r="1" spans="1:9" ht="15.75" thickBot="1" x14ac:dyDescent="0.3">
      <c r="A1" s="39" t="s">
        <v>11</v>
      </c>
      <c r="B1" s="50" t="s">
        <v>6</v>
      </c>
      <c r="C1" s="50"/>
      <c r="D1" s="50"/>
      <c r="E1" s="51"/>
      <c r="F1" s="46" t="s">
        <v>4</v>
      </c>
      <c r="G1" s="39" t="s">
        <v>9</v>
      </c>
      <c r="H1" s="53"/>
    </row>
    <row r="2" spans="1:9" ht="15.75" thickBot="1" x14ac:dyDescent="0.3">
      <c r="A2" s="40"/>
      <c r="B2" s="25">
        <v>1</v>
      </c>
      <c r="C2" s="25">
        <v>2</v>
      </c>
      <c r="D2" s="25">
        <v>3</v>
      </c>
      <c r="E2" s="25">
        <v>4</v>
      </c>
      <c r="F2" s="49"/>
      <c r="G2" s="52"/>
      <c r="H2" s="53"/>
    </row>
    <row r="3" spans="1:9" x14ac:dyDescent="0.25">
      <c r="A3" s="26">
        <v>1</v>
      </c>
      <c r="B3" s="29">
        <v>0.128</v>
      </c>
      <c r="C3" s="30">
        <v>0.24299999999999999</v>
      </c>
      <c r="D3" s="30">
        <v>0.46899999999999997</v>
      </c>
      <c r="E3" s="31">
        <v>0.16</v>
      </c>
      <c r="F3" s="29">
        <v>0.34200000000000003</v>
      </c>
      <c r="G3" s="8">
        <f>B3*$F$3+C3*$F$4+D3*$F$5+E3*$F$6</f>
        <v>0.30180599999999996</v>
      </c>
      <c r="H3" s="4"/>
      <c r="I3" s="38">
        <f>SUM(B3:E3)</f>
        <v>1</v>
      </c>
    </row>
    <row r="4" spans="1:9" x14ac:dyDescent="0.25">
      <c r="A4" s="26">
        <v>2</v>
      </c>
      <c r="B4" s="32">
        <v>0.36899999999999999</v>
      </c>
      <c r="C4" s="33">
        <v>0.183</v>
      </c>
      <c r="D4" s="33">
        <v>0.317</v>
      </c>
      <c r="E4" s="34">
        <v>0.13100000000000001</v>
      </c>
      <c r="F4" s="32">
        <v>0.13900000000000001</v>
      </c>
      <c r="G4" s="9">
        <f t="shared" ref="G4:G6" si="0">B4*$F$3+C4*$F$4+D4*$F$5+E4*$F$6</f>
        <v>0.30462600000000001</v>
      </c>
      <c r="H4" s="4"/>
      <c r="I4" s="38">
        <f>SUM(B4:E4)</f>
        <v>1</v>
      </c>
    </row>
    <row r="5" spans="1:9" x14ac:dyDescent="0.25">
      <c r="A5" s="26">
        <v>3</v>
      </c>
      <c r="B5" s="32">
        <v>0.25600000000000001</v>
      </c>
      <c r="C5" s="33">
        <v>0.17399999999999999</v>
      </c>
      <c r="D5" s="33">
        <v>0.42399999999999999</v>
      </c>
      <c r="E5" s="34">
        <v>0.14599999999999999</v>
      </c>
      <c r="F5" s="32">
        <v>0.45700000000000002</v>
      </c>
      <c r="G5" s="9">
        <f t="shared" si="0"/>
        <v>0.314558</v>
      </c>
      <c r="H5" s="4" t="s">
        <v>12</v>
      </c>
      <c r="I5" s="38">
        <f>SUM(B5:E5)</f>
        <v>1</v>
      </c>
    </row>
    <row r="6" spans="1:9" ht="15.75" thickBot="1" x14ac:dyDescent="0.3">
      <c r="A6" s="27">
        <v>4</v>
      </c>
      <c r="B6" s="35">
        <v>0.223</v>
      </c>
      <c r="C6" s="36">
        <v>0.19700000000000001</v>
      </c>
      <c r="D6" s="36">
        <v>0.29599999999999999</v>
      </c>
      <c r="E6" s="37">
        <v>0.28399999999999997</v>
      </c>
      <c r="F6" s="35">
        <v>6.2E-2</v>
      </c>
      <c r="G6" s="10">
        <f t="shared" si="0"/>
        <v>0.25652900000000001</v>
      </c>
      <c r="H6" s="4"/>
      <c r="I6" s="38">
        <f>SUM(B6:E6)</f>
        <v>1</v>
      </c>
    </row>
    <row r="7" spans="1:9" ht="15.75" thickBot="1" x14ac:dyDescent="0.3">
      <c r="A7" s="6"/>
      <c r="B7" s="36"/>
      <c r="C7" s="36"/>
      <c r="D7" s="36"/>
      <c r="E7" s="36"/>
      <c r="F7" s="36">
        <f>SUM(F3:F6)</f>
        <v>1</v>
      </c>
      <c r="G7" s="10">
        <f>SUM(G3:G6)</f>
        <v>1.177519</v>
      </c>
      <c r="H7" s="4"/>
    </row>
  </sheetData>
  <mergeCells count="5">
    <mergeCell ref="A1:A2"/>
    <mergeCell ref="B1:E1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K16" sqref="K16"/>
    </sheetView>
  </sheetViews>
  <sheetFormatPr defaultRowHeight="15" x14ac:dyDescent="0.25"/>
  <sheetData>
    <row r="1" spans="1:10" x14ac:dyDescent="0.25">
      <c r="A1" s="114" t="s">
        <v>11</v>
      </c>
      <c r="B1" s="111" t="s">
        <v>0</v>
      </c>
      <c r="C1" s="107"/>
      <c r="D1" s="117"/>
      <c r="E1" s="118" t="s">
        <v>17</v>
      </c>
      <c r="F1" s="118" t="s">
        <v>18</v>
      </c>
      <c r="G1" s="114" t="s">
        <v>19</v>
      </c>
      <c r="H1" s="109" t="s">
        <v>20</v>
      </c>
      <c r="I1" t="s">
        <v>21</v>
      </c>
      <c r="J1">
        <f>A8*(A7+1)/2</f>
        <v>7.5</v>
      </c>
    </row>
    <row r="2" spans="1:10" ht="15.75" thickBot="1" x14ac:dyDescent="0.3">
      <c r="A2" s="115"/>
      <c r="B2" s="112">
        <v>1</v>
      </c>
      <c r="C2" s="98">
        <v>2</v>
      </c>
      <c r="D2" s="99">
        <v>3</v>
      </c>
      <c r="E2" s="119"/>
      <c r="F2" s="119"/>
      <c r="G2" s="115"/>
      <c r="H2" s="110"/>
    </row>
    <row r="3" spans="1:10" x14ac:dyDescent="0.25">
      <c r="A3" s="116">
        <v>1</v>
      </c>
      <c r="B3" s="113">
        <v>4</v>
      </c>
      <c r="C3" s="94">
        <v>4</v>
      </c>
      <c r="D3" s="101">
        <v>4</v>
      </c>
      <c r="E3" s="104">
        <f>SUM(B3:D3)</f>
        <v>12</v>
      </c>
      <c r="F3" s="95">
        <f>E3-$J$1</f>
        <v>4.5</v>
      </c>
      <c r="G3" s="95">
        <f>F3^2</f>
        <v>20.25</v>
      </c>
      <c r="H3" s="132">
        <f>12*G7/(A8^2*A7*(A7^2-1))</f>
        <v>0.77777777777777779</v>
      </c>
    </row>
    <row r="4" spans="1:10" x14ac:dyDescent="0.25">
      <c r="A4" s="97">
        <v>2</v>
      </c>
      <c r="B4" s="108">
        <v>3</v>
      </c>
      <c r="C4" s="96">
        <v>3</v>
      </c>
      <c r="D4" s="102">
        <v>2</v>
      </c>
      <c r="E4" s="105">
        <f t="shared" ref="E4:E6" si="0">SUM(B4:D4)</f>
        <v>8</v>
      </c>
      <c r="F4" s="97">
        <f t="shared" ref="F4:F6" si="1">E4-$J$1</f>
        <v>0.5</v>
      </c>
      <c r="G4" s="97">
        <f t="shared" ref="G4:G6" si="2">F4^2</f>
        <v>0.25</v>
      </c>
      <c r="H4" s="133"/>
    </row>
    <row r="5" spans="1:10" x14ac:dyDescent="0.25">
      <c r="A5" s="97">
        <v>3</v>
      </c>
      <c r="B5" s="108">
        <v>1</v>
      </c>
      <c r="C5" s="96">
        <v>2</v>
      </c>
      <c r="D5" s="102">
        <v>1</v>
      </c>
      <c r="E5" s="105">
        <f t="shared" si="0"/>
        <v>4</v>
      </c>
      <c r="F5" s="97">
        <f t="shared" si="1"/>
        <v>-3.5</v>
      </c>
      <c r="G5" s="97">
        <f t="shared" si="2"/>
        <v>12.25</v>
      </c>
      <c r="H5" s="133"/>
    </row>
    <row r="6" spans="1:10" ht="15.75" thickBot="1" x14ac:dyDescent="0.3">
      <c r="A6" s="100">
        <v>4</v>
      </c>
      <c r="B6" s="112">
        <v>2</v>
      </c>
      <c r="C6" s="98">
        <v>1</v>
      </c>
      <c r="D6" s="103">
        <v>3</v>
      </c>
      <c r="E6" s="54">
        <f t="shared" si="0"/>
        <v>6</v>
      </c>
      <c r="F6" s="100">
        <f t="shared" si="1"/>
        <v>-1.5</v>
      </c>
      <c r="G6" s="100">
        <f t="shared" si="2"/>
        <v>2.25</v>
      </c>
      <c r="H6" s="134"/>
    </row>
    <row r="7" spans="1:10" ht="15.75" thickBot="1" x14ac:dyDescent="0.3">
      <c r="A7" s="4">
        <v>4</v>
      </c>
      <c r="B7" s="4" t="s">
        <v>22</v>
      </c>
      <c r="C7" s="4"/>
      <c r="D7" s="4"/>
      <c r="E7" s="4"/>
      <c r="F7" s="10" t="s">
        <v>23</v>
      </c>
      <c r="G7" s="10">
        <f>SUM(G3:G6)</f>
        <v>35</v>
      </c>
      <c r="H7" s="4"/>
    </row>
    <row r="8" spans="1:10" x14ac:dyDescent="0.25">
      <c r="A8" s="4">
        <v>3</v>
      </c>
      <c r="B8" s="4" t="s">
        <v>24</v>
      </c>
      <c r="C8" s="4"/>
      <c r="D8" s="4"/>
      <c r="E8" s="4"/>
      <c r="F8" s="4"/>
      <c r="G8" s="4"/>
      <c r="H8" s="4"/>
    </row>
  </sheetData>
  <mergeCells count="7">
    <mergeCell ref="H3:H6"/>
    <mergeCell ref="F1:F2"/>
    <mergeCell ref="G1:G2"/>
    <mergeCell ref="H1:H2"/>
    <mergeCell ref="A1:A2"/>
    <mergeCell ref="E1:E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Метод рангов</vt:lpstr>
      <vt:lpstr>Метод попарного сравнения</vt:lpstr>
      <vt:lpstr>Метод расстановки приоритетов</vt:lpstr>
      <vt:lpstr>Метод экспертных оценок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2016-12-25T21:05:54Z</dcterms:modified>
</cp:coreProperties>
</file>