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23" sheetId="1" r:id="rId4"/>
    <sheet state="visible" name="31" sheetId="2" r:id="rId5"/>
    <sheet state="visible" name="30" sheetId="3" r:id="rId6"/>
    <sheet state="visible" name="29" sheetId="4" r:id="rId7"/>
    <sheet state="visible" name="28" sheetId="5" r:id="rId8"/>
    <sheet state="visible" name="27" sheetId="6" r:id="rId9"/>
    <sheet state="visible" name="26" sheetId="7" r:id="rId10"/>
    <sheet state="visible" name="25" sheetId="8" r:id="rId11"/>
    <sheet state="visible" name="24" sheetId="9" r:id="rId12"/>
    <sheet state="visible" name="23" sheetId="10" r:id="rId13"/>
    <sheet state="visible" name="22" sheetId="11" r:id="rId14"/>
    <sheet state="visible" name="21" sheetId="12" r:id="rId15"/>
    <sheet state="visible" name="20" sheetId="13" r:id="rId16"/>
    <sheet state="visible" name="19" sheetId="14" r:id="rId17"/>
    <sheet state="visible" name="18" sheetId="15" r:id="rId18"/>
    <sheet state="visible" name="17" sheetId="16" r:id="rId19"/>
    <sheet state="visible" name="16" sheetId="17" r:id="rId20"/>
    <sheet state="visible" name="15" sheetId="18" r:id="rId21"/>
    <sheet state="visible" name="14" sheetId="19" r:id="rId22"/>
    <sheet state="visible" name="13" sheetId="20" r:id="rId23"/>
    <sheet state="visible" name="12" sheetId="21" r:id="rId24"/>
    <sheet state="visible" name="11" sheetId="22" r:id="rId25"/>
    <sheet state="visible" name="10" sheetId="23" r:id="rId26"/>
    <sheet state="visible" name="09" sheetId="24" r:id="rId27"/>
    <sheet state="visible" name="08" sheetId="25" r:id="rId28"/>
    <sheet state="visible" name="07" sheetId="26" r:id="rId29"/>
    <sheet state="visible" name="06" sheetId="27" r:id="rId30"/>
    <sheet state="visible" name="05" sheetId="28" r:id="rId31"/>
    <sheet state="visible" name="04" sheetId="29" r:id="rId32"/>
    <sheet state="visible" name="03" sheetId="30" r:id="rId33"/>
    <sheet state="visible" name="02" sheetId="31" r:id="rId34"/>
    <sheet state="visible" name="01" sheetId="32" r:id="rId35"/>
  </sheets>
  <definedNames/>
  <calcPr/>
  <extLst>
    <ext uri="GoogleSheetsCustomDataVersion2">
      <go:sheetsCustomData xmlns:go="http://customooxmlschemas.google.com/" r:id="rId36" roundtripDataChecksum="zELB1AGNGhwwxyOt1x618WBe2uq5xCxP/052Vr2coII="/>
    </ext>
  </extLst>
</workbook>
</file>

<file path=xl/sharedStrings.xml><?xml version="1.0" encoding="utf-8"?>
<sst xmlns="http://schemas.openxmlformats.org/spreadsheetml/2006/main" count="2427" uniqueCount="98">
  <si>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</si>
  <si>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</si>
  <si>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</si>
  <si>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</si>
  <si>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</si>
  <si>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</si>
  <si>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</si>
  <si>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</si>
  <si>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</si>
  <si>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</si>
  <si>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</si>
  <si>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</si>
  <si>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</si>
  <si>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</si>
  <si>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</si>
  <si>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</si>
  <si>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</si>
  <si>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</si>
  <si>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</si>
  <si>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</si>
  <si>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</si>
  <si>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</si>
  <si>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</si>
  <si>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</si>
  <si>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</si>
  <si>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</si>
  <si>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</si>
  <si>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</si>
  <si>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</si>
  <si>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</si>
  <si>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</si>
  <si>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</si>
  <si>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</si>
  <si>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</si>
  <si>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</si>
  <si>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</si>
  <si>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</si>
  <si>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</si>
  <si>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</si>
  <si>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</si>
  <si>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Mes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</si>
  <si>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</si>
  <si>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</si>
  <si>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</si>
  <si>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</si>
  <si>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</si>
  <si>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</si>
  <si>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</si>
  <si>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</si>
  <si>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</si>
  <si>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</si>
  <si>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</si>
  <si>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</si>
  <si>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</si>
  <si>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</si>
  <si>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</si>
  <si>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</si>
  <si>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</si>
  <si>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</si>
  <si>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</si>
  <si>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</si>
  <si>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</si>
  <si>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</si>
  <si>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</si>
  <si>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</si>
  <si>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</si>
  <si>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</si>
  <si>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</si>
  <si>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</si>
  <si>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</si>
  <si>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</si>
  <si>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</si>
  <si>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</si>
  <si>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</si>
  <si>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</si>
  <si>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</si>
  <si>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</si>
  <si>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</si>
  <si>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</si>
  <si>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</si>
  <si>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TOTAL EFECTIVO FISICO</t>
  </si>
  <si>
    <t>TOTAL EN CAJA CON APERTURA</t>
  </si>
  <si>
    <t>TOTAL EN CAJA</t>
  </si>
  <si>
    <t>CAJA FINAL EFECTIVO</t>
  </si>
  <si>
    <t>DIFERENCIA</t>
  </si>
  <si>
    <t>Sasha Alcala</t>
  </si>
  <si>
    <t>Junio</t>
  </si>
  <si>
    <t>2691,92</t>
  </si>
  <si>
    <t>los 500 fue porque no tenia para pasarselos</t>
  </si>
  <si>
    <t>Sasha Alcalá</t>
  </si>
  <si>
    <t>a principal</t>
  </si>
  <si>
    <t>A principal</t>
  </si>
  <si>
    <t>JUNIO</t>
  </si>
  <si>
    <t>2 aguas y Xime y Ronald</t>
  </si>
  <si>
    <t>ronald</t>
  </si>
  <si>
    <t>Salida a Ronald</t>
  </si>
  <si>
    <t>Pago Xime</t>
  </si>
  <si>
    <t>SASHA ALCALA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</si>
</sst>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\ &quot;€&quot;_-;\-* #,##0\ &quot;€&quot;_-;_-* &quot;-&quot;\ &quot;€&quot;_-;_-@"/>
    <numFmt numFmtId="165" formatCode="&quot;€&quot;#,##0"/>
    <numFmt numFmtId="166" formatCode="[$$-340A]#,##0.00"/>
    <numFmt numFmtId="167" formatCode="[$$-340A]#,##0"/>
    <numFmt numFmtId="168" formatCode="[$$-340A]#,##0;[$$-340A]\-#,##0"/>
    <numFmt numFmtId="169" formatCode="_-&quot;$&quot;* #,##0_-;\-&quot;$&quot;* #,##0_-;_-&quot;$&quot;* &quot;-&quot;??_-;_-@"/>
    <numFmt numFmtId="170" formatCode="_ [$$-340A]* #,##0_ ;_ [$$-340A]* \-#,##0_ ;_ [$$-340A]* &quot;-&quot;??_ ;_ @_ "/>
    <numFmt numFmtId="171" formatCode="_-* #,##0.00_-;\-* #,##0.00_-;_-* &quot;-&quot;??_-;_-@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C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rgb="FF000000"/>
      <name val="Calibri"/>
    </font>
    <font>
      <b/>
      <i/>
      <sz val="16.0"/>
      <color theme="1"/>
      <name val="Calibri"/>
    </font>
    <font>
      <b/>
      <sz val="24.0"/>
      <color theme="0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22.0"/>
      <color theme="0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sz val="17.0"/>
      <color theme="1"/>
      <name val="Calibri"/>
    </font>
    <font>
      <b/>
      <sz val="18.0"/>
      <color theme="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005996"/>
        <bgColor rgb="FF00599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AAFFF"/>
        <bgColor rgb="FFCAAFFF"/>
      </patternFill>
    </fill>
    <fill>
      <patternFill patternType="solid">
        <fgColor rgb="FFFFFF00"/>
        <bgColor rgb="FFFFFF00"/>
      </patternFill>
    </fill>
    <fill>
      <patternFill patternType="solid">
        <fgColor rgb="FF19C3FF"/>
        <bgColor rgb="FF19C3FF"/>
      </patternFill>
    </fill>
    <fill>
      <patternFill patternType="solid">
        <fgColor rgb="FF9966FF"/>
        <bgColor rgb="FF9966FF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3FCDFF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7030A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E6E6E6"/>
        <bgColor rgb="FFE6E6E6"/>
      </patternFill>
    </fill>
    <fill>
      <patternFill patternType="solid">
        <fgColor rgb="FF3F3F3F"/>
        <bgColor rgb="FF3F3F3F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</fills>
  <borders count="81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top/>
      <bottom/>
    </border>
    <border>
      <right/>
      <top/>
      <bottom/>
    </border>
    <border>
      <left/>
      <top/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/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2" fillId="3" fontId="3" numFmtId="0" xfId="0" applyAlignment="1" applyBorder="1" applyFont="1">
      <alignment horizontal="center"/>
    </xf>
    <xf borderId="5" fillId="5" fontId="5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Border="1" applyFont="1" applyNumberFormat="1"/>
    <xf borderId="2" fillId="5" fontId="6" numFmtId="16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5" fillId="6" fontId="7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/>
    </xf>
    <xf borderId="5" fillId="7" fontId="7" numFmtId="164" xfId="0" applyAlignment="1" applyBorder="1" applyFill="1" applyFont="1" applyNumberForma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8" fillId="0" fontId="4" numFmtId="0" xfId="0" applyBorder="1" applyFont="1"/>
    <xf borderId="5" fillId="9" fontId="6" numFmtId="165" xfId="0" applyAlignment="1" applyBorder="1" applyFill="1" applyFont="1" applyNumberForma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5" fillId="9" fontId="6" numFmtId="166" xfId="0" applyAlignment="1" applyBorder="1" applyFont="1" applyNumberFormat="1">
      <alignment horizontal="center" vertical="center"/>
    </xf>
    <xf borderId="5" fillId="8" fontId="6" numFmtId="167" xfId="0" applyAlignment="1" applyBorder="1" applyFont="1" applyNumberFormat="1">
      <alignment horizontal="center" vertical="center"/>
    </xf>
    <xf borderId="10" fillId="8" fontId="6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10" fontId="6" numFmtId="0" xfId="0" applyAlignment="1" applyBorder="1" applyFont="1">
      <alignment horizontal="center" vertical="center"/>
    </xf>
    <xf borderId="14" fillId="8" fontId="6" numFmtId="166" xfId="0" applyAlignment="1" applyBorder="1" applyFont="1" applyNumberFormat="1">
      <alignment horizontal="center" vertical="center"/>
    </xf>
    <xf borderId="15" fillId="0" fontId="4" numFmtId="0" xfId="0" applyBorder="1" applyFont="1"/>
    <xf borderId="16" fillId="5" fontId="6" numFmtId="164" xfId="0" applyAlignment="1" applyBorder="1" applyFont="1" applyNumberFormat="1">
      <alignment horizontal="center" vertical="center"/>
    </xf>
    <xf borderId="17" fillId="5" fontId="6" numFmtId="164" xfId="0" applyAlignment="1" applyBorder="1" applyFont="1" applyNumberFormat="1">
      <alignment horizontal="center" shrinkToFit="0" vertical="center" wrapText="1"/>
    </xf>
    <xf borderId="18" fillId="5" fontId="6" numFmtId="16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9" fontId="6" numFmtId="0" xfId="0" applyAlignment="1" applyBorder="1" applyFont="1">
      <alignment horizontal="center" vertical="center"/>
    </xf>
    <xf borderId="21" fillId="9" fontId="6" numFmtId="0" xfId="0" applyAlignment="1" applyBorder="1" applyFont="1">
      <alignment horizontal="center" vertical="center"/>
    </xf>
    <xf borderId="22" fillId="0" fontId="4" numFmtId="0" xfId="0" applyBorder="1" applyFont="1"/>
    <xf borderId="20" fillId="9" fontId="6" numFmtId="165" xfId="0" applyAlignment="1" applyBorder="1" applyFont="1" applyNumberFormat="1">
      <alignment horizontal="center" vertical="center"/>
    </xf>
    <xf borderId="21" fillId="9" fontId="6" numFmtId="166" xfId="0" applyAlignment="1" applyBorder="1" applyFont="1" applyNumberFormat="1">
      <alignment horizontal="center" vertical="center"/>
    </xf>
    <xf borderId="20" fillId="9" fontId="6" numFmtId="166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/>
    </xf>
    <xf borderId="25" fillId="5" fontId="1" numFmtId="164" xfId="0" applyAlignment="1" applyBorder="1" applyFont="1" applyNumberFormat="1">
      <alignment horizontal="center"/>
    </xf>
    <xf borderId="26" fillId="5" fontId="1" numFmtId="164" xfId="0" applyAlignment="1" applyBorder="1" applyFont="1" applyNumberFormat="1">
      <alignment horizontal="center"/>
    </xf>
    <xf borderId="27" fillId="0" fontId="4" numFmtId="0" xfId="0" applyBorder="1" applyFont="1"/>
    <xf borderId="5" fillId="0" fontId="7" numFmtId="0" xfId="0" applyBorder="1" applyFont="1"/>
    <xf borderId="28" fillId="0" fontId="1" numFmtId="0" xfId="0" applyAlignment="1" applyBorder="1" applyFont="1">
      <alignment horizontal="right"/>
    </xf>
    <xf borderId="29" fillId="0" fontId="8" numFmtId="0" xfId="0" applyAlignment="1" applyBorder="1" applyFont="1">
      <alignment horizontal="right"/>
    </xf>
    <xf borderId="29" fillId="0" fontId="1" numFmtId="167" xfId="0" applyAlignment="1" applyBorder="1" applyFont="1" applyNumberFormat="1">
      <alignment horizontal="right"/>
    </xf>
    <xf borderId="30" fillId="0" fontId="1" numFmtId="167" xfId="0" applyAlignment="1" applyBorder="1" applyFont="1" applyNumberFormat="1">
      <alignment horizontal="right"/>
    </xf>
    <xf borderId="5" fillId="0" fontId="7" numFmtId="167" xfId="0" applyAlignment="1" applyBorder="1" applyFont="1" applyNumberFormat="1">
      <alignment horizontal="right"/>
    </xf>
    <xf borderId="28" fillId="0" fontId="8" numFmtId="0" xfId="0" applyAlignment="1" applyBorder="1" applyFont="1">
      <alignment horizontal="right"/>
    </xf>
    <xf borderId="15" fillId="0" fontId="7" numFmtId="167" xfId="0" applyBorder="1" applyFont="1" applyNumberFormat="1"/>
    <xf borderId="1" fillId="4" fontId="1" numFmtId="167" xfId="0" applyBorder="1" applyFont="1" applyNumberFormat="1"/>
    <xf borderId="31" fillId="0" fontId="1" numFmtId="167" xfId="0" applyBorder="1" applyFont="1" applyNumberFormat="1"/>
    <xf borderId="32" fillId="0" fontId="1" numFmtId="167" xfId="0" applyBorder="1" applyFont="1" applyNumberFormat="1"/>
    <xf borderId="5" fillId="0" fontId="7" numFmtId="167" xfId="0" applyBorder="1" applyFont="1" applyNumberFormat="1"/>
    <xf borderId="1" fillId="4" fontId="7" numFmtId="167" xfId="0" applyBorder="1" applyFont="1" applyNumberFormat="1"/>
    <xf borderId="0" fillId="0" fontId="1" numFmtId="167" xfId="0" applyFont="1" applyNumberFormat="1"/>
    <xf borderId="33" fillId="11" fontId="7" numFmtId="167" xfId="0" applyBorder="1" applyFill="1" applyFont="1" applyNumberFormat="1"/>
    <xf borderId="15" fillId="0" fontId="1" numFmtId="167" xfId="0" applyBorder="1" applyFont="1" applyNumberFormat="1"/>
    <xf borderId="15" fillId="0" fontId="7" numFmtId="0" xfId="0" applyBorder="1" applyFont="1"/>
    <xf borderId="34" fillId="0" fontId="1" numFmtId="0" xfId="0" applyAlignment="1" applyBorder="1" applyFont="1">
      <alignment horizontal="right"/>
    </xf>
    <xf borderId="35" fillId="0" fontId="8" numFmtId="0" xfId="0" applyAlignment="1" applyBorder="1" applyFont="1">
      <alignment horizontal="right"/>
    </xf>
    <xf borderId="35" fillId="0" fontId="1" numFmtId="167" xfId="0" applyAlignment="1" applyBorder="1" applyFont="1" applyNumberFormat="1">
      <alignment horizontal="right"/>
    </xf>
    <xf borderId="36" fillId="0" fontId="1" numFmtId="167" xfId="0" applyAlignment="1" applyBorder="1" applyFont="1" applyNumberFormat="1">
      <alignment horizontal="right"/>
    </xf>
    <xf borderId="15" fillId="0" fontId="7" numFmtId="167" xfId="0" applyAlignment="1" applyBorder="1" applyFont="1" applyNumberFormat="1">
      <alignment horizontal="right"/>
    </xf>
    <xf borderId="34" fillId="0" fontId="8" numFmtId="0" xfId="0" applyAlignment="1" applyBorder="1" applyFont="1">
      <alignment horizontal="right"/>
    </xf>
    <xf borderId="37" fillId="0" fontId="1" numFmtId="167" xfId="0" applyBorder="1" applyFont="1" applyNumberFormat="1"/>
    <xf borderId="38" fillId="0" fontId="1" numFmtId="167" xfId="0" applyBorder="1" applyFont="1" applyNumberFormat="1"/>
    <xf borderId="39" fillId="11" fontId="7" numFmtId="167" xfId="0" applyBorder="1" applyFont="1" applyNumberFormat="1"/>
    <xf borderId="34" fillId="0" fontId="1" numFmtId="0" xfId="0" applyBorder="1" applyFont="1"/>
    <xf borderId="35" fillId="0" fontId="1" numFmtId="0" xfId="0" applyBorder="1" applyFont="1"/>
    <xf borderId="35" fillId="0" fontId="1" numFmtId="167" xfId="0" applyBorder="1" applyFont="1" applyNumberFormat="1"/>
    <xf borderId="15" fillId="0" fontId="7" numFmtId="0" xfId="0" applyAlignment="1" applyBorder="1" applyFont="1">
      <alignment horizontal="right"/>
    </xf>
    <xf borderId="40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/>
    </xf>
    <xf borderId="41" fillId="0" fontId="7" numFmtId="0" xfId="0" applyBorder="1" applyFont="1"/>
    <xf borderId="40" fillId="0" fontId="1" numFmtId="0" xfId="0" applyBorder="1" applyFont="1"/>
    <xf borderId="42" fillId="0" fontId="7" numFmtId="167" xfId="0" applyBorder="1" applyFont="1" applyNumberFormat="1"/>
    <xf borderId="34" fillId="0" fontId="1" numFmtId="0" xfId="0" applyAlignment="1" applyBorder="1" applyFont="1">
      <alignment horizontal="right" vertical="center"/>
    </xf>
    <xf borderId="35" fillId="0" fontId="8" numFmtId="0" xfId="0" applyAlignment="1" applyBorder="1" applyFont="1">
      <alignment horizontal="right" vertical="center"/>
    </xf>
    <xf borderId="15" fillId="0" fontId="8" numFmtId="167" xfId="0" applyBorder="1" applyFont="1" applyNumberFormat="1"/>
    <xf borderId="22" fillId="0" fontId="7" numFmtId="0" xfId="0" applyBorder="1" applyFont="1"/>
    <xf borderId="22" fillId="0" fontId="7" numFmtId="167" xfId="0" applyAlignment="1" applyBorder="1" applyFont="1" applyNumberFormat="1">
      <alignment horizontal="right"/>
    </xf>
    <xf borderId="43" fillId="0" fontId="1" numFmtId="167" xfId="0" applyBorder="1" applyFont="1" applyNumberFormat="1"/>
    <xf borderId="44" fillId="0" fontId="1" numFmtId="167" xfId="0" applyBorder="1" applyFont="1" applyNumberFormat="1"/>
    <xf borderId="45" fillId="11" fontId="7" numFmtId="167" xfId="0" applyBorder="1" applyFont="1" applyNumberFormat="1"/>
    <xf borderId="22" fillId="0" fontId="7" numFmtId="167" xfId="0" applyBorder="1" applyFont="1" applyNumberFormat="1"/>
    <xf borderId="2" fillId="7" fontId="7" numFmtId="0" xfId="0" applyAlignment="1" applyBorder="1" applyFont="1">
      <alignment horizontal="center"/>
    </xf>
    <xf borderId="20" fillId="7" fontId="7" numFmtId="167" xfId="0" applyBorder="1" applyFont="1" applyNumberFormat="1"/>
    <xf borderId="20" fillId="3" fontId="7" numFmtId="167" xfId="0" applyBorder="1" applyFont="1" applyNumberFormat="1"/>
    <xf borderId="2" fillId="12" fontId="7" numFmtId="0" xfId="0" applyAlignment="1" applyBorder="1" applyFill="1" applyFont="1">
      <alignment horizontal="center"/>
    </xf>
    <xf borderId="20" fillId="12" fontId="9" numFmtId="167" xfId="0" applyAlignment="1" applyBorder="1" applyFont="1" applyNumberFormat="1">
      <alignment horizontal="right"/>
    </xf>
    <xf borderId="16" fillId="3" fontId="10" numFmtId="167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13" fontId="7" numFmtId="167" xfId="0" applyBorder="1" applyFill="1" applyFont="1" applyNumberFormat="1"/>
    <xf borderId="20" fillId="3" fontId="10" numFmtId="167" xfId="0" applyBorder="1" applyFont="1" applyNumberFormat="1"/>
    <xf borderId="46" fillId="3" fontId="10" numFmtId="167" xfId="0" applyBorder="1" applyFont="1" applyNumberFormat="1"/>
    <xf borderId="47" fillId="14" fontId="7" numFmtId="167" xfId="0" applyBorder="1" applyFill="1" applyFont="1" applyNumberFormat="1"/>
    <xf borderId="0" fillId="0" fontId="1" numFmtId="167" xfId="0" applyAlignment="1" applyFont="1" applyNumberFormat="1">
      <alignment horizontal="center"/>
    </xf>
    <xf borderId="0" fillId="0" fontId="9" numFmtId="167" xfId="0" applyAlignment="1" applyFont="1" applyNumberFormat="1">
      <alignment horizontal="right"/>
    </xf>
    <xf borderId="48" fillId="12" fontId="9" numFmtId="167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47" fillId="5" fontId="1" numFmtId="167" xfId="0" applyBorder="1" applyFont="1" applyNumberFormat="1"/>
    <xf borderId="49" fillId="5" fontId="1" numFmtId="167" xfId="0" applyBorder="1" applyFont="1" applyNumberFormat="1"/>
    <xf borderId="21" fillId="15" fontId="7" numFmtId="164" xfId="0" applyAlignment="1" applyBorder="1" applyFill="1" applyFont="1" applyNumberFormat="1">
      <alignment vertical="center"/>
    </xf>
    <xf borderId="50" fillId="15" fontId="7" numFmtId="164" xfId="0" applyAlignment="1" applyBorder="1" applyFont="1" applyNumberFormat="1">
      <alignment vertical="center"/>
    </xf>
    <xf borderId="46" fillId="15" fontId="7" numFmtId="168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167" xfId="0" applyBorder="1" applyFont="1" applyNumberFormat="1"/>
    <xf borderId="20" fillId="0" fontId="1" numFmtId="167" xfId="0" applyAlignment="1" applyBorder="1" applyFont="1" applyNumberFormat="1">
      <alignment horizontal="center"/>
    </xf>
    <xf borderId="0" fillId="0" fontId="10" numFmtId="167" xfId="0" applyFont="1" applyNumberFormat="1"/>
    <xf borderId="0" fillId="0" fontId="10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1" fillId="16" fontId="10" numFmtId="167" xfId="0" applyAlignment="1" applyBorder="1" applyFill="1" applyFont="1" applyNumberFormat="1">
      <alignment horizontal="center"/>
    </xf>
    <xf borderId="49" fillId="1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0" fillId="17" fontId="1" numFmtId="168" xfId="0" applyAlignment="1" applyBorder="1" applyFill="1" applyFont="1" applyNumberFormat="1">
      <alignment horizontal="center"/>
    </xf>
    <xf borderId="47" fillId="17" fontId="1" numFmtId="168" xfId="0" applyAlignment="1" applyBorder="1" applyFont="1" applyNumberFormat="1">
      <alignment horizontal="center"/>
    </xf>
    <xf borderId="47" fillId="18" fontId="7" numFmtId="167" xfId="0" applyBorder="1" applyFill="1" applyFont="1" applyNumberFormat="1"/>
    <xf borderId="49" fillId="18" fontId="10" numFmtId="167" xfId="0" applyBorder="1" applyFont="1" applyNumberFormat="1"/>
    <xf borderId="21" fillId="19" fontId="7" numFmtId="167" xfId="0" applyAlignment="1" applyBorder="1" applyFill="1" applyFont="1" applyNumberFormat="1">
      <alignment horizontal="center"/>
    </xf>
    <xf borderId="2" fillId="20" fontId="12" numFmtId="164" xfId="0" applyAlignment="1" applyBorder="1" applyFill="1" applyFont="1" applyNumberFormat="1">
      <alignment horizontal="center"/>
    </xf>
    <xf borderId="0" fillId="0" fontId="13" numFmtId="164" xfId="0" applyFont="1" applyNumberFormat="1"/>
    <xf borderId="0" fillId="0" fontId="14" numFmtId="0" xfId="0" applyFont="1"/>
    <xf borderId="2" fillId="0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21" fontId="1" numFmtId="164" xfId="0" applyBorder="1" applyFill="1" applyFont="1" applyNumberFormat="1"/>
    <xf borderId="20" fillId="2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0" fontId="1" numFmtId="166" xfId="0" applyBorder="1" applyFont="1" applyNumberFormat="1"/>
    <xf borderId="3" fillId="0" fontId="1" numFmtId="166" xfId="0" applyBorder="1" applyFont="1" applyNumberFormat="1"/>
    <xf borderId="20" fillId="22" fontId="1" numFmtId="167" xfId="0" applyBorder="1" applyFill="1" applyFont="1" applyNumberFormat="1"/>
    <xf borderId="16" fillId="12" fontId="7" numFmtId="164" xfId="0" applyBorder="1" applyFont="1" applyNumberFormat="1"/>
    <xf borderId="52" fillId="12" fontId="7" numFmtId="164" xfId="0" applyBorder="1" applyFont="1" applyNumberFormat="1"/>
    <xf borderId="53" fillId="12" fontId="11" numFmtId="167" xfId="0" applyAlignment="1" applyBorder="1" applyFont="1" applyNumberFormat="1">
      <alignment horizontal="center"/>
    </xf>
    <xf borderId="0" fillId="0" fontId="11" numFmtId="165" xfId="0" applyFont="1" applyNumberFormat="1"/>
    <xf borderId="0" fillId="0" fontId="11" numFmtId="166" xfId="0" applyFont="1" applyNumberFormat="1"/>
    <xf borderId="11" fillId="16" fontId="10" numFmtId="164" xfId="0" applyAlignment="1" applyBorder="1" applyFont="1" applyNumberFormat="1">
      <alignment horizontal="center"/>
    </xf>
    <xf borderId="25" fillId="16" fontId="10" numFmtId="167" xfId="0" applyAlignment="1" applyBorder="1" applyFont="1" applyNumberFormat="1">
      <alignment horizontal="center"/>
    </xf>
    <xf borderId="0" fillId="0" fontId="11" numFmtId="167" xfId="0" applyFont="1" applyNumberFormat="1"/>
    <xf borderId="51" fillId="16" fontId="10" numFmtId="167" xfId="0" applyBorder="1" applyFont="1" applyNumberFormat="1"/>
    <xf borderId="54" fillId="16" fontId="1" numFmtId="164" xfId="0" applyBorder="1" applyFont="1" applyNumberFormat="1"/>
    <xf borderId="49" fillId="16" fontId="10" numFmtId="167" xfId="0" applyAlignment="1" applyBorder="1" applyFont="1" applyNumberFormat="1">
      <alignment horizontal="center"/>
    </xf>
    <xf borderId="0" fillId="0" fontId="7" numFmtId="164" xfId="0" applyFont="1" applyNumberFormat="1"/>
    <xf borderId="0" fillId="0" fontId="1" numFmtId="166" xfId="0" applyFont="1" applyNumberFormat="1"/>
    <xf borderId="21" fillId="12" fontId="7" numFmtId="164" xfId="0" applyBorder="1" applyFont="1" applyNumberFormat="1"/>
    <xf borderId="50" fillId="12" fontId="7" numFmtId="164" xfId="0" applyBorder="1" applyFont="1" applyNumberFormat="1"/>
    <xf borderId="46" fillId="12" fontId="11" numFmtId="167" xfId="0" applyAlignment="1" applyBorder="1" applyFont="1" applyNumberFormat="1">
      <alignment horizontal="center"/>
    </xf>
    <xf borderId="2" fillId="23" fontId="7" numFmtId="164" xfId="0" applyAlignment="1" applyBorder="1" applyFill="1" applyFont="1" applyNumberFormat="1">
      <alignment horizontal="left"/>
    </xf>
    <xf borderId="55" fillId="0" fontId="4" numFmtId="0" xfId="0" applyBorder="1" applyFont="1"/>
    <xf borderId="46" fillId="23" fontId="7" numFmtId="167" xfId="0" applyAlignment="1" applyBorder="1" applyFont="1" applyNumberFormat="1">
      <alignment horizontal="center"/>
    </xf>
    <xf borderId="21" fillId="3" fontId="5" numFmtId="0" xfId="0" applyAlignment="1" applyBorder="1" applyFont="1">
      <alignment vertical="center"/>
    </xf>
    <xf borderId="50" fillId="3" fontId="5" numFmtId="0" xfId="0" applyAlignment="1" applyBorder="1" applyFont="1">
      <alignment vertical="center"/>
    </xf>
    <xf borderId="46" fillId="3" fontId="5" numFmtId="167" xfId="0" applyAlignment="1" applyBorder="1" applyFont="1" applyNumberFormat="1">
      <alignment horizontal="center" vertical="center"/>
    </xf>
    <xf borderId="36" fillId="24" fontId="15" numFmtId="0" xfId="0" applyAlignment="1" applyBorder="1" applyFill="1" applyFont="1">
      <alignment horizontal="center" vertical="center"/>
    </xf>
    <xf borderId="34" fillId="0" fontId="4" numFmtId="0" xfId="0" applyBorder="1" applyFont="1"/>
    <xf borderId="36" fillId="0" fontId="15" numFmtId="14" xfId="0" applyAlignment="1" applyBorder="1" applyFont="1" applyNumberFormat="1">
      <alignment horizontal="center" vertical="center"/>
    </xf>
    <xf borderId="56" fillId="0" fontId="4" numFmtId="0" xfId="0" applyBorder="1" applyFont="1"/>
    <xf borderId="56" fillId="0" fontId="15" numFmtId="164" xfId="0" applyAlignment="1" applyBorder="1" applyFont="1" applyNumberFormat="1">
      <alignment horizontal="center" vertical="center"/>
    </xf>
    <xf borderId="36" fillId="0" fontId="1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25" fontId="1" numFmtId="0" xfId="0" applyAlignment="1" applyBorder="1" applyFill="1" applyFont="1">
      <alignment horizontal="center" vertical="center"/>
    </xf>
    <xf borderId="1" fillId="25" fontId="1" numFmtId="0" xfId="0" applyAlignment="1" applyBorder="1" applyFont="1">
      <alignment horizontal="left" vertical="center"/>
    </xf>
    <xf borderId="1" fillId="25" fontId="1" numFmtId="164" xfId="0" applyAlignment="1" applyBorder="1" applyFont="1" applyNumberFormat="1">
      <alignment horizontal="left" vertical="center"/>
    </xf>
    <xf borderId="1" fillId="25" fontId="16" numFmtId="164" xfId="0" applyAlignment="1" applyBorder="1" applyFont="1" applyNumberFormat="1">
      <alignment horizontal="center" vertical="center"/>
    </xf>
    <xf borderId="1" fillId="25" fontId="1" numFmtId="0" xfId="0" applyAlignment="1" applyBorder="1" applyFont="1">
      <alignment horizontal="center" vertical="center"/>
    </xf>
    <xf borderId="36" fillId="24" fontId="17" numFmtId="0" xfId="0" applyAlignment="1" applyBorder="1" applyFont="1">
      <alignment horizontal="center" vertical="center"/>
    </xf>
    <xf borderId="59" fillId="0" fontId="4" numFmtId="0" xfId="0" applyBorder="1" applyFont="1"/>
    <xf borderId="60" fillId="24" fontId="17" numFmtId="0" xfId="0" applyAlignment="1" applyBorder="1" applyFont="1">
      <alignment horizontal="center" vertical="center"/>
    </xf>
    <xf borderId="61" fillId="24" fontId="18" numFmtId="0" xfId="0" applyAlignment="1" applyBorder="1" applyFont="1">
      <alignment horizontal="center" shrinkToFit="0" vertical="center" wrapText="1"/>
    </xf>
    <xf borderId="62" fillId="24" fontId="18" numFmtId="0" xfId="0" applyAlignment="1" applyBorder="1" applyFont="1">
      <alignment horizontal="center" shrinkToFit="0" vertical="center" wrapText="1"/>
    </xf>
    <xf borderId="36" fillId="24" fontId="18" numFmtId="164" xfId="0" applyAlignment="1" applyBorder="1" applyFont="1" applyNumberFormat="1">
      <alignment horizontal="center" shrinkToFit="0" vertical="center" wrapText="1"/>
    </xf>
    <xf borderId="29" fillId="0" fontId="4" numFmtId="0" xfId="0" applyBorder="1" applyFont="1"/>
    <xf borderId="63" fillId="0" fontId="4" numFmtId="0" xfId="0" applyBorder="1" applyFont="1"/>
    <xf borderId="35" fillId="24" fontId="18" numFmtId="164" xfId="0" applyAlignment="1" applyBorder="1" applyFont="1" applyNumberFormat="1">
      <alignment horizontal="center" shrinkToFit="0" vertical="center" wrapText="1"/>
    </xf>
    <xf borderId="58" fillId="24" fontId="18" numFmtId="164" xfId="0" applyAlignment="1" applyBorder="1" applyFont="1" applyNumberFormat="1">
      <alignment horizontal="center" shrinkToFit="0" vertical="center" wrapText="1"/>
    </xf>
    <xf borderId="64" fillId="24" fontId="18" numFmtId="164" xfId="0" applyAlignment="1" applyBorder="1" applyFont="1" applyNumberFormat="1">
      <alignment horizontal="center" shrinkToFit="0" wrapText="1"/>
    </xf>
    <xf borderId="35" fillId="24" fontId="18" numFmtId="164" xfId="0" applyAlignment="1" applyBorder="1" applyFont="1" applyNumberFormat="1">
      <alignment horizontal="center" shrinkToFit="0" wrapText="1"/>
    </xf>
    <xf borderId="65" fillId="26" fontId="18" numFmtId="0" xfId="0" applyAlignment="1" applyBorder="1" applyFill="1" applyFont="1">
      <alignment horizontal="center" vertical="center"/>
    </xf>
    <xf borderId="35" fillId="26" fontId="18" numFmtId="0" xfId="0" applyAlignment="1" applyBorder="1" applyFont="1">
      <alignment horizontal="left" vertical="center"/>
    </xf>
    <xf borderId="35" fillId="26" fontId="18" numFmtId="169" xfId="0" applyAlignment="1" applyBorder="1" applyFont="1" applyNumberFormat="1">
      <alignment horizontal="left" vertical="center"/>
    </xf>
    <xf borderId="35" fillId="27" fontId="18" numFmtId="169" xfId="0" applyAlignment="1" applyBorder="1" applyFill="1" applyFont="1" applyNumberFormat="1">
      <alignment horizontal="left" vertical="center"/>
    </xf>
    <xf borderId="58" fillId="26" fontId="18" numFmtId="169" xfId="0" applyAlignment="1" applyBorder="1" applyFont="1" applyNumberFormat="1">
      <alignment horizontal="left" vertical="center"/>
    </xf>
    <xf borderId="64" fillId="26" fontId="18" numFmtId="169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vertical="center"/>
    </xf>
    <xf borderId="35" fillId="28" fontId="18" numFmtId="0" xfId="0" applyAlignment="1" applyBorder="1" applyFill="1" applyFont="1">
      <alignment horizontal="left" vertical="center"/>
    </xf>
    <xf borderId="35" fillId="28" fontId="18" numFmtId="169" xfId="0" applyAlignment="1" applyBorder="1" applyFont="1" applyNumberFormat="1">
      <alignment horizontal="left" vertical="center"/>
    </xf>
    <xf borderId="3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vertical="center"/>
    </xf>
    <xf borderId="35" fillId="0" fontId="18" numFmtId="169" xfId="0" applyAlignment="1" applyBorder="1" applyFont="1" applyNumberFormat="1">
      <alignment horizontal="left" vertical="center"/>
    </xf>
    <xf borderId="56" fillId="0" fontId="18" numFmtId="169" xfId="0" applyAlignment="1" applyBorder="1" applyFont="1" applyNumberFormat="1">
      <alignment horizontal="left" vertical="center"/>
    </xf>
    <xf borderId="64" fillId="0" fontId="18" numFmtId="169" xfId="0" applyAlignment="1" applyBorder="1" applyFont="1" applyNumberFormat="1">
      <alignment horizontal="left" vertical="center"/>
    </xf>
    <xf borderId="34" fillId="0" fontId="18" numFmtId="0" xfId="0" applyAlignment="1" applyBorder="1" applyFont="1">
      <alignment horizontal="center" vertical="center"/>
    </xf>
    <xf borderId="65" fillId="4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vertical="center"/>
    </xf>
    <xf borderId="35" fillId="4" fontId="18" numFmtId="169" xfId="0" applyAlignment="1" applyBorder="1" applyFont="1" applyNumberFormat="1">
      <alignment horizontal="left" vertical="center"/>
    </xf>
    <xf borderId="58" fillId="4" fontId="18" numFmtId="169" xfId="0" applyAlignment="1" applyBorder="1" applyFont="1" applyNumberFormat="1">
      <alignment horizontal="left" vertical="center"/>
    </xf>
    <xf borderId="64" fillId="4" fontId="18" numFmtId="169" xfId="0" applyAlignment="1" applyBorder="1" applyFont="1" applyNumberFormat="1">
      <alignment horizontal="left" vertical="center"/>
    </xf>
    <xf borderId="66" fillId="4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35" fillId="24" fontId="18" numFmtId="164" xfId="0" applyAlignment="1" applyBorder="1" applyFont="1" applyNumberFormat="1">
      <alignment horizontal="right" vertical="center"/>
    </xf>
    <xf borderId="35" fillId="24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18" numFmtId="169" xfId="0" applyAlignment="1" applyFont="1" applyNumberFormat="1">
      <alignment horizontal="left" vertical="center"/>
    </xf>
    <xf borderId="65" fillId="24" fontId="19" numFmtId="169" xfId="0" applyAlignment="1" applyBorder="1" applyFont="1" applyNumberFormat="1">
      <alignment horizontal="right" vertical="center"/>
    </xf>
    <xf borderId="66" fillId="24" fontId="19" numFmtId="169" xfId="0" applyAlignment="1" applyBorder="1" applyFont="1" applyNumberFormat="1">
      <alignment horizontal="right" vertical="center"/>
    </xf>
    <xf borderId="35" fillId="24" fontId="19" numFmtId="169" xfId="0" applyAlignment="1" applyBorder="1" applyFont="1" applyNumberFormat="1">
      <alignment horizontal="left" vertical="center"/>
    </xf>
    <xf borderId="0" fillId="0" fontId="18" numFmtId="170" xfId="0" applyAlignment="1" applyFont="1" applyNumberFormat="1">
      <alignment horizontal="left" vertical="center"/>
    </xf>
    <xf borderId="1" fillId="25" fontId="18" numFmtId="0" xfId="0" applyAlignment="1" applyBorder="1" applyFont="1">
      <alignment horizontal="center" vertical="center"/>
    </xf>
    <xf borderId="1" fillId="25" fontId="18" numFmtId="0" xfId="0" applyAlignment="1" applyBorder="1" applyFont="1">
      <alignment horizontal="left" vertical="center"/>
    </xf>
    <xf borderId="1" fillId="25" fontId="18" numFmtId="164" xfId="0" applyAlignment="1" applyBorder="1" applyFont="1" applyNumberFormat="1">
      <alignment horizontal="left" vertical="center"/>
    </xf>
    <xf borderId="1" fillId="25" fontId="20" numFmtId="164" xfId="0" applyAlignment="1" applyBorder="1" applyFont="1" applyNumberFormat="1">
      <alignment horizontal="center" vertical="center"/>
    </xf>
    <xf borderId="68" fillId="27" fontId="17" numFmtId="164" xfId="0" applyAlignment="1" applyBorder="1" applyFont="1" applyNumberFormat="1">
      <alignment horizontal="center" shrinkToFit="0" textRotation="90" vertical="center" wrapText="1"/>
    </xf>
    <xf borderId="67" fillId="0" fontId="4" numFmtId="0" xfId="0" applyBorder="1" applyFont="1"/>
    <xf borderId="69" fillId="0" fontId="4" numFmtId="0" xfId="0" applyBorder="1" applyFont="1"/>
    <xf borderId="65" fillId="29" fontId="19" numFmtId="164" xfId="0" applyAlignment="1" applyBorder="1" applyFill="1" applyFont="1" applyNumberFormat="1">
      <alignment shrinkToFit="0" vertical="center" wrapText="1"/>
    </xf>
    <xf borderId="58" fillId="29" fontId="21" numFmtId="164" xfId="0" applyAlignment="1" applyBorder="1" applyFont="1" applyNumberFormat="1">
      <alignment shrinkToFit="0" vertical="center" wrapText="1"/>
    </xf>
    <xf borderId="70" fillId="29" fontId="19" numFmtId="164" xfId="0" applyAlignment="1" applyBorder="1" applyFont="1" applyNumberFormat="1">
      <alignment shrinkToFit="0" vertical="center" wrapText="1"/>
    </xf>
    <xf borderId="71" fillId="27" fontId="17" numFmtId="164" xfId="0" applyAlignment="1" applyBorder="1" applyFont="1" applyNumberFormat="1">
      <alignment horizontal="center" shrinkToFit="0" textRotation="90" vertical="center" wrapText="1"/>
    </xf>
    <xf borderId="36" fillId="30" fontId="21" numFmtId="164" xfId="0" applyAlignment="1" applyBorder="1" applyFill="1" applyFont="1" applyNumberFormat="1">
      <alignment horizontal="center" vertical="center"/>
    </xf>
    <xf borderId="72" fillId="0" fontId="4" numFmtId="0" xfId="0" applyBorder="1" applyFont="1"/>
    <xf borderId="73" fillId="0" fontId="4" numFmtId="0" xfId="0" applyBorder="1" applyFont="1"/>
    <xf borderId="36" fillId="31" fontId="18" numFmtId="164" xfId="0" applyAlignment="1" applyBorder="1" applyFill="1" applyFont="1" applyNumberFormat="1">
      <alignment horizontal="left" shrinkToFit="0" vertical="center" wrapText="1"/>
    </xf>
    <xf borderId="64" fillId="31" fontId="18" numFmtId="169" xfId="0" applyAlignment="1" applyBorder="1" applyFont="1" applyNumberFormat="1">
      <alignment horizontal="center" shrinkToFit="0" vertical="center" wrapText="1"/>
    </xf>
    <xf borderId="74" fillId="0" fontId="4" numFmtId="0" xfId="0" applyBorder="1" applyFont="1"/>
    <xf borderId="65" fillId="27" fontId="18" numFmtId="164" xfId="0" applyAlignment="1" applyBorder="1" applyFont="1" applyNumberFormat="1">
      <alignment vertical="center"/>
    </xf>
    <xf borderId="66" fillId="27" fontId="18" numFmtId="164" xfId="0" applyAlignment="1" applyBorder="1" applyFont="1" applyNumberFormat="1">
      <alignment shrinkToFit="0" vertical="center" wrapText="1"/>
    </xf>
    <xf borderId="64" fillId="27" fontId="19" numFmtId="169" xfId="0" applyAlignment="1" applyBorder="1" applyFont="1" applyNumberFormat="1">
      <alignment horizontal="left" vertical="center"/>
    </xf>
    <xf borderId="66" fillId="27" fontId="18" numFmtId="164" xfId="0" applyAlignment="1" applyBorder="1" applyFont="1" applyNumberFormat="1">
      <alignment vertical="center"/>
    </xf>
    <xf borderId="65" fillId="4" fontId="18" numFmtId="164" xfId="0" applyAlignment="1" applyBorder="1" applyFont="1" applyNumberFormat="1">
      <alignment vertical="center"/>
    </xf>
    <xf borderId="66" fillId="4" fontId="18" numFmtId="164" xfId="0" applyAlignment="1" applyBorder="1" applyFont="1" applyNumberFormat="1">
      <alignment vertical="center"/>
    </xf>
    <xf borderId="64" fillId="4" fontId="19" numFmtId="169" xfId="0" applyAlignment="1" applyBorder="1" applyFont="1" applyNumberFormat="1">
      <alignment horizontal="left" vertical="center"/>
    </xf>
    <xf borderId="65" fillId="32" fontId="19" numFmtId="164" xfId="0" applyAlignment="1" applyBorder="1" applyFill="1" applyFont="1" applyNumberFormat="1">
      <alignment vertical="center"/>
    </xf>
    <xf borderId="66" fillId="32" fontId="19" numFmtId="164" xfId="0" applyAlignment="1" applyBorder="1" applyFont="1" applyNumberFormat="1">
      <alignment vertical="center"/>
    </xf>
    <xf borderId="64" fillId="32" fontId="19" numFmtId="169" xfId="0" applyAlignment="1" applyBorder="1" applyFont="1" applyNumberFormat="1">
      <alignment horizontal="left" vertical="center"/>
    </xf>
    <xf borderId="36" fillId="30" fontId="21" numFmtId="164" xfId="0" applyAlignment="1" applyBorder="1" applyFont="1" applyNumberFormat="1">
      <alignment horizontal="center" shrinkToFit="0" vertical="center" wrapText="1"/>
    </xf>
    <xf borderId="65" fillId="27" fontId="18" numFmtId="164" xfId="0" applyAlignment="1" applyBorder="1" applyFont="1" applyNumberFormat="1">
      <alignment horizontal="left" shrinkToFit="0" vertical="center" wrapText="1"/>
    </xf>
    <xf borderId="66" fillId="27" fontId="18" numFmtId="164" xfId="0" applyAlignment="1" applyBorder="1" applyFont="1" applyNumberFormat="1">
      <alignment horizontal="left" shrinkToFit="0" vertical="center" wrapText="1"/>
    </xf>
    <xf borderId="65" fillId="4" fontId="18" numFmtId="164" xfId="0" applyAlignment="1" applyBorder="1" applyFont="1" applyNumberFormat="1">
      <alignment horizontal="left" vertical="center"/>
    </xf>
    <xf borderId="66" fillId="4" fontId="18" numFmtId="164" xfId="0" applyAlignment="1" applyBorder="1" applyFont="1" applyNumberFormat="1">
      <alignment horizontal="left" shrinkToFit="0" vertical="center" wrapText="1"/>
    </xf>
    <xf borderId="30" fillId="0" fontId="4" numFmtId="0" xfId="0" applyBorder="1" applyFont="1"/>
    <xf borderId="57" fillId="0" fontId="4" numFmtId="0" xfId="0" applyBorder="1" applyFont="1"/>
    <xf borderId="28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4" numFmtId="0" xfId="0" applyBorder="1" applyFont="1"/>
    <xf borderId="0" fillId="0" fontId="18" numFmtId="0" xfId="0" applyAlignment="1" applyFon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65" fillId="33" fontId="22" numFmtId="164" xfId="0" applyAlignment="1" applyBorder="1" applyFill="1" applyFont="1" applyNumberFormat="1">
      <alignment horizontal="left" vertical="center"/>
    </xf>
    <xf borderId="66" fillId="33" fontId="21" numFmtId="164" xfId="0" applyAlignment="1" applyBorder="1" applyFont="1" applyNumberFormat="1">
      <alignment horizontal="right" vertical="center"/>
    </xf>
    <xf borderId="35" fillId="33" fontId="21" numFmtId="169" xfId="0" applyAlignment="1" applyBorder="1" applyFont="1" applyNumberFormat="1">
      <alignment horizontal="left" vertical="center"/>
    </xf>
    <xf borderId="68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left" vertical="center"/>
    </xf>
    <xf borderId="69" fillId="0" fontId="18" numFmtId="164" xfId="0" applyAlignment="1" applyBorder="1" applyFont="1" applyNumberForma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18" numFmtId="164" xfId="0" applyAlignment="1" applyFont="1" applyNumberFormat="1">
      <alignment horizontal="center" vertical="center"/>
    </xf>
    <xf borderId="68" fillId="27" fontId="23" numFmtId="164" xfId="0" applyAlignment="1" applyBorder="1" applyFont="1" applyNumberFormat="1">
      <alignment horizontal="center" shrinkToFit="0" textRotation="90" vertical="center" wrapText="1"/>
    </xf>
    <xf borderId="35" fillId="27" fontId="18" numFmtId="164" xfId="0" applyAlignment="1" applyBorder="1" applyFont="1" applyNumberFormat="1">
      <alignment horizontal="center" shrinkToFit="0" vertical="center" wrapText="1"/>
    </xf>
    <xf borderId="64" fillId="27" fontId="18" numFmtId="164" xfId="0" applyAlignment="1" applyBorder="1" applyFont="1" applyNumberFormat="1">
      <alignment horizontal="center" shrinkToFit="0" vertical="center" wrapText="1"/>
    </xf>
    <xf borderId="78" fillId="27" fontId="23" numFmtId="164" xfId="0" applyAlignment="1" applyBorder="1" applyFont="1" applyNumberFormat="1">
      <alignment horizontal="center" shrinkToFit="0" textRotation="90" vertical="center" wrapText="1"/>
    </xf>
    <xf borderId="35" fillId="34" fontId="18" numFmtId="169" xfId="0" applyAlignment="1" applyBorder="1" applyFill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vertical="center"/>
    </xf>
    <xf borderId="64" fillId="34" fontId="19" numFmtId="169" xfId="0" applyAlignment="1" applyBorder="1" applyFont="1" applyNumberFormat="1">
      <alignment horizontal="left" vertical="center"/>
    </xf>
    <xf borderId="41" fillId="0" fontId="4" numFmtId="0" xfId="0" applyBorder="1" applyFont="1"/>
    <xf borderId="35" fillId="34" fontId="19" numFmtId="169" xfId="0" applyAlignment="1" applyBorder="1" applyFont="1" applyNumberFormat="1">
      <alignment horizontal="left" vertical="center"/>
    </xf>
    <xf borderId="79" fillId="0" fontId="4" numFmtId="0" xfId="0" applyBorder="1" applyFont="1"/>
    <xf borderId="66" fillId="4" fontId="18" numFmtId="164" xfId="0" applyAlignment="1" applyBorder="1" applyFont="1" applyNumberFormat="1">
      <alignment horizontal="right" vertical="center"/>
    </xf>
    <xf borderId="65" fillId="27" fontId="18" numFmtId="164" xfId="0" applyAlignment="1" applyBorder="1" applyFont="1" applyNumberFormat="1">
      <alignment horizontal="left" vertical="center"/>
    </xf>
    <xf borderId="66" fillId="27" fontId="19" numFmtId="164" xfId="0" applyAlignment="1" applyBorder="1" applyFont="1" applyNumberFormat="1">
      <alignment horizontal="right" vertical="center"/>
    </xf>
    <xf borderId="35" fillId="27" fontId="19" numFmtId="169" xfId="0" applyAlignment="1" applyBorder="1" applyFont="1" applyNumberFormat="1">
      <alignment horizontal="left" vertical="center"/>
    </xf>
    <xf borderId="1" fillId="33" fontId="19" numFmtId="0" xfId="0" applyAlignment="1" applyBorder="1" applyFont="1">
      <alignment horizontal="center" vertical="center"/>
    </xf>
    <xf borderId="1" fillId="33" fontId="24" numFmtId="0" xfId="0" applyAlignment="1" applyBorder="1" applyFont="1">
      <alignment horizontal="center" vertical="center"/>
    </xf>
    <xf borderId="1" fillId="33" fontId="18" numFmtId="164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68" fillId="0" fontId="19" numFmtId="0" xfId="0" applyAlignment="1" applyBorder="1" applyFont="1">
      <alignment horizontal="center" vertical="center"/>
    </xf>
    <xf borderId="1" fillId="35" fontId="21" numFmtId="0" xfId="0" applyAlignment="1" applyBorder="1" applyFill="1" applyFont="1">
      <alignment horizontal="center" vertical="center"/>
    </xf>
    <xf borderId="1" fillId="35" fontId="21" numFmtId="0" xfId="0" applyAlignment="1" applyBorder="1" applyFont="1">
      <alignment horizontal="right" vertical="center"/>
    </xf>
    <xf borderId="65" fillId="4" fontId="19" numFmtId="169" xfId="0" applyAlignment="1" applyBorder="1" applyFont="1" applyNumberFormat="1">
      <alignment horizontal="center" vertical="center"/>
    </xf>
    <xf borderId="66" fillId="4" fontId="19" numFmtId="164" xfId="0" applyAlignment="1" applyBorder="1" applyFont="1" applyNumberFormat="1">
      <alignment horizontal="center" vertical="center"/>
    </xf>
    <xf borderId="0" fillId="0" fontId="18" numFmtId="171" xfId="0" applyAlignment="1" applyFont="1" applyNumberFormat="1">
      <alignment vertical="center"/>
    </xf>
    <xf borderId="68" fillId="0" fontId="18" numFmtId="171" xfId="0" applyAlignment="1" applyBorder="1" applyFont="1" applyNumberFormat="1">
      <alignment horizontal="center" shrinkToFit="0" vertical="center" wrapText="1"/>
    </xf>
    <xf borderId="1" fillId="36" fontId="19" numFmtId="0" xfId="0" applyAlignment="1" applyBorder="1" applyFill="1" applyFont="1">
      <alignment horizontal="center" vertical="center"/>
    </xf>
    <xf borderId="1" fillId="36" fontId="19" numFmtId="0" xfId="0" applyAlignment="1" applyBorder="1" applyFont="1">
      <alignment horizontal="right" vertical="center"/>
    </xf>
    <xf borderId="65" fillId="27" fontId="18" numFmtId="169" xfId="0" applyAlignment="1" applyBorder="1" applyFont="1" applyNumberFormat="1">
      <alignment horizontal="center" vertical="center"/>
    </xf>
    <xf borderId="66" fillId="27" fontId="18" numFmtId="164" xfId="0" applyAlignment="1" applyBorder="1" applyFont="1" applyNumberFormat="1">
      <alignment horizontal="center" vertical="center"/>
    </xf>
    <xf borderId="1" fillId="30" fontId="21" numFmtId="0" xfId="0" applyAlignment="1" applyBorder="1" applyFont="1">
      <alignment horizontal="center" vertical="center"/>
    </xf>
    <xf borderId="1" fillId="30" fontId="21" numFmtId="0" xfId="0" applyAlignment="1" applyBorder="1" applyFont="1">
      <alignment horizontal="right" vertical="center"/>
    </xf>
    <xf borderId="65" fillId="27" fontId="19" numFmtId="169" xfId="0" applyAlignment="1" applyBorder="1" applyFont="1" applyNumberFormat="1">
      <alignment horizontal="center" vertical="center"/>
    </xf>
    <xf borderId="66" fillId="27" fontId="22" numFmtId="170" xfId="0" applyAlignment="1" applyBorder="1" applyFont="1" applyNumberFormat="1">
      <alignment vertical="center"/>
    </xf>
    <xf borderId="34" fillId="0" fontId="21" numFmtId="170" xfId="0" applyAlignment="1" applyBorder="1" applyFont="1" applyNumberFormat="1">
      <alignment horizontal="center" vertical="center"/>
    </xf>
    <xf borderId="65" fillId="36" fontId="18" numFmtId="169" xfId="0" applyAlignment="1" applyBorder="1" applyFont="1" applyNumberFormat="1">
      <alignment vertical="center"/>
    </xf>
    <xf borderId="0" fillId="0" fontId="18" numFmtId="171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80" fillId="0" fontId="1" numFmtId="0" xfId="0" applyAlignment="1" applyBorder="1" applyFont="1">
      <alignment horizontal="left" vertical="center"/>
    </xf>
    <xf borderId="80" fillId="0" fontId="1" numFmtId="164" xfId="0" applyAlignment="1" applyBorder="1" applyFont="1" applyNumberFormat="1">
      <alignment horizontal="left" vertical="center"/>
    </xf>
    <xf borderId="36" fillId="0" fontId="15" numFmtId="14" xfId="0" applyAlignment="1" applyBorder="1" applyFont="1" applyNumberFormat="1">
      <alignment horizontal="center" readingOrder="0" vertical="center"/>
    </xf>
    <xf borderId="56" fillId="0" fontId="15" numFmtId="164" xfId="0" applyAlignment="1" applyBorder="1" applyFont="1" applyNumberFormat="1">
      <alignment horizontal="center" readingOrder="0" vertical="center"/>
    </xf>
    <xf borderId="36" fillId="0" fontId="15" numFmtId="164" xfId="0" applyAlignment="1" applyBorder="1" applyFont="1" applyNumberFormat="1">
      <alignment horizontal="center" readingOrder="0" vertical="center"/>
    </xf>
    <xf borderId="66" fillId="26" fontId="18" numFmtId="0" xfId="0" applyAlignment="1" applyBorder="1" applyFont="1">
      <alignment horizontal="center" readingOrder="0" vertical="center"/>
    </xf>
    <xf borderId="35" fillId="28" fontId="18" numFmtId="0" xfId="0" applyAlignment="1" applyBorder="1" applyFont="1">
      <alignment horizontal="left" readingOrder="0" vertical="center"/>
    </xf>
    <xf borderId="35" fillId="28" fontId="18" numFmtId="169" xfId="0" applyAlignment="1" applyBorder="1" applyFont="1" applyNumberFormat="1">
      <alignment horizontal="left" readingOrder="0" vertical="center"/>
    </xf>
    <xf borderId="34" fillId="0" fontId="18" numFmtId="0" xfId="0" applyAlignment="1" applyBorder="1" applyFont="1">
      <alignment horizontal="center" readingOrder="0" vertical="center"/>
    </xf>
    <xf borderId="35" fillId="0" fontId="18" numFmtId="0" xfId="0" applyAlignment="1" applyBorder="1" applyFont="1">
      <alignment horizontal="left" readingOrder="0" vertical="center"/>
    </xf>
    <xf borderId="35" fillId="0" fontId="18" numFmtId="169" xfId="0" applyAlignment="1" applyBorder="1" applyFont="1" applyNumberFormat="1">
      <alignment horizontal="left" readingOrder="0" vertical="center"/>
    </xf>
    <xf borderId="35" fillId="26" fontId="18" numFmtId="0" xfId="0" applyAlignment="1" applyBorder="1" applyFont="1">
      <alignment horizontal="left" readingOrder="0" vertical="center"/>
    </xf>
    <xf borderId="35" fillId="27" fontId="18" numFmtId="169" xfId="0" applyAlignment="1" applyBorder="1" applyFont="1" applyNumberFormat="1">
      <alignment horizontal="left" readingOrder="0" vertical="center"/>
    </xf>
    <xf borderId="35" fillId="26" fontId="18" numFmtId="169" xfId="0" applyAlignment="1" applyBorder="1" applyFont="1" applyNumberFormat="1">
      <alignment horizontal="left" readingOrder="0" vertical="center"/>
    </xf>
    <xf borderId="35" fillId="4" fontId="18" numFmtId="1" xfId="0" applyAlignment="1" applyBorder="1" applyFont="1" applyNumberFormat="1">
      <alignment horizontal="center" readingOrder="0" vertical="center"/>
    </xf>
    <xf borderId="68" fillId="0" fontId="18" numFmtId="171" xfId="0" applyAlignment="1" applyBorder="1" applyFont="1" applyNumberFormat="1">
      <alignment horizontal="center" readingOrder="0" shrinkToFit="0" vertical="center" wrapText="1"/>
    </xf>
    <xf borderId="64" fillId="27" fontId="19" numFmtId="169" xfId="0" applyAlignment="1" applyBorder="1" applyFont="1" applyNumberFormat="1">
      <alignment horizontal="left" readingOrder="0" vertical="center"/>
    </xf>
    <xf borderId="64" fillId="32" fontId="19" numFmtId="169" xfId="0" applyAlignment="1" applyBorder="1" applyFont="1" applyNumberFormat="1">
      <alignment horizontal="left" readingOrder="0" vertical="center"/>
    </xf>
    <xf borderId="65" fillId="26" fontId="18" numFmtId="0" xfId="0" applyAlignment="1" applyBorder="1" applyFont="1">
      <alignment horizontal="center" readingOrder="0" vertical="center"/>
    </xf>
    <xf borderId="36" fillId="24" fontId="17" numFmtId="0" xfId="0" applyAlignment="1" applyBorder="1" applyFont="1">
      <alignment horizontal="center"/>
    </xf>
    <xf borderId="60" fillId="24" fontId="17" numFmtId="0" xfId="0" applyAlignment="1" applyBorder="1" applyFont="1">
      <alignment horizontal="center"/>
    </xf>
    <xf borderId="65" fillId="21" fontId="19" numFmtId="16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9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43"/>
    <col customWidth="1" min="2" max="2" width="13.0"/>
    <col customWidth="1" min="3" max="3" width="11.43"/>
    <col customWidth="1" min="4" max="4" width="12.29"/>
    <col customWidth="1" min="5" max="5" width="12.0"/>
    <col customWidth="1" min="6" max="6" width="13.43"/>
    <col customWidth="1" min="7" max="8" width="12.0"/>
    <col customWidth="1" min="9" max="9" width="4.57"/>
    <col customWidth="1" min="10" max="13" width="11.43"/>
    <col customWidth="1" min="14" max="14" width="13.43"/>
    <col customWidth="1" min="15" max="16" width="11.43"/>
    <col customWidth="1" min="17" max="17" width="12.29"/>
    <col customWidth="1" min="18" max="18" width="6.29"/>
    <col customWidth="1" min="19" max="19" width="2.71"/>
    <col customWidth="1" min="20" max="20" width="12.29"/>
    <col customWidth="1" min="21" max="21" width="2.86"/>
    <col customWidth="1" min="22" max="23" width="13.57"/>
    <col customWidth="1" min="24" max="24" width="12.0"/>
    <col customWidth="1" min="25" max="25" width="2.86"/>
    <col customWidth="1" min="26" max="26" width="17.71"/>
    <col customWidth="1" min="27" max="27" width="5.71"/>
    <col customWidth="1" min="28" max="28" width="12.0"/>
    <col customWidth="1" min="29" max="29" width="11.43"/>
    <col customWidth="1" min="30" max="30" width="12.0"/>
    <col customWidth="1" min="31" max="31" width="5.71"/>
    <col customWidth="1" min="32" max="33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1"/>
      <c r="S1" s="1"/>
      <c r="T1" s="3"/>
      <c r="U1" s="3"/>
      <c r="V1" s="3"/>
      <c r="W1" s="3"/>
      <c r="X1" s="3"/>
      <c r="Y1" s="3"/>
      <c r="Z1" s="3"/>
      <c r="AA1" s="1"/>
      <c r="AB1" s="3"/>
      <c r="AC1" s="3"/>
      <c r="AD1" s="3"/>
      <c r="AE1" s="3"/>
      <c r="AF1" s="4"/>
      <c r="AG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5"/>
      <c r="AB2" s="4"/>
      <c r="AC2" s="4"/>
      <c r="AD2" s="4"/>
      <c r="AE2" s="4"/>
      <c r="AF2" s="4"/>
      <c r="AG2" s="4"/>
    </row>
    <row r="3">
      <c r="A3" s="6" t="s">
        <v>1</v>
      </c>
      <c r="B3" s="7"/>
      <c r="C3" s="7"/>
      <c r="D3" s="7"/>
      <c r="E3" s="7"/>
      <c r="F3" s="7"/>
      <c r="G3" s="7"/>
      <c r="H3" s="8"/>
      <c r="I3" s="9"/>
      <c r="J3" s="10" t="s">
        <v>2</v>
      </c>
      <c r="K3" s="7"/>
      <c r="L3" s="7"/>
      <c r="M3" s="7"/>
      <c r="N3" s="7"/>
      <c r="O3" s="7"/>
      <c r="P3" s="7"/>
      <c r="Q3" s="8"/>
      <c r="R3" s="9"/>
      <c r="S3" s="9"/>
      <c r="T3" s="11" t="s">
        <v>3</v>
      </c>
      <c r="U3" s="12"/>
      <c r="V3" s="13" t="s">
        <v>4</v>
      </c>
      <c r="W3" s="7"/>
      <c r="X3" s="8"/>
      <c r="Y3" s="14"/>
      <c r="Z3" s="11" t="s">
        <v>5</v>
      </c>
      <c r="AA3" s="9"/>
      <c r="AB3" s="15" t="s">
        <v>6</v>
      </c>
      <c r="AC3" s="16"/>
      <c r="AD3" s="17" t="s">
        <v>7</v>
      </c>
      <c r="AE3" s="16"/>
      <c r="AF3" s="5"/>
      <c r="AG3" s="5"/>
    </row>
    <row r="4">
      <c r="A4" s="18" t="s">
        <v>8</v>
      </c>
      <c r="B4" s="19" t="s">
        <v>9</v>
      </c>
      <c r="C4" s="20"/>
      <c r="D4" s="21" t="s">
        <v>10</v>
      </c>
      <c r="E4" s="22" t="s">
        <v>11</v>
      </c>
      <c r="F4" s="20"/>
      <c r="G4" s="23" t="s">
        <v>12</v>
      </c>
      <c r="H4" s="24" t="s">
        <v>13</v>
      </c>
      <c r="I4" s="9"/>
      <c r="J4" s="25" t="s">
        <v>8</v>
      </c>
      <c r="K4" s="26" t="s">
        <v>9</v>
      </c>
      <c r="L4" s="27"/>
      <c r="M4" s="23" t="s">
        <v>10</v>
      </c>
      <c r="N4" s="28" t="s">
        <v>11</v>
      </c>
      <c r="O4" s="27"/>
      <c r="P4" s="23" t="s">
        <v>12</v>
      </c>
      <c r="Q4" s="29" t="s">
        <v>13</v>
      </c>
      <c r="R4" s="9"/>
      <c r="S4" s="9"/>
      <c r="T4" s="30"/>
      <c r="U4" s="12"/>
      <c r="V4" s="31" t="s">
        <v>14</v>
      </c>
      <c r="W4" s="32" t="s">
        <v>15</v>
      </c>
      <c r="X4" s="33" t="s">
        <v>16</v>
      </c>
      <c r="Y4" s="14"/>
      <c r="Z4" s="30"/>
      <c r="AA4" s="9"/>
      <c r="AB4" s="30"/>
      <c r="AC4" s="16"/>
      <c r="AD4" s="30"/>
      <c r="AE4" s="12"/>
      <c r="AF4" s="5"/>
      <c r="AG4" s="5"/>
    </row>
    <row r="5">
      <c r="A5" s="34"/>
      <c r="B5" s="35" t="s">
        <v>17</v>
      </c>
      <c r="C5" s="36" t="s">
        <v>18</v>
      </c>
      <c r="D5" s="37"/>
      <c r="E5" s="38" t="s">
        <v>14</v>
      </c>
      <c r="F5" s="39" t="s">
        <v>15</v>
      </c>
      <c r="G5" s="37"/>
      <c r="H5" s="37"/>
      <c r="I5" s="9"/>
      <c r="J5" s="34"/>
      <c r="K5" s="35" t="s">
        <v>17</v>
      </c>
      <c r="L5" s="36" t="s">
        <v>18</v>
      </c>
      <c r="M5" s="37"/>
      <c r="N5" s="40" t="s">
        <v>14</v>
      </c>
      <c r="O5" s="39" t="s">
        <v>15</v>
      </c>
      <c r="P5" s="37"/>
      <c r="Q5" s="41"/>
      <c r="R5" s="9"/>
      <c r="S5" s="9"/>
      <c r="T5" s="37"/>
      <c r="U5" s="12"/>
      <c r="V5" s="42"/>
      <c r="W5" s="43"/>
      <c r="X5" s="44"/>
      <c r="Y5" s="16"/>
      <c r="Z5" s="37"/>
      <c r="AA5" s="9"/>
      <c r="AB5" s="45"/>
      <c r="AC5" s="16"/>
      <c r="AD5" s="37"/>
      <c r="AE5" s="12"/>
      <c r="AF5" s="5"/>
      <c r="AG5" s="5"/>
    </row>
    <row r="6">
      <c r="A6" s="46">
        <v>1.0</v>
      </c>
      <c r="B6" s="47" t="str">
        <f>'01'!A8</f>
        <v/>
      </c>
      <c r="C6" s="48"/>
      <c r="D6" s="49">
        <f>'01'!C18</f>
        <v>0</v>
      </c>
      <c r="E6" s="49">
        <f>'01'!D18</f>
        <v>0</v>
      </c>
      <c r="F6" s="49">
        <f>'01'!E18</f>
        <v>0</v>
      </c>
      <c r="G6" s="50">
        <f>'01'!F18</f>
        <v>0</v>
      </c>
      <c r="H6" s="51">
        <f t="shared" ref="H6:H36" si="2">D6+E6+F6+G6</f>
        <v>0</v>
      </c>
      <c r="I6" s="9"/>
      <c r="J6" s="46">
        <v>1.0</v>
      </c>
      <c r="K6" s="52">
        <f>'01'!G8</f>
        <v>2629</v>
      </c>
      <c r="L6" s="48"/>
      <c r="M6" s="49">
        <f>'01'!I18</f>
        <v>0</v>
      </c>
      <c r="N6" s="49">
        <f>'01'!J18</f>
        <v>475000</v>
      </c>
      <c r="O6" s="49">
        <f>'01'!K18</f>
        <v>79990</v>
      </c>
      <c r="P6" s="50">
        <f>'01'!L18</f>
        <v>0</v>
      </c>
      <c r="Q6" s="51">
        <f t="shared" ref="Q6:Q36" si="3">M6+N6+O6+P6</f>
        <v>554990</v>
      </c>
      <c r="R6" s="9"/>
      <c r="S6" s="9"/>
      <c r="T6" s="53">
        <f t="shared" ref="T6:T36" si="4">D6+M6</f>
        <v>0</v>
      </c>
      <c r="U6" s="54"/>
      <c r="V6" s="55">
        <f t="shared" ref="V6:W6" si="1">E6+N6</f>
        <v>475000</v>
      </c>
      <c r="W6" s="56">
        <f t="shared" si="1"/>
        <v>79990</v>
      </c>
      <c r="X6" s="57">
        <f t="shared" ref="X6:X36" si="6">V6+W6</f>
        <v>554990</v>
      </c>
      <c r="Y6" s="58"/>
      <c r="Z6" s="53">
        <f t="shared" ref="Z6:Z36" si="7">G6+P6</f>
        <v>0</v>
      </c>
      <c r="AA6" s="59"/>
      <c r="AB6" s="60">
        <f t="shared" ref="AB6:AB36" si="8">D6+E6+F6+G6+M6+N6+O6+P6</f>
        <v>554990</v>
      </c>
      <c r="AC6" s="54"/>
      <c r="AD6" s="61"/>
      <c r="AE6" s="12"/>
      <c r="AF6" s="5"/>
      <c r="AG6" s="5"/>
    </row>
    <row r="7">
      <c r="A7" s="62">
        <f t="shared" ref="A7:A10" si="9">1+A6</f>
        <v>2</v>
      </c>
      <c r="B7" s="63" t="str">
        <f>'02'!A8</f>
        <v/>
      </c>
      <c r="C7" s="64"/>
      <c r="D7" s="65">
        <f>'02'!C15</f>
        <v>0</v>
      </c>
      <c r="E7" s="65">
        <f>'02'!D15</f>
        <v>0</v>
      </c>
      <c r="F7" s="65">
        <f>'02'!E15</f>
        <v>0</v>
      </c>
      <c r="G7" s="66">
        <f>'02'!F15</f>
        <v>0</v>
      </c>
      <c r="H7" s="67">
        <f t="shared" si="2"/>
        <v>0</v>
      </c>
      <c r="I7" s="9"/>
      <c r="J7" s="62">
        <v>2.0</v>
      </c>
      <c r="K7" s="68">
        <f>'02'!G8</f>
        <v>2634</v>
      </c>
      <c r="L7" s="64"/>
      <c r="M7" s="65">
        <f>'02'!I15</f>
        <v>0</v>
      </c>
      <c r="N7" s="65">
        <f>'02'!J15</f>
        <v>10000</v>
      </c>
      <c r="O7" s="65">
        <f>'02'!K15</f>
        <v>0</v>
      </c>
      <c r="P7" s="66">
        <f>'02'!L15</f>
        <v>0</v>
      </c>
      <c r="Q7" s="67">
        <f t="shared" si="3"/>
        <v>10000</v>
      </c>
      <c r="R7" s="9"/>
      <c r="S7" s="9"/>
      <c r="T7" s="53">
        <f t="shared" si="4"/>
        <v>0</v>
      </c>
      <c r="U7" s="54"/>
      <c r="V7" s="69">
        <f t="shared" ref="V7:W7" si="5">E7+N7</f>
        <v>10000</v>
      </c>
      <c r="W7" s="70">
        <f t="shared" si="5"/>
        <v>0</v>
      </c>
      <c r="X7" s="53">
        <f t="shared" si="6"/>
        <v>10000</v>
      </c>
      <c r="Y7" s="58"/>
      <c r="Z7" s="53">
        <f t="shared" si="7"/>
        <v>0</v>
      </c>
      <c r="AA7" s="54"/>
      <c r="AB7" s="71">
        <f t="shared" si="8"/>
        <v>10000</v>
      </c>
      <c r="AC7" s="54"/>
      <c r="AD7" s="61"/>
      <c r="AE7" s="12"/>
      <c r="AF7" s="5"/>
      <c r="AG7" s="5"/>
    </row>
    <row r="8">
      <c r="A8" s="62">
        <f t="shared" si="9"/>
        <v>3</v>
      </c>
      <c r="B8" s="72">
        <f>'03'!A8</f>
        <v>1205</v>
      </c>
      <c r="C8" s="64"/>
      <c r="D8" s="65">
        <f>'03'!C16</f>
        <v>0</v>
      </c>
      <c r="E8" s="65">
        <f>'03'!D16</f>
        <v>3400</v>
      </c>
      <c r="F8" s="49">
        <f>'03'!E16</f>
        <v>0</v>
      </c>
      <c r="G8" s="50">
        <f>'03'!F16</f>
        <v>0</v>
      </c>
      <c r="H8" s="67">
        <f t="shared" si="2"/>
        <v>3400</v>
      </c>
      <c r="I8" s="9"/>
      <c r="J8" s="62">
        <v>3.0</v>
      </c>
      <c r="K8" s="72" t="str">
        <f>'03'!G8</f>
        <v/>
      </c>
      <c r="L8" s="73"/>
      <c r="M8" s="74">
        <f>'03'!I16</f>
        <v>25000</v>
      </c>
      <c r="N8" s="74">
        <f>'03'!J16</f>
        <v>59990</v>
      </c>
      <c r="O8" s="49">
        <f>'03'!K16</f>
        <v>0</v>
      </c>
      <c r="P8" s="50">
        <f>'03'!L16</f>
        <v>0</v>
      </c>
      <c r="Q8" s="67">
        <f t="shared" si="3"/>
        <v>84990</v>
      </c>
      <c r="R8" s="9"/>
      <c r="S8" s="9"/>
      <c r="T8" s="53">
        <f t="shared" si="4"/>
        <v>25000</v>
      </c>
      <c r="U8" s="54"/>
      <c r="V8" s="69">
        <f t="shared" ref="V8:W8" si="10">E8+N8</f>
        <v>63390</v>
      </c>
      <c r="W8" s="70">
        <f t="shared" si="10"/>
        <v>0</v>
      </c>
      <c r="X8" s="53">
        <f t="shared" si="6"/>
        <v>63390</v>
      </c>
      <c r="Y8" s="58"/>
      <c r="Z8" s="53">
        <f t="shared" si="7"/>
        <v>0</v>
      </c>
      <c r="AA8" s="54"/>
      <c r="AB8" s="71">
        <f t="shared" si="8"/>
        <v>88390</v>
      </c>
      <c r="AC8" s="54"/>
      <c r="AD8" s="61"/>
      <c r="AE8" s="12"/>
      <c r="AF8" s="5"/>
      <c r="AG8" s="5"/>
    </row>
    <row r="9">
      <c r="A9" s="62">
        <f t="shared" si="9"/>
        <v>4</v>
      </c>
      <c r="B9" s="73" t="str">
        <f>'04'!A8</f>
        <v/>
      </c>
      <c r="C9" s="63"/>
      <c r="D9" s="65">
        <f>'04'!C15</f>
        <v>0</v>
      </c>
      <c r="E9" s="65">
        <f>'04'!D15</f>
        <v>0</v>
      </c>
      <c r="F9" s="65">
        <f>'04'!E15</f>
        <v>0</v>
      </c>
      <c r="G9" s="65">
        <f>'04'!F15</f>
        <v>0</v>
      </c>
      <c r="H9" s="67">
        <f t="shared" si="2"/>
        <v>0</v>
      </c>
      <c r="I9" s="9"/>
      <c r="J9" s="75">
        <v>4.0</v>
      </c>
      <c r="K9" s="52" t="str">
        <f>'04'!G8</f>
        <v/>
      </c>
      <c r="L9" s="48"/>
      <c r="M9" s="49">
        <f>'04'!I15</f>
        <v>0</v>
      </c>
      <c r="N9" s="49">
        <f>'04'!J15</f>
        <v>70000</v>
      </c>
      <c r="O9" s="49">
        <f>'04'!K15</f>
        <v>141990</v>
      </c>
      <c r="P9" s="49">
        <f>'04'!L15</f>
        <v>10000</v>
      </c>
      <c r="Q9" s="67">
        <f t="shared" si="3"/>
        <v>221990</v>
      </c>
      <c r="R9" s="9"/>
      <c r="S9" s="9"/>
      <c r="T9" s="53">
        <f t="shared" si="4"/>
        <v>0</v>
      </c>
      <c r="U9" s="54"/>
      <c r="V9" s="69">
        <f t="shared" ref="V9:W9" si="11">E9+N9</f>
        <v>70000</v>
      </c>
      <c r="W9" s="70">
        <f t="shared" si="11"/>
        <v>141990</v>
      </c>
      <c r="X9" s="53">
        <f t="shared" si="6"/>
        <v>211990</v>
      </c>
      <c r="Y9" s="58"/>
      <c r="Z9" s="53">
        <f t="shared" si="7"/>
        <v>10000</v>
      </c>
      <c r="AA9" s="54"/>
      <c r="AB9" s="71">
        <f t="shared" si="8"/>
        <v>221990</v>
      </c>
      <c r="AC9" s="54"/>
      <c r="AD9" s="61"/>
      <c r="AE9" s="12"/>
      <c r="AF9" s="5"/>
      <c r="AG9" s="5"/>
    </row>
    <row r="10">
      <c r="A10" s="62">
        <f t="shared" si="9"/>
        <v>5</v>
      </c>
      <c r="B10" s="76" t="str">
        <f>'05'!A8</f>
        <v/>
      </c>
      <c r="C10" s="77"/>
      <c r="D10" s="65">
        <f>'05'!C15</f>
        <v>0</v>
      </c>
      <c r="E10" s="65">
        <f>'05'!D15</f>
        <v>0</v>
      </c>
      <c r="F10" s="65">
        <f>'05'!E15</f>
        <v>0</v>
      </c>
      <c r="G10" s="65">
        <f>'05'!F15</f>
        <v>0</v>
      </c>
      <c r="H10" s="67">
        <f t="shared" si="2"/>
        <v>0</v>
      </c>
      <c r="I10" s="9"/>
      <c r="J10" s="62">
        <v>5.0</v>
      </c>
      <c r="K10" s="63">
        <f>'05'!G8</f>
        <v>2640</v>
      </c>
      <c r="L10" s="77"/>
      <c r="M10" s="65">
        <f>'05'!I15</f>
        <v>0</v>
      </c>
      <c r="N10" s="65">
        <f>'05'!J15</f>
        <v>360980</v>
      </c>
      <c r="O10" s="65">
        <f>'05'!K15</f>
        <v>95000</v>
      </c>
      <c r="P10" s="65">
        <f>'05'!L15</f>
        <v>0</v>
      </c>
      <c r="Q10" s="67">
        <f t="shared" si="3"/>
        <v>455980</v>
      </c>
      <c r="R10" s="9"/>
      <c r="S10" s="9"/>
      <c r="T10" s="53">
        <f t="shared" si="4"/>
        <v>0</v>
      </c>
      <c r="U10" s="54"/>
      <c r="V10" s="69">
        <f t="shared" ref="V10:W10" si="12">E10+N10</f>
        <v>360980</v>
      </c>
      <c r="W10" s="70">
        <f t="shared" si="12"/>
        <v>95000</v>
      </c>
      <c r="X10" s="53">
        <f t="shared" si="6"/>
        <v>455980</v>
      </c>
      <c r="Y10" s="58"/>
      <c r="Z10" s="53">
        <f t="shared" si="7"/>
        <v>0</v>
      </c>
      <c r="AA10" s="54"/>
      <c r="AB10" s="71">
        <f t="shared" si="8"/>
        <v>455980</v>
      </c>
      <c r="AC10" s="54"/>
      <c r="AD10" s="61"/>
      <c r="AE10" s="12"/>
      <c r="AF10" s="5"/>
      <c r="AG10" s="5"/>
    </row>
    <row r="11">
      <c r="A11" s="62">
        <v>6.0</v>
      </c>
      <c r="B11" s="63" t="str">
        <f>'06'!A8</f>
        <v/>
      </c>
      <c r="C11" s="77"/>
      <c r="D11" s="65">
        <f>'06'!C18</f>
        <v>0</v>
      </c>
      <c r="E11" s="65">
        <f>'06'!D18</f>
        <v>0</v>
      </c>
      <c r="F11" s="65">
        <f>'06'!E18</f>
        <v>0</v>
      </c>
      <c r="G11" s="65">
        <f>'06'!F18</f>
        <v>0</v>
      </c>
      <c r="H11" s="67">
        <f t="shared" si="2"/>
        <v>0</v>
      </c>
      <c r="I11" s="9"/>
      <c r="J11" s="62">
        <v>6.0</v>
      </c>
      <c r="K11" s="63">
        <f>'06'!G8</f>
        <v>2647</v>
      </c>
      <c r="L11" s="77"/>
      <c r="M11" s="65">
        <f>'06'!I18</f>
        <v>0</v>
      </c>
      <c r="N11" s="65">
        <f>'06'!J18</f>
        <v>259270</v>
      </c>
      <c r="O11" s="65">
        <f>'06'!K18</f>
        <v>0</v>
      </c>
      <c r="P11" s="65">
        <f>'06'!L18</f>
        <v>45000</v>
      </c>
      <c r="Q11" s="67">
        <f t="shared" si="3"/>
        <v>304270</v>
      </c>
      <c r="R11" s="9"/>
      <c r="S11" s="9"/>
      <c r="T11" s="53">
        <f t="shared" si="4"/>
        <v>0</v>
      </c>
      <c r="U11" s="54"/>
      <c r="V11" s="69">
        <f t="shared" ref="V11:W11" si="13">E11+N11</f>
        <v>259270</v>
      </c>
      <c r="W11" s="70">
        <f t="shared" si="13"/>
        <v>0</v>
      </c>
      <c r="X11" s="53">
        <f t="shared" si="6"/>
        <v>259270</v>
      </c>
      <c r="Y11" s="58"/>
      <c r="Z11" s="53">
        <f t="shared" si="7"/>
        <v>45000</v>
      </c>
      <c r="AA11" s="54"/>
      <c r="AB11" s="71">
        <f t="shared" si="8"/>
        <v>304270</v>
      </c>
      <c r="AC11" s="54"/>
      <c r="AD11" s="61"/>
      <c r="AE11" s="12"/>
      <c r="AF11" s="5"/>
      <c r="AG11" s="5"/>
    </row>
    <row r="12">
      <c r="A12" s="62">
        <v>7.0</v>
      </c>
      <c r="B12" s="63" t="str">
        <f>'07'!A8</f>
        <v/>
      </c>
      <c r="C12" s="77"/>
      <c r="D12" s="65">
        <f>'07'!C25</f>
        <v>0</v>
      </c>
      <c r="E12" s="65">
        <f>'07'!D25</f>
        <v>0</v>
      </c>
      <c r="F12" s="65">
        <f>'07'!E25</f>
        <v>0</v>
      </c>
      <c r="G12" s="65">
        <f>'07'!F25</f>
        <v>0</v>
      </c>
      <c r="H12" s="67">
        <f t="shared" si="2"/>
        <v>0</v>
      </c>
      <c r="I12" s="9"/>
      <c r="J12" s="62">
        <v>7.0</v>
      </c>
      <c r="K12" s="63" t="str">
        <f>'07'!G8</f>
        <v/>
      </c>
      <c r="L12" s="77"/>
      <c r="M12" s="65">
        <f>'07'!I25</f>
        <v>0</v>
      </c>
      <c r="N12" s="65">
        <f>'07'!J25</f>
        <v>0</v>
      </c>
      <c r="O12" s="65">
        <f>'07'!K25</f>
        <v>0</v>
      </c>
      <c r="P12" s="65">
        <f>'07'!L25</f>
        <v>0</v>
      </c>
      <c r="Q12" s="67">
        <f t="shared" si="3"/>
        <v>0</v>
      </c>
      <c r="R12" s="12"/>
      <c r="S12" s="12"/>
      <c r="T12" s="53">
        <f t="shared" si="4"/>
        <v>0</v>
      </c>
      <c r="U12" s="54"/>
      <c r="V12" s="69">
        <f t="shared" ref="V12:W12" si="14">E12+N12</f>
        <v>0</v>
      </c>
      <c r="W12" s="70">
        <f t="shared" si="14"/>
        <v>0</v>
      </c>
      <c r="X12" s="53">
        <f t="shared" si="6"/>
        <v>0</v>
      </c>
      <c r="Y12" s="58"/>
      <c r="Z12" s="53">
        <f t="shared" si="7"/>
        <v>0</v>
      </c>
      <c r="AA12" s="54"/>
      <c r="AB12" s="71">
        <f t="shared" si="8"/>
        <v>0</v>
      </c>
      <c r="AC12" s="54"/>
      <c r="AD12" s="61"/>
      <c r="AE12" s="12"/>
      <c r="AF12" s="5"/>
      <c r="AG12" s="5"/>
    </row>
    <row r="13">
      <c r="A13" s="62">
        <v>8.0</v>
      </c>
      <c r="B13" s="63" t="str">
        <f>'08'!A8</f>
        <v/>
      </c>
      <c r="C13" s="77"/>
      <c r="D13" s="65">
        <f>'08'!C13</f>
        <v>0</v>
      </c>
      <c r="E13" s="65">
        <f>'08'!D13</f>
        <v>0</v>
      </c>
      <c r="F13" s="65">
        <f>'08'!E13</f>
        <v>0</v>
      </c>
      <c r="G13" s="65">
        <f>'08'!F13</f>
        <v>0</v>
      </c>
      <c r="H13" s="67">
        <f t="shared" si="2"/>
        <v>0</v>
      </c>
      <c r="I13" s="9"/>
      <c r="J13" s="78">
        <v>8.0</v>
      </c>
      <c r="K13" s="76">
        <f>'08'!G8</f>
        <v>7750</v>
      </c>
      <c r="L13" s="77"/>
      <c r="M13" s="65">
        <f>'08'!I13</f>
        <v>22500</v>
      </c>
      <c r="N13" s="65">
        <f>'08'!J13</f>
        <v>245000</v>
      </c>
      <c r="O13" s="65">
        <f>'08'!K13</f>
        <v>15000</v>
      </c>
      <c r="P13" s="65">
        <f>'08'!L13</f>
        <v>0</v>
      </c>
      <c r="Q13" s="67">
        <f t="shared" si="3"/>
        <v>282500</v>
      </c>
      <c r="R13" s="9"/>
      <c r="S13" s="9"/>
      <c r="T13" s="53">
        <f t="shared" si="4"/>
        <v>22500</v>
      </c>
      <c r="U13" s="54"/>
      <c r="V13" s="69">
        <f t="shared" ref="V13:W13" si="15">E13+N13</f>
        <v>245000</v>
      </c>
      <c r="W13" s="70">
        <f t="shared" si="15"/>
        <v>15000</v>
      </c>
      <c r="X13" s="53">
        <f t="shared" si="6"/>
        <v>260000</v>
      </c>
      <c r="Y13" s="58"/>
      <c r="Z13" s="53">
        <f t="shared" si="7"/>
        <v>0</v>
      </c>
      <c r="AA13" s="54"/>
      <c r="AB13" s="71">
        <f t="shared" si="8"/>
        <v>282500</v>
      </c>
      <c r="AC13" s="54"/>
      <c r="AD13" s="61"/>
      <c r="AE13" s="12"/>
      <c r="AF13" s="5"/>
      <c r="AG13" s="5"/>
    </row>
    <row r="14">
      <c r="A14" s="62">
        <f t="shared" ref="A14:A32" si="17">1+A13</f>
        <v>9</v>
      </c>
      <c r="B14" s="63" t="str">
        <f>'09'!A8</f>
        <v/>
      </c>
      <c r="C14" s="77"/>
      <c r="D14" s="65">
        <f>'09'!C13</f>
        <v>0</v>
      </c>
      <c r="E14" s="65">
        <f>'09'!D13</f>
        <v>0</v>
      </c>
      <c r="F14" s="65">
        <f>'09'!E13</f>
        <v>0</v>
      </c>
      <c r="G14" s="65">
        <f>'09'!F13</f>
        <v>0</v>
      </c>
      <c r="H14" s="67">
        <f t="shared" si="2"/>
        <v>0</v>
      </c>
      <c r="I14" s="9"/>
      <c r="J14" s="62">
        <v>9.0</v>
      </c>
      <c r="K14" s="79">
        <f>'09'!G8</f>
        <v>2656</v>
      </c>
      <c r="L14" s="72"/>
      <c r="M14" s="65">
        <f>'09'!I13</f>
        <v>0</v>
      </c>
      <c r="N14" s="65">
        <f>'09'!J13</f>
        <v>70000</v>
      </c>
      <c r="O14" s="65">
        <f>'09'!K13</f>
        <v>676580</v>
      </c>
      <c r="P14" s="65">
        <f>'09'!L13</f>
        <v>0</v>
      </c>
      <c r="Q14" s="67">
        <f t="shared" si="3"/>
        <v>746580</v>
      </c>
      <c r="R14" s="9"/>
      <c r="S14" s="9"/>
      <c r="T14" s="53">
        <f t="shared" si="4"/>
        <v>0</v>
      </c>
      <c r="U14" s="54"/>
      <c r="V14" s="69">
        <f t="shared" ref="V14:W14" si="16">E14+N14</f>
        <v>70000</v>
      </c>
      <c r="W14" s="70">
        <f t="shared" si="16"/>
        <v>676580</v>
      </c>
      <c r="X14" s="53">
        <f t="shared" si="6"/>
        <v>746580</v>
      </c>
      <c r="Y14" s="58"/>
      <c r="Z14" s="53">
        <f t="shared" si="7"/>
        <v>0</v>
      </c>
      <c r="AA14" s="54"/>
      <c r="AB14" s="71">
        <f t="shared" si="8"/>
        <v>746580</v>
      </c>
      <c r="AC14" s="54"/>
      <c r="AD14" s="61"/>
      <c r="AE14" s="12"/>
      <c r="AF14" s="5"/>
      <c r="AG14" s="5"/>
    </row>
    <row r="15">
      <c r="A15" s="62">
        <f t="shared" si="17"/>
        <v>10</v>
      </c>
      <c r="B15" s="63" t="str">
        <f>'10'!A8</f>
        <v/>
      </c>
      <c r="C15" s="64"/>
      <c r="D15" s="65">
        <f>'10'!C25</f>
        <v>0</v>
      </c>
      <c r="E15" s="65">
        <f>'10'!D25</f>
        <v>0</v>
      </c>
      <c r="F15" s="65">
        <f>'10'!E25</f>
        <v>0</v>
      </c>
      <c r="G15" s="65">
        <f>'10'!F25</f>
        <v>0</v>
      </c>
      <c r="H15" s="67">
        <f t="shared" si="2"/>
        <v>0</v>
      </c>
      <c r="I15" s="9"/>
      <c r="J15" s="62">
        <v>10.0</v>
      </c>
      <c r="K15" s="68" t="str">
        <f>'10'!G8</f>
        <v/>
      </c>
      <c r="L15" s="64"/>
      <c r="M15" s="65">
        <f>'10'!I25</f>
        <v>0</v>
      </c>
      <c r="N15" s="65">
        <f>'10'!J25</f>
        <v>0</v>
      </c>
      <c r="O15" s="65">
        <f>'10'!K25</f>
        <v>0</v>
      </c>
      <c r="P15" s="65">
        <f>'10'!L25</f>
        <v>0</v>
      </c>
      <c r="Q15" s="67">
        <f t="shared" si="3"/>
        <v>0</v>
      </c>
      <c r="R15" s="9"/>
      <c r="S15" s="9"/>
      <c r="T15" s="53">
        <f t="shared" si="4"/>
        <v>0</v>
      </c>
      <c r="U15" s="54"/>
      <c r="V15" s="69">
        <f t="shared" ref="V15:W15" si="18">E15+N15</f>
        <v>0</v>
      </c>
      <c r="W15" s="70">
        <f t="shared" si="18"/>
        <v>0</v>
      </c>
      <c r="X15" s="53">
        <f t="shared" si="6"/>
        <v>0</v>
      </c>
      <c r="Y15" s="58"/>
      <c r="Z15" s="53">
        <f t="shared" si="7"/>
        <v>0</v>
      </c>
      <c r="AA15" s="54"/>
      <c r="AB15" s="71">
        <f t="shared" si="8"/>
        <v>0</v>
      </c>
      <c r="AC15" s="54"/>
      <c r="AD15" s="61"/>
      <c r="AE15" s="12"/>
      <c r="AF15" s="5"/>
      <c r="AG15" s="5"/>
    </row>
    <row r="16">
      <c r="A16" s="62">
        <f t="shared" si="17"/>
        <v>11</v>
      </c>
      <c r="B16" s="63" t="str">
        <f>'11'!A8</f>
        <v/>
      </c>
      <c r="C16" s="64"/>
      <c r="D16" s="65">
        <f>'11'!C19</f>
        <v>0</v>
      </c>
      <c r="E16" s="65">
        <f>'11'!D19</f>
        <v>0</v>
      </c>
      <c r="F16" s="65">
        <f>'11'!E19</f>
        <v>0</v>
      </c>
      <c r="G16" s="65">
        <f>'11'!F19</f>
        <v>0</v>
      </c>
      <c r="H16" s="67">
        <f t="shared" si="2"/>
        <v>0</v>
      </c>
      <c r="I16" s="9"/>
      <c r="J16" s="62">
        <v>11.0</v>
      </c>
      <c r="K16" s="63">
        <f>'11'!G8</f>
        <v>2862</v>
      </c>
      <c r="L16" s="77"/>
      <c r="M16" s="65">
        <f>'11'!I19</f>
        <v>17990</v>
      </c>
      <c r="N16" s="65">
        <f>'11'!J19</f>
        <v>372990</v>
      </c>
      <c r="O16" s="65">
        <f>'11'!K19</f>
        <v>0</v>
      </c>
      <c r="P16" s="65">
        <f>'11'!L19</f>
        <v>55000</v>
      </c>
      <c r="Q16" s="67">
        <f t="shared" si="3"/>
        <v>445980</v>
      </c>
      <c r="R16" s="9"/>
      <c r="S16" s="9"/>
      <c r="T16" s="53">
        <f t="shared" si="4"/>
        <v>17990</v>
      </c>
      <c r="U16" s="54"/>
      <c r="V16" s="69">
        <f t="shared" ref="V16:W16" si="19">E16+N16</f>
        <v>372990</v>
      </c>
      <c r="W16" s="70">
        <f t="shared" si="19"/>
        <v>0</v>
      </c>
      <c r="X16" s="53">
        <f t="shared" si="6"/>
        <v>372990</v>
      </c>
      <c r="Y16" s="58"/>
      <c r="Z16" s="53">
        <f t="shared" si="7"/>
        <v>55000</v>
      </c>
      <c r="AA16" s="54"/>
      <c r="AB16" s="71">
        <f t="shared" si="8"/>
        <v>445980</v>
      </c>
      <c r="AC16" s="54"/>
      <c r="AD16" s="80">
        <f>SUM(AB6:AB16)</f>
        <v>3110680</v>
      </c>
      <c r="AE16" s="12"/>
      <c r="AF16" s="5"/>
      <c r="AG16" s="5"/>
    </row>
    <row r="17">
      <c r="A17" s="62">
        <f t="shared" si="17"/>
        <v>12</v>
      </c>
      <c r="B17" s="63" t="str">
        <f>'12'!A8</f>
        <v/>
      </c>
      <c r="C17" s="77"/>
      <c r="D17" s="65">
        <f>'12'!C18</f>
        <v>0</v>
      </c>
      <c r="E17" s="65">
        <f>'12'!D18</f>
        <v>0</v>
      </c>
      <c r="F17" s="65">
        <f>'12'!E18</f>
        <v>0</v>
      </c>
      <c r="G17" s="65">
        <f>'12'!F18</f>
        <v>0</v>
      </c>
      <c r="H17" s="67">
        <f t="shared" si="2"/>
        <v>0</v>
      </c>
      <c r="I17" s="9"/>
      <c r="J17" s="62">
        <v>12.0</v>
      </c>
      <c r="K17" s="63">
        <f>'12'!G8</f>
        <v>2668</v>
      </c>
      <c r="L17" s="77"/>
      <c r="M17" s="65">
        <f>'12'!I18</f>
        <v>0</v>
      </c>
      <c r="N17" s="65">
        <f>'12'!J18</f>
        <v>77000</v>
      </c>
      <c r="O17" s="65">
        <f>'12'!K18</f>
        <v>57000</v>
      </c>
      <c r="P17" s="65">
        <f>'12'!L18</f>
        <v>25000</v>
      </c>
      <c r="Q17" s="67">
        <f t="shared" si="3"/>
        <v>159000</v>
      </c>
      <c r="R17" s="9"/>
      <c r="S17" s="9"/>
      <c r="T17" s="53">
        <f t="shared" si="4"/>
        <v>0</v>
      </c>
      <c r="U17" s="54"/>
      <c r="V17" s="69">
        <f t="shared" ref="V17:W17" si="20">E17+N17</f>
        <v>77000</v>
      </c>
      <c r="W17" s="70">
        <f t="shared" si="20"/>
        <v>57000</v>
      </c>
      <c r="X17" s="53">
        <f t="shared" si="6"/>
        <v>134000</v>
      </c>
      <c r="Y17" s="58"/>
      <c r="Z17" s="53">
        <f t="shared" si="7"/>
        <v>25000</v>
      </c>
      <c r="AA17" s="54"/>
      <c r="AB17" s="71">
        <f t="shared" si="8"/>
        <v>159000</v>
      </c>
      <c r="AC17" s="54"/>
      <c r="AD17" s="61"/>
      <c r="AE17" s="12"/>
      <c r="AF17" s="5"/>
      <c r="AG17" s="5"/>
    </row>
    <row r="18">
      <c r="A18" s="62">
        <f t="shared" si="17"/>
        <v>13</v>
      </c>
      <c r="B18" s="63" t="str">
        <f>'13'!A8</f>
        <v/>
      </c>
      <c r="C18" s="77"/>
      <c r="D18" s="65">
        <f>'13'!C18</f>
        <v>4600</v>
      </c>
      <c r="E18" s="65">
        <f>'13'!D18</f>
        <v>0</v>
      </c>
      <c r="F18" s="65">
        <f>'13'!E18</f>
        <v>0</v>
      </c>
      <c r="G18" s="65">
        <f>'13'!F18</f>
        <v>0</v>
      </c>
      <c r="H18" s="67">
        <f t="shared" si="2"/>
        <v>4600</v>
      </c>
      <c r="I18" s="9"/>
      <c r="J18" s="62">
        <v>13.0</v>
      </c>
      <c r="K18" s="63" t="str">
        <f>'13'!G8</f>
        <v/>
      </c>
      <c r="L18" s="77"/>
      <c r="M18" s="65">
        <f>'13'!I18</f>
        <v>15000</v>
      </c>
      <c r="N18" s="65">
        <f>'13'!J18</f>
        <v>0</v>
      </c>
      <c r="O18" s="65">
        <f>'13'!K18</f>
        <v>0</v>
      </c>
      <c r="P18" s="65">
        <f>'13'!L18</f>
        <v>0</v>
      </c>
      <c r="Q18" s="67">
        <f t="shared" si="3"/>
        <v>15000</v>
      </c>
      <c r="R18" s="9"/>
      <c r="S18" s="9"/>
      <c r="T18" s="53">
        <f t="shared" si="4"/>
        <v>19600</v>
      </c>
      <c r="U18" s="54"/>
      <c r="V18" s="69">
        <f t="shared" ref="V18:W18" si="21">E18+N18</f>
        <v>0</v>
      </c>
      <c r="W18" s="70">
        <f t="shared" si="21"/>
        <v>0</v>
      </c>
      <c r="X18" s="53">
        <f t="shared" si="6"/>
        <v>0</v>
      </c>
      <c r="Y18" s="58"/>
      <c r="Z18" s="53">
        <f t="shared" si="7"/>
        <v>0</v>
      </c>
      <c r="AA18" s="54"/>
      <c r="AB18" s="71">
        <f t="shared" si="8"/>
        <v>19600</v>
      </c>
      <c r="AC18" s="54"/>
      <c r="AD18" s="61"/>
      <c r="AE18" s="12"/>
      <c r="AF18" s="5"/>
      <c r="AG18" s="5"/>
    </row>
    <row r="19">
      <c r="A19" s="62">
        <f t="shared" si="17"/>
        <v>14</v>
      </c>
      <c r="B19" s="63" t="str">
        <f>'14'!A8</f>
        <v/>
      </c>
      <c r="C19" s="77"/>
      <c r="D19" s="65">
        <f>'14'!C25</f>
        <v>0</v>
      </c>
      <c r="E19" s="65">
        <f>'14'!D25</f>
        <v>0</v>
      </c>
      <c r="F19" s="65">
        <f>'14'!E25</f>
        <v>0</v>
      </c>
      <c r="G19" s="65">
        <f>'14'!F25</f>
        <v>0</v>
      </c>
      <c r="H19" s="67">
        <f t="shared" si="2"/>
        <v>0</v>
      </c>
      <c r="I19" s="9"/>
      <c r="J19" s="62">
        <v>14.0</v>
      </c>
      <c r="K19" s="63" t="str">
        <f>'14'!G8</f>
        <v/>
      </c>
      <c r="L19" s="77"/>
      <c r="M19" s="65">
        <f>'14'!I25</f>
        <v>0</v>
      </c>
      <c r="N19" s="65">
        <f>'14'!J25</f>
        <v>0</v>
      </c>
      <c r="O19" s="65">
        <f>'14'!K25</f>
        <v>0</v>
      </c>
      <c r="P19" s="65">
        <f>'14'!L25</f>
        <v>0</v>
      </c>
      <c r="Q19" s="67">
        <f t="shared" si="3"/>
        <v>0</v>
      </c>
      <c r="R19" s="9"/>
      <c r="S19" s="9"/>
      <c r="T19" s="53">
        <f t="shared" si="4"/>
        <v>0</v>
      </c>
      <c r="U19" s="54"/>
      <c r="V19" s="69">
        <f t="shared" ref="V19:W19" si="22">E19+N19</f>
        <v>0</v>
      </c>
      <c r="W19" s="70">
        <f t="shared" si="22"/>
        <v>0</v>
      </c>
      <c r="X19" s="53">
        <f t="shared" si="6"/>
        <v>0</v>
      </c>
      <c r="Y19" s="58"/>
      <c r="Z19" s="53">
        <f t="shared" si="7"/>
        <v>0</v>
      </c>
      <c r="AA19" s="54"/>
      <c r="AB19" s="71">
        <f t="shared" si="8"/>
        <v>0</v>
      </c>
      <c r="AC19" s="54"/>
      <c r="AD19" s="61"/>
      <c r="AE19" s="12"/>
      <c r="AF19" s="5"/>
      <c r="AG19" s="5"/>
    </row>
    <row r="20">
      <c r="A20" s="62">
        <f t="shared" si="17"/>
        <v>15</v>
      </c>
      <c r="B20" s="63">
        <f>'15'!A8</f>
        <v>2673</v>
      </c>
      <c r="C20" s="77"/>
      <c r="D20" s="65">
        <f>'15'!C19</f>
        <v>0</v>
      </c>
      <c r="E20" s="65">
        <f>'15'!D19</f>
        <v>8500</v>
      </c>
      <c r="F20" s="65">
        <f>'15'!E19</f>
        <v>0</v>
      </c>
      <c r="G20" s="65">
        <f>'15'!F19</f>
        <v>0</v>
      </c>
      <c r="H20" s="67">
        <f t="shared" si="2"/>
        <v>8500</v>
      </c>
      <c r="I20" s="9"/>
      <c r="J20" s="62">
        <v>15.0</v>
      </c>
      <c r="K20" s="63">
        <f>'15'!G8</f>
        <v>2673</v>
      </c>
      <c r="L20" s="77"/>
      <c r="M20" s="65">
        <f>'15'!I19</f>
        <v>65000</v>
      </c>
      <c r="N20" s="65">
        <f>'15'!J19</f>
        <v>414460</v>
      </c>
      <c r="O20" s="65">
        <f>'15'!K19</f>
        <v>0</v>
      </c>
      <c r="P20" s="65">
        <f>'15'!L19</f>
        <v>0</v>
      </c>
      <c r="Q20" s="67">
        <f t="shared" si="3"/>
        <v>479460</v>
      </c>
      <c r="R20" s="9"/>
      <c r="S20" s="9"/>
      <c r="T20" s="53">
        <f t="shared" si="4"/>
        <v>65000</v>
      </c>
      <c r="U20" s="54"/>
      <c r="V20" s="69">
        <f t="shared" ref="V20:W20" si="23">E20+N20</f>
        <v>422960</v>
      </c>
      <c r="W20" s="70">
        <f t="shared" si="23"/>
        <v>0</v>
      </c>
      <c r="X20" s="53">
        <f t="shared" si="6"/>
        <v>422960</v>
      </c>
      <c r="Y20" s="58"/>
      <c r="Z20" s="53">
        <f t="shared" si="7"/>
        <v>0</v>
      </c>
      <c r="AA20" s="54"/>
      <c r="AB20" s="71">
        <f t="shared" si="8"/>
        <v>487960</v>
      </c>
      <c r="AC20" s="54"/>
      <c r="AD20" s="61"/>
      <c r="AE20" s="12"/>
      <c r="AF20" s="5"/>
      <c r="AG20" s="5"/>
    </row>
    <row r="21" ht="15.75" customHeight="1">
      <c r="A21" s="62">
        <f t="shared" si="17"/>
        <v>16</v>
      </c>
      <c r="B21" s="63" t="str">
        <f>'16'!A8</f>
        <v/>
      </c>
      <c r="C21" s="77"/>
      <c r="D21" s="65">
        <f>'16'!C19</f>
        <v>0</v>
      </c>
      <c r="E21" s="65">
        <f>'16'!D19</f>
        <v>0</v>
      </c>
      <c r="F21" s="65">
        <f>'16'!E19</f>
        <v>0</v>
      </c>
      <c r="G21" s="65">
        <f>'16'!F19</f>
        <v>0</v>
      </c>
      <c r="H21" s="67">
        <f t="shared" si="2"/>
        <v>0</v>
      </c>
      <c r="I21" s="9"/>
      <c r="J21" s="62">
        <v>16.0</v>
      </c>
      <c r="K21" s="63">
        <f>'16'!G8</f>
        <v>2678</v>
      </c>
      <c r="L21" s="77"/>
      <c r="M21" s="65">
        <f>'16'!I19</f>
        <v>55000</v>
      </c>
      <c r="N21" s="65">
        <f>'16'!J19</f>
        <v>490000</v>
      </c>
      <c r="O21" s="65">
        <f>'16'!K19</f>
        <v>0</v>
      </c>
      <c r="P21" s="65">
        <f>'16'!L19</f>
        <v>157500</v>
      </c>
      <c r="Q21" s="67">
        <f t="shared" si="3"/>
        <v>702500</v>
      </c>
      <c r="R21" s="9"/>
      <c r="S21" s="9"/>
      <c r="T21" s="53">
        <f t="shared" si="4"/>
        <v>55000</v>
      </c>
      <c r="U21" s="54"/>
      <c r="V21" s="69">
        <f t="shared" ref="V21:W21" si="24">E21+N21</f>
        <v>490000</v>
      </c>
      <c r="W21" s="70">
        <f t="shared" si="24"/>
        <v>0</v>
      </c>
      <c r="X21" s="53">
        <f t="shared" si="6"/>
        <v>490000</v>
      </c>
      <c r="Y21" s="58"/>
      <c r="Z21" s="53">
        <f t="shared" si="7"/>
        <v>157500</v>
      </c>
      <c r="AA21" s="54"/>
      <c r="AB21" s="71">
        <f t="shared" si="8"/>
        <v>702500</v>
      </c>
      <c r="AC21" s="54"/>
      <c r="AD21" s="61"/>
      <c r="AE21" s="12"/>
      <c r="AF21" s="5"/>
      <c r="AG21" s="5"/>
    </row>
    <row r="22" ht="15.75" customHeight="1">
      <c r="A22" s="62">
        <f t="shared" si="17"/>
        <v>17</v>
      </c>
      <c r="B22" s="63" t="str">
        <f>'17'!A8</f>
        <v/>
      </c>
      <c r="C22" s="77"/>
      <c r="D22" s="65">
        <f>'17'!C16</f>
        <v>0</v>
      </c>
      <c r="E22" s="65">
        <f>'17'!D16</f>
        <v>0</v>
      </c>
      <c r="F22" s="65">
        <f>'17'!E16</f>
        <v>0</v>
      </c>
      <c r="G22" s="65">
        <f>'17'!F16</f>
        <v>0</v>
      </c>
      <c r="H22" s="67">
        <f t="shared" si="2"/>
        <v>0</v>
      </c>
      <c r="I22" s="9"/>
      <c r="J22" s="62">
        <v>17.0</v>
      </c>
      <c r="K22" s="63">
        <f>'17'!G8</f>
        <v>2683</v>
      </c>
      <c r="L22" s="77"/>
      <c r="M22" s="65">
        <f>'17'!I16</f>
        <v>29490</v>
      </c>
      <c r="N22" s="65">
        <f>'17'!J16</f>
        <v>55000</v>
      </c>
      <c r="O22" s="65">
        <f>'17'!K16</f>
        <v>25000</v>
      </c>
      <c r="P22" s="65">
        <f>'17'!L16</f>
        <v>0</v>
      </c>
      <c r="Q22" s="67">
        <f t="shared" si="3"/>
        <v>109490</v>
      </c>
      <c r="R22" s="9"/>
      <c r="S22" s="9"/>
      <c r="T22" s="53">
        <f t="shared" si="4"/>
        <v>29490</v>
      </c>
      <c r="U22" s="54"/>
      <c r="V22" s="69">
        <f t="shared" ref="V22:W22" si="25">E22+N22</f>
        <v>55000</v>
      </c>
      <c r="W22" s="70">
        <f t="shared" si="25"/>
        <v>25000</v>
      </c>
      <c r="X22" s="53">
        <f t="shared" si="6"/>
        <v>80000</v>
      </c>
      <c r="Y22" s="58"/>
      <c r="Z22" s="53">
        <f t="shared" si="7"/>
        <v>0</v>
      </c>
      <c r="AA22" s="54"/>
      <c r="AB22" s="71">
        <f t="shared" si="8"/>
        <v>109490</v>
      </c>
      <c r="AC22" s="54"/>
      <c r="AD22" s="61"/>
      <c r="AE22" s="12"/>
      <c r="AF22" s="5"/>
      <c r="AG22" s="5"/>
    </row>
    <row r="23" ht="15.75" customHeight="1">
      <c r="A23" s="62">
        <f t="shared" si="17"/>
        <v>18</v>
      </c>
      <c r="B23" s="63" t="str">
        <f>'18'!A8</f>
        <v/>
      </c>
      <c r="C23" s="77"/>
      <c r="D23" s="65">
        <f>'18'!C16</f>
        <v>0</v>
      </c>
      <c r="E23" s="65">
        <f>'18'!D16</f>
        <v>0</v>
      </c>
      <c r="F23" s="65">
        <f>'18'!E16</f>
        <v>0</v>
      </c>
      <c r="G23" s="65">
        <f>'18'!F16</f>
        <v>0</v>
      </c>
      <c r="H23" s="67">
        <f t="shared" si="2"/>
        <v>0</v>
      </c>
      <c r="I23" s="9"/>
      <c r="J23" s="62">
        <v>18.0</v>
      </c>
      <c r="K23" s="63" t="str">
        <f>'18'!G8</f>
        <v/>
      </c>
      <c r="L23" s="77"/>
      <c r="M23" s="65">
        <f>'18'!I16</f>
        <v>44890</v>
      </c>
      <c r="N23" s="65">
        <f>'18'!J16</f>
        <v>20000</v>
      </c>
      <c r="O23" s="65">
        <f>'18'!K16</f>
        <v>0</v>
      </c>
      <c r="P23" s="65">
        <f>'18'!L16</f>
        <v>0</v>
      </c>
      <c r="Q23" s="67">
        <f t="shared" si="3"/>
        <v>64890</v>
      </c>
      <c r="R23" s="9"/>
      <c r="S23" s="9"/>
      <c r="T23" s="53">
        <f t="shared" si="4"/>
        <v>44890</v>
      </c>
      <c r="U23" s="54"/>
      <c r="V23" s="69">
        <f t="shared" ref="V23:W23" si="26">E23+N23</f>
        <v>20000</v>
      </c>
      <c r="W23" s="70">
        <f t="shared" si="26"/>
        <v>0</v>
      </c>
      <c r="X23" s="53">
        <f t="shared" si="6"/>
        <v>20000</v>
      </c>
      <c r="Y23" s="58"/>
      <c r="Z23" s="53">
        <f t="shared" si="7"/>
        <v>0</v>
      </c>
      <c r="AA23" s="54"/>
      <c r="AB23" s="71">
        <f t="shared" si="8"/>
        <v>64890</v>
      </c>
      <c r="AC23" s="54" t="s">
        <v>19</v>
      </c>
      <c r="AD23" s="61"/>
      <c r="AE23" s="12"/>
      <c r="AF23" s="5"/>
      <c r="AG23" s="5"/>
    </row>
    <row r="24" ht="15.75" customHeight="1">
      <c r="A24" s="62">
        <f t="shared" si="17"/>
        <v>19</v>
      </c>
      <c r="B24" s="81" t="str">
        <f>'19'!A8</f>
        <v/>
      </c>
      <c r="C24" s="82"/>
      <c r="D24" s="65">
        <f>'19'!C17</f>
        <v>0</v>
      </c>
      <c r="E24" s="65">
        <f>'19'!D17</f>
        <v>0</v>
      </c>
      <c r="F24" s="65">
        <f>'19'!E17</f>
        <v>0</v>
      </c>
      <c r="G24" s="65">
        <f>'19'!F17</f>
        <v>0</v>
      </c>
      <c r="H24" s="67">
        <f t="shared" si="2"/>
        <v>0</v>
      </c>
      <c r="I24" s="9"/>
      <c r="J24" s="62">
        <v>19.0</v>
      </c>
      <c r="K24" s="63">
        <f>'19'!G8</f>
        <v>2687</v>
      </c>
      <c r="L24" s="77"/>
      <c r="M24" s="65">
        <f>'19'!I17</f>
        <v>50000</v>
      </c>
      <c r="N24" s="65">
        <f>'19'!J17</f>
        <v>432990</v>
      </c>
      <c r="O24" s="65">
        <f>'19'!K17</f>
        <v>34990</v>
      </c>
      <c r="P24" s="65">
        <f>'19'!L17</f>
        <v>0</v>
      </c>
      <c r="Q24" s="67">
        <f t="shared" si="3"/>
        <v>517980</v>
      </c>
      <c r="R24" s="9"/>
      <c r="S24" s="9"/>
      <c r="T24" s="53">
        <f t="shared" si="4"/>
        <v>50000</v>
      </c>
      <c r="U24" s="54"/>
      <c r="V24" s="69">
        <f t="shared" ref="V24:W24" si="27">E24+N24</f>
        <v>432990</v>
      </c>
      <c r="W24" s="70">
        <f t="shared" si="27"/>
        <v>34990</v>
      </c>
      <c r="X24" s="53">
        <f t="shared" si="6"/>
        <v>467980</v>
      </c>
      <c r="Y24" s="58"/>
      <c r="Z24" s="53">
        <f t="shared" si="7"/>
        <v>0</v>
      </c>
      <c r="AA24" s="54"/>
      <c r="AB24" s="71">
        <f t="shared" si="8"/>
        <v>517980</v>
      </c>
      <c r="AC24" s="54"/>
      <c r="AD24" s="61"/>
      <c r="AE24" s="12"/>
      <c r="AF24" s="5"/>
      <c r="AG24" s="5"/>
    </row>
    <row r="25" ht="15.75" customHeight="1">
      <c r="A25" s="62">
        <f t="shared" si="17"/>
        <v>20</v>
      </c>
      <c r="B25" s="63" t="str">
        <f>'20'!A8</f>
        <v/>
      </c>
      <c r="C25" s="77"/>
      <c r="D25" s="65">
        <f>'20'!C16</f>
        <v>0</v>
      </c>
      <c r="E25" s="65">
        <f>'20'!D16</f>
        <v>0</v>
      </c>
      <c r="F25" s="65">
        <f>'20'!E16</f>
        <v>0</v>
      </c>
      <c r="G25" s="65">
        <f>'20'!F16</f>
        <v>0</v>
      </c>
      <c r="H25" s="67">
        <f t="shared" si="2"/>
        <v>0</v>
      </c>
      <c r="I25" s="9"/>
      <c r="J25" s="62">
        <v>20.0</v>
      </c>
      <c r="K25" s="63" t="str">
        <f>'20'!G8</f>
        <v>2691,92</v>
      </c>
      <c r="L25" s="77"/>
      <c r="M25" s="65">
        <f>'20'!I16</f>
        <v>17990</v>
      </c>
      <c r="N25" s="65">
        <f>'20'!J16</f>
        <v>233480</v>
      </c>
      <c r="O25" s="65">
        <f>'20'!K16</f>
        <v>0</v>
      </c>
      <c r="P25" s="65">
        <f>'20'!L16</f>
        <v>0</v>
      </c>
      <c r="Q25" s="67">
        <f t="shared" si="3"/>
        <v>251470</v>
      </c>
      <c r="R25" s="9"/>
      <c r="S25" s="9"/>
      <c r="T25" s="53">
        <f t="shared" si="4"/>
        <v>17990</v>
      </c>
      <c r="U25" s="54"/>
      <c r="V25" s="69">
        <f t="shared" ref="V25:W25" si="28">E25+N25</f>
        <v>233480</v>
      </c>
      <c r="W25" s="70">
        <f t="shared" si="28"/>
        <v>0</v>
      </c>
      <c r="X25" s="53">
        <f t="shared" si="6"/>
        <v>233480</v>
      </c>
      <c r="Y25" s="58"/>
      <c r="Z25" s="53">
        <f t="shared" si="7"/>
        <v>0</v>
      </c>
      <c r="AA25" s="54"/>
      <c r="AB25" s="71">
        <f t="shared" si="8"/>
        <v>251470</v>
      </c>
      <c r="AC25" s="54"/>
      <c r="AD25" s="61"/>
      <c r="AE25" s="12"/>
      <c r="AF25" s="5"/>
      <c r="AG25" s="5"/>
    </row>
    <row r="26" ht="15.75" customHeight="1">
      <c r="A26" s="62">
        <f t="shared" si="17"/>
        <v>21</v>
      </c>
      <c r="B26" s="63" t="str">
        <f>'21'!A8</f>
        <v/>
      </c>
      <c r="C26" s="77"/>
      <c r="D26" s="65">
        <f>'21'!C23</f>
        <v>0</v>
      </c>
      <c r="E26" s="65">
        <f>'21'!D23</f>
        <v>0</v>
      </c>
      <c r="F26" s="65">
        <f>'21'!E23</f>
        <v>0</v>
      </c>
      <c r="G26" s="65">
        <f>'21'!F23</f>
        <v>0</v>
      </c>
      <c r="H26" s="67">
        <f t="shared" si="2"/>
        <v>0</v>
      </c>
      <c r="I26" s="9"/>
      <c r="J26" s="62">
        <v>21.0</v>
      </c>
      <c r="K26" s="68" t="str">
        <f>'21'!G8</f>
        <v/>
      </c>
      <c r="L26" s="64"/>
      <c r="M26" s="65">
        <f>'21'!I23</f>
        <v>0</v>
      </c>
      <c r="N26" s="65">
        <f>'21'!J23</f>
        <v>0</v>
      </c>
      <c r="O26" s="65">
        <f>'21'!K23</f>
        <v>0</v>
      </c>
      <c r="P26" s="65">
        <f>'21'!L23</f>
        <v>0</v>
      </c>
      <c r="Q26" s="67">
        <f t="shared" si="3"/>
        <v>0</v>
      </c>
      <c r="R26" s="9"/>
      <c r="S26" s="9"/>
      <c r="T26" s="53">
        <f t="shared" si="4"/>
        <v>0</v>
      </c>
      <c r="U26" s="54"/>
      <c r="V26" s="69">
        <f t="shared" ref="V26:W26" si="29">E26+N26</f>
        <v>0</v>
      </c>
      <c r="W26" s="70">
        <f t="shared" si="29"/>
        <v>0</v>
      </c>
      <c r="X26" s="53">
        <f t="shared" si="6"/>
        <v>0</v>
      </c>
      <c r="Y26" s="58"/>
      <c r="Z26" s="53">
        <f t="shared" si="7"/>
        <v>0</v>
      </c>
      <c r="AA26" s="54"/>
      <c r="AB26" s="71">
        <f t="shared" si="8"/>
        <v>0</v>
      </c>
      <c r="AC26" s="54"/>
      <c r="AD26" s="80">
        <f>SUM(AB17:AB26)</f>
        <v>2312890</v>
      </c>
      <c r="AE26" s="12"/>
      <c r="AF26" s="5"/>
      <c r="AG26" s="5"/>
    </row>
    <row r="27" ht="15.75" customHeight="1">
      <c r="A27" s="62">
        <f t="shared" si="17"/>
        <v>22</v>
      </c>
      <c r="B27" s="63" t="str">
        <f>'22'!A8</f>
        <v/>
      </c>
      <c r="C27" s="77"/>
      <c r="D27" s="65">
        <f>'22'!C25</f>
        <v>0</v>
      </c>
      <c r="E27" s="65">
        <f>'22'!D25</f>
        <v>0</v>
      </c>
      <c r="F27" s="65">
        <f>'22'!E25</f>
        <v>0</v>
      </c>
      <c r="G27" s="65">
        <f>'22'!F25</f>
        <v>0</v>
      </c>
      <c r="H27" s="67">
        <f t="shared" si="2"/>
        <v>0</v>
      </c>
      <c r="I27" s="9"/>
      <c r="J27" s="62">
        <v>22.0</v>
      </c>
      <c r="K27" s="68" t="str">
        <f>'22'!G8</f>
        <v/>
      </c>
      <c r="L27" s="64"/>
      <c r="M27" s="65">
        <f>'22'!I25</f>
        <v>0</v>
      </c>
      <c r="N27" s="65">
        <f>'22'!J25</f>
        <v>0</v>
      </c>
      <c r="O27" s="65">
        <f>'22'!K25</f>
        <v>0</v>
      </c>
      <c r="P27" s="65">
        <f>'22'!L25</f>
        <v>0</v>
      </c>
      <c r="Q27" s="67">
        <f t="shared" si="3"/>
        <v>0</v>
      </c>
      <c r="R27" s="9"/>
      <c r="S27" s="9"/>
      <c r="T27" s="53">
        <f t="shared" si="4"/>
        <v>0</v>
      </c>
      <c r="U27" s="54"/>
      <c r="V27" s="69">
        <f t="shared" ref="V27:W27" si="30">E27+N27</f>
        <v>0</v>
      </c>
      <c r="W27" s="70">
        <f t="shared" si="30"/>
        <v>0</v>
      </c>
      <c r="X27" s="53">
        <f t="shared" si="6"/>
        <v>0</v>
      </c>
      <c r="Y27" s="58"/>
      <c r="Z27" s="53">
        <f t="shared" si="7"/>
        <v>0</v>
      </c>
      <c r="AA27" s="54"/>
      <c r="AB27" s="71">
        <f t="shared" si="8"/>
        <v>0</v>
      </c>
      <c r="AC27" s="54"/>
      <c r="AD27" s="61"/>
      <c r="AE27" s="12"/>
      <c r="AF27" s="5"/>
      <c r="AG27" s="5"/>
    </row>
    <row r="28" ht="15.75" customHeight="1">
      <c r="A28" s="62">
        <f t="shared" si="17"/>
        <v>23</v>
      </c>
      <c r="B28" s="63" t="str">
        <f>'23'!A8</f>
        <v/>
      </c>
      <c r="C28" s="77"/>
      <c r="D28" s="65">
        <f>'23'!C25</f>
        <v>0</v>
      </c>
      <c r="E28" s="65">
        <f>'23'!D25</f>
        <v>0</v>
      </c>
      <c r="F28" s="65">
        <f>'23'!E25</f>
        <v>0</v>
      </c>
      <c r="G28" s="65">
        <f>'23'!F25</f>
        <v>0</v>
      </c>
      <c r="H28" s="67">
        <f t="shared" si="2"/>
        <v>0</v>
      </c>
      <c r="I28" s="9"/>
      <c r="J28" s="62">
        <v>23.0</v>
      </c>
      <c r="K28" s="68" t="str">
        <f>'23'!G8</f>
        <v/>
      </c>
      <c r="L28" s="64"/>
      <c r="M28" s="65">
        <f>'23'!I25</f>
        <v>0</v>
      </c>
      <c r="N28" s="65">
        <f>'23'!J25</f>
        <v>0</v>
      </c>
      <c r="O28" s="65">
        <f>'23'!K25</f>
        <v>0</v>
      </c>
      <c r="P28" s="65">
        <f>'23'!L25</f>
        <v>0</v>
      </c>
      <c r="Q28" s="67">
        <f t="shared" si="3"/>
        <v>0</v>
      </c>
      <c r="R28" s="9"/>
      <c r="S28" s="9"/>
      <c r="T28" s="53">
        <f t="shared" si="4"/>
        <v>0</v>
      </c>
      <c r="U28" s="54"/>
      <c r="V28" s="69">
        <f t="shared" ref="V28:W28" si="31">E28+N28</f>
        <v>0</v>
      </c>
      <c r="W28" s="70">
        <f t="shared" si="31"/>
        <v>0</v>
      </c>
      <c r="X28" s="53">
        <f t="shared" si="6"/>
        <v>0</v>
      </c>
      <c r="Y28" s="58"/>
      <c r="Z28" s="53">
        <f t="shared" si="7"/>
        <v>0</v>
      </c>
      <c r="AA28" s="54"/>
      <c r="AB28" s="71">
        <f t="shared" si="8"/>
        <v>0</v>
      </c>
      <c r="AC28" s="54"/>
      <c r="AD28" s="61"/>
      <c r="AE28" s="12"/>
      <c r="AF28" s="5"/>
      <c r="AG28" s="5"/>
    </row>
    <row r="29" ht="15.75" customHeight="1">
      <c r="A29" s="62">
        <f t="shared" si="17"/>
        <v>24</v>
      </c>
      <c r="B29" s="63" t="str">
        <f>'24'!A8</f>
        <v/>
      </c>
      <c r="C29" s="77"/>
      <c r="D29" s="65">
        <f>'24'!C25</f>
        <v>0</v>
      </c>
      <c r="E29" s="65">
        <f>'24'!D25</f>
        <v>0</v>
      </c>
      <c r="F29" s="65">
        <f>'24'!E25</f>
        <v>0</v>
      </c>
      <c r="G29" s="65">
        <f>'24'!F25</f>
        <v>0</v>
      </c>
      <c r="H29" s="67">
        <f t="shared" si="2"/>
        <v>0</v>
      </c>
      <c r="I29" s="9"/>
      <c r="J29" s="62">
        <v>24.0</v>
      </c>
      <c r="K29" s="68" t="str">
        <f>'24'!G8</f>
        <v/>
      </c>
      <c r="L29" s="64"/>
      <c r="M29" s="65">
        <f>'24'!I25</f>
        <v>0</v>
      </c>
      <c r="N29" s="65">
        <f>'24'!J25</f>
        <v>0</v>
      </c>
      <c r="O29" s="65">
        <f>'24'!K25</f>
        <v>0</v>
      </c>
      <c r="P29" s="65">
        <f>'24'!L25</f>
        <v>0</v>
      </c>
      <c r="Q29" s="67">
        <f t="shared" si="3"/>
        <v>0</v>
      </c>
      <c r="R29" s="9"/>
      <c r="S29" s="9"/>
      <c r="T29" s="53">
        <f t="shared" si="4"/>
        <v>0</v>
      </c>
      <c r="U29" s="54"/>
      <c r="V29" s="69">
        <f t="shared" ref="V29:W29" si="32">E29+N29</f>
        <v>0</v>
      </c>
      <c r="W29" s="70">
        <f t="shared" si="32"/>
        <v>0</v>
      </c>
      <c r="X29" s="53">
        <f t="shared" si="6"/>
        <v>0</v>
      </c>
      <c r="Y29" s="58"/>
      <c r="Z29" s="53">
        <f t="shared" si="7"/>
        <v>0</v>
      </c>
      <c r="AA29" s="54"/>
      <c r="AB29" s="71">
        <f t="shared" si="8"/>
        <v>0</v>
      </c>
      <c r="AC29" s="54"/>
      <c r="AD29" s="61"/>
      <c r="AE29" s="12"/>
      <c r="AF29" s="5"/>
      <c r="AG29" s="5"/>
    </row>
    <row r="30" ht="15.75" customHeight="1">
      <c r="A30" s="62">
        <f t="shared" si="17"/>
        <v>25</v>
      </c>
      <c r="B30" s="63" t="str">
        <f>'25'!A8</f>
        <v/>
      </c>
      <c r="C30" s="77"/>
      <c r="D30" s="65">
        <f>'25'!C25</f>
        <v>0</v>
      </c>
      <c r="E30" s="65">
        <f>'25'!D25</f>
        <v>0</v>
      </c>
      <c r="F30" s="65">
        <f>'25'!E25</f>
        <v>0</v>
      </c>
      <c r="G30" s="65">
        <f>'25'!F25</f>
        <v>0</v>
      </c>
      <c r="H30" s="67">
        <f t="shared" si="2"/>
        <v>0</v>
      </c>
      <c r="I30" s="9"/>
      <c r="J30" s="62">
        <v>25.0</v>
      </c>
      <c r="K30" s="63" t="str">
        <f>'25'!G8</f>
        <v/>
      </c>
      <c r="L30" s="77"/>
      <c r="M30" s="65">
        <f>'25'!I25</f>
        <v>0</v>
      </c>
      <c r="N30" s="65">
        <f>'25'!J25</f>
        <v>0</v>
      </c>
      <c r="O30" s="65">
        <f>'25'!K25</f>
        <v>0</v>
      </c>
      <c r="P30" s="65">
        <f>'25'!L25</f>
        <v>0</v>
      </c>
      <c r="Q30" s="67">
        <f t="shared" si="3"/>
        <v>0</v>
      </c>
      <c r="R30" s="9"/>
      <c r="S30" s="9"/>
      <c r="T30" s="53">
        <f t="shared" si="4"/>
        <v>0</v>
      </c>
      <c r="U30" s="54"/>
      <c r="V30" s="69">
        <f t="shared" ref="V30:W30" si="33">E30+N30</f>
        <v>0</v>
      </c>
      <c r="W30" s="70">
        <f t="shared" si="33"/>
        <v>0</v>
      </c>
      <c r="X30" s="53">
        <f t="shared" si="6"/>
        <v>0</v>
      </c>
      <c r="Y30" s="58"/>
      <c r="Z30" s="53">
        <f t="shared" si="7"/>
        <v>0</v>
      </c>
      <c r="AA30" s="54"/>
      <c r="AB30" s="71">
        <f t="shared" si="8"/>
        <v>0</v>
      </c>
      <c r="AC30" s="54"/>
      <c r="AD30" s="61"/>
      <c r="AE30" s="12"/>
      <c r="AF30" s="5"/>
      <c r="AG30" s="5"/>
    </row>
    <row r="31" ht="15.75" customHeight="1">
      <c r="A31" s="62">
        <f t="shared" si="17"/>
        <v>26</v>
      </c>
      <c r="B31" s="63" t="str">
        <f>'26'!A8</f>
        <v/>
      </c>
      <c r="C31" s="77"/>
      <c r="D31" s="65">
        <f>'26'!C25</f>
        <v>0</v>
      </c>
      <c r="E31" s="65">
        <f>'26'!D25</f>
        <v>0</v>
      </c>
      <c r="F31" s="65">
        <f>'26'!E25</f>
        <v>0</v>
      </c>
      <c r="G31" s="65">
        <f>'26'!F25</f>
        <v>0</v>
      </c>
      <c r="H31" s="67">
        <f t="shared" si="2"/>
        <v>0</v>
      </c>
      <c r="I31" s="9"/>
      <c r="J31" s="62">
        <v>26.0</v>
      </c>
      <c r="K31" s="63" t="str">
        <f>'26'!G8</f>
        <v/>
      </c>
      <c r="L31" s="77"/>
      <c r="M31" s="65">
        <f>'26'!I25</f>
        <v>0</v>
      </c>
      <c r="N31" s="65">
        <f>'26'!J25</f>
        <v>0</v>
      </c>
      <c r="O31" s="65">
        <f>'26'!K25</f>
        <v>0</v>
      </c>
      <c r="P31" s="65">
        <f>'26'!L25</f>
        <v>0</v>
      </c>
      <c r="Q31" s="67">
        <f t="shared" si="3"/>
        <v>0</v>
      </c>
      <c r="R31" s="9"/>
      <c r="S31" s="9"/>
      <c r="T31" s="53">
        <f t="shared" si="4"/>
        <v>0</v>
      </c>
      <c r="U31" s="54"/>
      <c r="V31" s="69">
        <f t="shared" ref="V31:W31" si="34">E31+N31</f>
        <v>0</v>
      </c>
      <c r="W31" s="70">
        <f t="shared" si="34"/>
        <v>0</v>
      </c>
      <c r="X31" s="53">
        <f t="shared" si="6"/>
        <v>0</v>
      </c>
      <c r="Y31" s="58"/>
      <c r="Z31" s="53">
        <f t="shared" si="7"/>
        <v>0</v>
      </c>
      <c r="AA31" s="54"/>
      <c r="AB31" s="71">
        <f t="shared" si="8"/>
        <v>0</v>
      </c>
      <c r="AC31" s="54"/>
      <c r="AD31" s="61"/>
      <c r="AE31" s="12"/>
      <c r="AF31" s="5"/>
      <c r="AG31" s="5"/>
    </row>
    <row r="32" ht="15.75" customHeight="1">
      <c r="A32" s="62">
        <f t="shared" si="17"/>
        <v>27</v>
      </c>
      <c r="B32" s="81" t="str">
        <f>'27'!A8</f>
        <v/>
      </c>
      <c r="C32" s="64"/>
      <c r="D32" s="65">
        <f>'27'!C25</f>
        <v>0</v>
      </c>
      <c r="E32" s="65">
        <f>'27'!D25</f>
        <v>0</v>
      </c>
      <c r="F32" s="65">
        <f>'27'!E25</f>
        <v>0</v>
      </c>
      <c r="G32" s="65">
        <f>'27'!F25</f>
        <v>0</v>
      </c>
      <c r="H32" s="67">
        <f t="shared" si="2"/>
        <v>0</v>
      </c>
      <c r="I32" s="9"/>
      <c r="J32" s="62">
        <v>27.0</v>
      </c>
      <c r="K32" s="81" t="str">
        <f>'27'!G8</f>
        <v/>
      </c>
      <c r="L32" s="64"/>
      <c r="M32" s="65">
        <f>'27'!I25</f>
        <v>0</v>
      </c>
      <c r="N32" s="65">
        <f>'27'!J25</f>
        <v>0</v>
      </c>
      <c r="O32" s="65">
        <f>'27'!K25</f>
        <v>0</v>
      </c>
      <c r="P32" s="65">
        <f>'27'!L25</f>
        <v>0</v>
      </c>
      <c r="Q32" s="67">
        <f t="shared" si="3"/>
        <v>0</v>
      </c>
      <c r="R32" s="9"/>
      <c r="S32" s="9"/>
      <c r="T32" s="53">
        <f t="shared" si="4"/>
        <v>0</v>
      </c>
      <c r="U32" s="54"/>
      <c r="V32" s="69">
        <f t="shared" ref="V32:W32" si="35">E32+N32</f>
        <v>0</v>
      </c>
      <c r="W32" s="70">
        <f t="shared" si="35"/>
        <v>0</v>
      </c>
      <c r="X32" s="53">
        <f t="shared" si="6"/>
        <v>0</v>
      </c>
      <c r="Y32" s="58"/>
      <c r="Z32" s="53">
        <f t="shared" si="7"/>
        <v>0</v>
      </c>
      <c r="AA32" s="54"/>
      <c r="AB32" s="71">
        <f t="shared" si="8"/>
        <v>0</v>
      </c>
      <c r="AC32" s="54"/>
      <c r="AD32" s="61"/>
      <c r="AE32" s="12"/>
      <c r="AF32" s="5"/>
      <c r="AG32" s="5"/>
    </row>
    <row r="33" ht="15.75" customHeight="1">
      <c r="A33" s="62">
        <v>28.0</v>
      </c>
      <c r="B33" s="81" t="str">
        <f>'28'!A8</f>
        <v/>
      </c>
      <c r="C33" s="64"/>
      <c r="D33" s="65">
        <f>'28'!C25</f>
        <v>0</v>
      </c>
      <c r="E33" s="65">
        <f>'28'!D25</f>
        <v>0</v>
      </c>
      <c r="F33" s="65">
        <f>'28'!E25</f>
        <v>0</v>
      </c>
      <c r="G33" s="65">
        <f>'28'!F25</f>
        <v>0</v>
      </c>
      <c r="H33" s="67">
        <f t="shared" si="2"/>
        <v>0</v>
      </c>
      <c r="I33" s="9"/>
      <c r="J33" s="62">
        <v>28.0</v>
      </c>
      <c r="K33" s="63" t="str">
        <f>'28'!G8</f>
        <v/>
      </c>
      <c r="L33" s="77"/>
      <c r="M33" s="65">
        <f>'28'!I25</f>
        <v>0</v>
      </c>
      <c r="N33" s="65">
        <f>'28'!J25</f>
        <v>0</v>
      </c>
      <c r="O33" s="65">
        <f>'28'!K25</f>
        <v>0</v>
      </c>
      <c r="P33" s="65">
        <f>'28'!L25</f>
        <v>0</v>
      </c>
      <c r="Q33" s="67">
        <f t="shared" si="3"/>
        <v>0</v>
      </c>
      <c r="R33" s="9"/>
      <c r="S33" s="9"/>
      <c r="T33" s="53">
        <f t="shared" si="4"/>
        <v>0</v>
      </c>
      <c r="U33" s="54"/>
      <c r="V33" s="69">
        <f t="shared" ref="V33:W33" si="36">E33+N33</f>
        <v>0</v>
      </c>
      <c r="W33" s="70">
        <f t="shared" si="36"/>
        <v>0</v>
      </c>
      <c r="X33" s="53">
        <f t="shared" si="6"/>
        <v>0</v>
      </c>
      <c r="Y33" s="58"/>
      <c r="Z33" s="53">
        <f t="shared" si="7"/>
        <v>0</v>
      </c>
      <c r="AA33" s="54"/>
      <c r="AB33" s="71">
        <f t="shared" si="8"/>
        <v>0</v>
      </c>
      <c r="AC33" s="54"/>
      <c r="AD33" s="61"/>
      <c r="AE33" s="12"/>
      <c r="AF33" s="5"/>
      <c r="AG33" s="5"/>
    </row>
    <row r="34" ht="15.75" customHeight="1">
      <c r="A34" s="62">
        <v>29.0</v>
      </c>
      <c r="B34" s="81" t="str">
        <f>'29'!A8</f>
        <v/>
      </c>
      <c r="C34" s="64"/>
      <c r="D34" s="65">
        <f>'29'!C25</f>
        <v>0</v>
      </c>
      <c r="E34" s="65">
        <f>'29'!D25</f>
        <v>0</v>
      </c>
      <c r="F34" s="65">
        <f>'29'!E25</f>
        <v>0</v>
      </c>
      <c r="G34" s="65">
        <f>'29'!F25</f>
        <v>0</v>
      </c>
      <c r="H34" s="67">
        <f t="shared" si="2"/>
        <v>0</v>
      </c>
      <c r="I34" s="9"/>
      <c r="J34" s="62">
        <v>29.0</v>
      </c>
      <c r="K34" s="81" t="str">
        <f>'29'!G8</f>
        <v/>
      </c>
      <c r="L34" s="64"/>
      <c r="M34" s="65">
        <f>'29'!I25</f>
        <v>0</v>
      </c>
      <c r="N34" s="65">
        <f>'29'!J25</f>
        <v>0</v>
      </c>
      <c r="O34" s="65">
        <f>'29'!K25</f>
        <v>0</v>
      </c>
      <c r="P34" s="65">
        <f>'29'!L25</f>
        <v>0</v>
      </c>
      <c r="Q34" s="67">
        <f t="shared" si="3"/>
        <v>0</v>
      </c>
      <c r="R34" s="9"/>
      <c r="S34" s="9"/>
      <c r="T34" s="53">
        <f t="shared" si="4"/>
        <v>0</v>
      </c>
      <c r="U34" s="54"/>
      <c r="V34" s="69">
        <f t="shared" ref="V34:W34" si="37">E34+N34</f>
        <v>0</v>
      </c>
      <c r="W34" s="70">
        <f t="shared" si="37"/>
        <v>0</v>
      </c>
      <c r="X34" s="53">
        <f t="shared" si="6"/>
        <v>0</v>
      </c>
      <c r="Y34" s="58"/>
      <c r="Z34" s="53">
        <f t="shared" si="7"/>
        <v>0</v>
      </c>
      <c r="AA34" s="54"/>
      <c r="AB34" s="71">
        <f t="shared" si="8"/>
        <v>0</v>
      </c>
      <c r="AC34" s="54"/>
      <c r="AD34" s="83"/>
      <c r="AE34" s="12"/>
      <c r="AF34" s="5"/>
      <c r="AG34" s="5"/>
    </row>
    <row r="35" ht="15.75" customHeight="1">
      <c r="A35" s="62">
        <v>30.0</v>
      </c>
      <c r="B35" s="81" t="str">
        <f>'30'!A8</f>
        <v/>
      </c>
      <c r="C35" s="64"/>
      <c r="D35" s="65">
        <f>'30'!C25</f>
        <v>0</v>
      </c>
      <c r="E35" s="65">
        <f>'30'!D25</f>
        <v>0</v>
      </c>
      <c r="F35" s="65">
        <f>'30'!E25</f>
        <v>0</v>
      </c>
      <c r="G35" s="65">
        <f>'30'!F25</f>
        <v>0</v>
      </c>
      <c r="H35" s="67">
        <f t="shared" si="2"/>
        <v>0</v>
      </c>
      <c r="I35" s="9"/>
      <c r="J35" s="62">
        <v>30.0</v>
      </c>
      <c r="K35" s="81" t="str">
        <f>'30'!G8</f>
        <v/>
      </c>
      <c r="L35" s="64"/>
      <c r="M35" s="65">
        <f>'30'!I25</f>
        <v>0</v>
      </c>
      <c r="N35" s="65">
        <f>'30'!J25</f>
        <v>0</v>
      </c>
      <c r="O35" s="65">
        <f>'30'!K25</f>
        <v>0</v>
      </c>
      <c r="P35" s="65">
        <f>'30'!L25</f>
        <v>0</v>
      </c>
      <c r="Q35" s="67">
        <f t="shared" si="3"/>
        <v>0</v>
      </c>
      <c r="R35" s="9"/>
      <c r="S35" s="9"/>
      <c r="T35" s="53">
        <f t="shared" si="4"/>
        <v>0</v>
      </c>
      <c r="U35" s="54"/>
      <c r="V35" s="69">
        <f t="shared" ref="V35:W35" si="38">E35+N35</f>
        <v>0</v>
      </c>
      <c r="W35" s="70">
        <f t="shared" si="38"/>
        <v>0</v>
      </c>
      <c r="X35" s="53">
        <f t="shared" si="6"/>
        <v>0</v>
      </c>
      <c r="Y35" s="58"/>
      <c r="Z35" s="53">
        <f t="shared" si="7"/>
        <v>0</v>
      </c>
      <c r="AA35" s="54"/>
      <c r="AB35" s="71">
        <f t="shared" si="8"/>
        <v>0</v>
      </c>
      <c r="AC35" s="54"/>
      <c r="AD35" s="61"/>
      <c r="AE35" s="12"/>
      <c r="AF35" s="5"/>
      <c r="AG35" s="5"/>
    </row>
    <row r="36" ht="15.75" customHeight="1">
      <c r="A36" s="84">
        <v>31.0</v>
      </c>
      <c r="B36" s="81" t="str">
        <f>'31'!A8</f>
        <v/>
      </c>
      <c r="C36" s="64"/>
      <c r="D36" s="65">
        <f>'31'!C25</f>
        <v>0</v>
      </c>
      <c r="E36" s="65">
        <f>'31'!D25</f>
        <v>0</v>
      </c>
      <c r="F36" s="65">
        <f>'31'!E25</f>
        <v>0</v>
      </c>
      <c r="G36" s="65">
        <f>'31'!F25</f>
        <v>0</v>
      </c>
      <c r="H36" s="67">
        <f t="shared" si="2"/>
        <v>0</v>
      </c>
      <c r="I36" s="9"/>
      <c r="J36" s="84">
        <v>31.0</v>
      </c>
      <c r="K36" s="81" t="str">
        <f>'31'!G8</f>
        <v/>
      </c>
      <c r="L36" s="64"/>
      <c r="M36" s="65">
        <f>'31'!I25</f>
        <v>0</v>
      </c>
      <c r="N36" s="65"/>
      <c r="O36" s="65"/>
      <c r="P36" s="66"/>
      <c r="Q36" s="85">
        <f t="shared" si="3"/>
        <v>0</v>
      </c>
      <c r="R36" s="9"/>
      <c r="S36" s="9"/>
      <c r="T36" s="53">
        <f t="shared" si="4"/>
        <v>0</v>
      </c>
      <c r="U36" s="54"/>
      <c r="V36" s="86">
        <f t="shared" ref="V36:W36" si="39">E36+N36</f>
        <v>0</v>
      </c>
      <c r="W36" s="87">
        <f t="shared" si="39"/>
        <v>0</v>
      </c>
      <c r="X36" s="53">
        <f t="shared" si="6"/>
        <v>0</v>
      </c>
      <c r="Y36" s="58"/>
      <c r="Z36" s="53">
        <f t="shared" si="7"/>
        <v>0</v>
      </c>
      <c r="AA36" s="54"/>
      <c r="AB36" s="88">
        <f t="shared" si="8"/>
        <v>0</v>
      </c>
      <c r="AC36" s="54"/>
      <c r="AD36" s="89">
        <f>SUM(AB27:AB36)</f>
        <v>0</v>
      </c>
      <c r="AE36" s="12"/>
      <c r="AF36" s="5"/>
      <c r="AG36" s="5"/>
    </row>
    <row r="37" ht="15.75" customHeight="1">
      <c r="A37" s="5"/>
      <c r="B37" s="90" t="s">
        <v>20</v>
      </c>
      <c r="C37" s="8"/>
      <c r="D37" s="91">
        <f t="shared" ref="D37:H37" si="40">SUM(D6:D36)</f>
        <v>4600</v>
      </c>
      <c r="E37" s="91">
        <f t="shared" si="40"/>
        <v>11900</v>
      </c>
      <c r="F37" s="91">
        <f t="shared" si="40"/>
        <v>0</v>
      </c>
      <c r="G37" s="91">
        <f t="shared" si="40"/>
        <v>0</v>
      </c>
      <c r="H37" s="92">
        <f t="shared" si="40"/>
        <v>16500</v>
      </c>
      <c r="I37" s="5"/>
      <c r="J37" s="5"/>
      <c r="K37" s="93" t="s">
        <v>20</v>
      </c>
      <c r="L37" s="8"/>
      <c r="M37" s="94">
        <f t="shared" ref="M37:Q37" si="41">SUM(M6:M36)</f>
        <v>342860</v>
      </c>
      <c r="N37" s="94">
        <f t="shared" si="41"/>
        <v>3646160</v>
      </c>
      <c r="O37" s="94">
        <f t="shared" si="41"/>
        <v>1125550</v>
      </c>
      <c r="P37" s="94">
        <f t="shared" si="41"/>
        <v>292500</v>
      </c>
      <c r="Q37" s="95">
        <f t="shared" si="41"/>
        <v>5407070</v>
      </c>
      <c r="R37" s="96" t="s">
        <v>16</v>
      </c>
      <c r="S37" s="97"/>
      <c r="T37" s="98">
        <f>SUM(T6:T36)</f>
        <v>347460</v>
      </c>
      <c r="U37" s="54"/>
      <c r="V37" s="99">
        <f t="shared" ref="V37:X37" si="42">SUM(V6:V36)</f>
        <v>3658060</v>
      </c>
      <c r="W37" s="100">
        <f t="shared" si="42"/>
        <v>1125550</v>
      </c>
      <c r="X37" s="100">
        <f t="shared" si="42"/>
        <v>4783610</v>
      </c>
      <c r="Y37" s="54"/>
      <c r="Z37" s="98">
        <f>SUM(Z6:Z36)</f>
        <v>292500</v>
      </c>
      <c r="AA37" s="54"/>
      <c r="AB37" s="101">
        <f>SUM(AB6:AB36)</f>
        <v>5423570</v>
      </c>
      <c r="AC37" s="59"/>
      <c r="AD37" s="59"/>
      <c r="AE37" s="4"/>
      <c r="AF37" s="5"/>
      <c r="AG37" s="5"/>
    </row>
    <row r="38" ht="15.75" customHeight="1">
      <c r="A38" s="5"/>
      <c r="B38" s="5"/>
      <c r="C38" s="5"/>
      <c r="D38" s="102"/>
      <c r="E38" s="59"/>
      <c r="F38" s="59"/>
      <c r="G38" s="59"/>
      <c r="H38" s="59"/>
      <c r="I38" s="5"/>
      <c r="J38" s="5"/>
      <c r="K38" s="5"/>
      <c r="L38" s="5"/>
      <c r="M38" s="59"/>
      <c r="N38" s="103"/>
      <c r="O38" s="103"/>
      <c r="P38" s="103"/>
      <c r="Q38" s="104">
        <f>Q37/1.19</f>
        <v>4543756.303</v>
      </c>
      <c r="R38" s="105" t="s">
        <v>21</v>
      </c>
      <c r="S38" s="97"/>
      <c r="T38" s="59"/>
      <c r="U38" s="59"/>
      <c r="V38" s="106">
        <f>V37*1.49%</f>
        <v>54505.094</v>
      </c>
      <c r="W38" s="106">
        <f>W37*2.95%</f>
        <v>33203.725</v>
      </c>
      <c r="X38" s="107">
        <f t="shared" ref="X38:X39" si="44">V38+W38</f>
        <v>87708.819</v>
      </c>
      <c r="Y38" s="59"/>
      <c r="Z38" s="59"/>
      <c r="AA38" s="59"/>
      <c r="AB38" s="59"/>
      <c r="AC38" s="59"/>
      <c r="AD38" s="59"/>
      <c r="AE38" s="4"/>
      <c r="AF38" s="4"/>
      <c r="AG38" s="4"/>
    </row>
    <row r="39" ht="15.75" customHeight="1">
      <c r="A39" s="5"/>
      <c r="B39" s="108" t="s">
        <v>22</v>
      </c>
      <c r="C39" s="109"/>
      <c r="D39" s="110">
        <f>H37+Q37</f>
        <v>5423570</v>
      </c>
      <c r="E39" s="111" t="s">
        <v>19</v>
      </c>
      <c r="F39" s="112" t="s">
        <v>23</v>
      </c>
      <c r="G39" s="112" t="s">
        <v>24</v>
      </c>
      <c r="H39" s="113" t="s">
        <v>25</v>
      </c>
      <c r="I39" s="5"/>
      <c r="J39" s="5"/>
      <c r="K39" s="5"/>
      <c r="L39" s="5"/>
      <c r="M39" s="114"/>
      <c r="N39" s="115"/>
      <c r="O39" s="116"/>
      <c r="P39" s="116"/>
      <c r="Q39" s="117">
        <f>Q38*0.19</f>
        <v>863313.6975</v>
      </c>
      <c r="R39" s="118" t="s">
        <v>26</v>
      </c>
      <c r="S39" s="119"/>
      <c r="T39" s="59"/>
      <c r="U39" s="59"/>
      <c r="V39" s="106">
        <f t="shared" ref="V39:W39" si="43">V38*19%</f>
        <v>10355.96786</v>
      </c>
      <c r="W39" s="106">
        <f t="shared" si="43"/>
        <v>6308.70775</v>
      </c>
      <c r="X39" s="107">
        <f t="shared" si="44"/>
        <v>16664.67561</v>
      </c>
      <c r="Y39" s="59"/>
      <c r="Z39" s="59"/>
      <c r="AA39" s="59"/>
      <c r="AB39" s="59"/>
      <c r="AC39" s="59"/>
      <c r="AD39" s="59"/>
      <c r="AE39" s="4"/>
      <c r="AF39" s="4"/>
      <c r="AG39" s="4"/>
    </row>
    <row r="40" ht="15.75" customHeight="1">
      <c r="A40" s="5"/>
      <c r="B40" s="120"/>
      <c r="C40" s="120"/>
      <c r="D40" s="121"/>
      <c r="E40" s="111"/>
      <c r="F40" s="122">
        <f>E37+F37+N37+O37</f>
        <v>4783610</v>
      </c>
      <c r="G40" s="122">
        <f>D37+M37</f>
        <v>347460</v>
      </c>
      <c r="H40" s="123">
        <f>G37+P37</f>
        <v>292500</v>
      </c>
      <c r="I40" s="5"/>
      <c r="J40" s="5"/>
      <c r="K40" s="5"/>
      <c r="L40" s="5"/>
      <c r="M40" s="5"/>
      <c r="N40" s="5"/>
      <c r="O40" s="5"/>
      <c r="P40" s="5"/>
      <c r="Q40" s="59"/>
      <c r="R40" s="5"/>
      <c r="S40" s="5"/>
      <c r="T40" s="59"/>
      <c r="U40" s="59"/>
      <c r="V40" s="124">
        <f t="shared" ref="V40:X40" si="45">V37-V38-V39</f>
        <v>3593198.938</v>
      </c>
      <c r="W40" s="124">
        <f t="shared" si="45"/>
        <v>1086037.567</v>
      </c>
      <c r="X40" s="125">
        <f t="shared" si="45"/>
        <v>4679236.505</v>
      </c>
      <c r="Y40" s="114"/>
      <c r="Z40" s="59"/>
      <c r="AA40" s="59"/>
      <c r="AB40" s="126">
        <f>AB37/27</f>
        <v>200872.963</v>
      </c>
      <c r="AC40" s="127" t="s">
        <v>27</v>
      </c>
      <c r="AD40" s="8"/>
      <c r="AE40" s="4"/>
      <c r="AF40" s="4"/>
      <c r="AG40" s="128"/>
    </row>
    <row r="41" ht="15.75" customHeight="1">
      <c r="A41" s="129"/>
      <c r="B41" s="130" t="s">
        <v>28</v>
      </c>
      <c r="C41" s="7"/>
      <c r="D41" s="8"/>
      <c r="E41" s="131"/>
      <c r="F41" s="132"/>
      <c r="G41" s="132"/>
      <c r="H41" s="13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133" t="s">
        <v>29</v>
      </c>
      <c r="W41" s="134" t="s">
        <v>30</v>
      </c>
      <c r="X41" s="4"/>
      <c r="Y41" s="4"/>
      <c r="Z41" s="4"/>
      <c r="AA41" s="5"/>
      <c r="AB41" s="4"/>
      <c r="AC41" s="4"/>
      <c r="AD41" s="4"/>
      <c r="AE41" s="4"/>
      <c r="AF41" s="4"/>
      <c r="AG41" s="4"/>
    </row>
    <row r="42" ht="15.75" customHeight="1">
      <c r="A42" s="5"/>
      <c r="B42" s="4"/>
      <c r="C42" s="4"/>
      <c r="D42" s="135"/>
      <c r="E42" s="111" t="s">
        <v>31</v>
      </c>
      <c r="F42" s="136" t="s">
        <v>32</v>
      </c>
      <c r="G42" s="137"/>
      <c r="H42" s="138">
        <f>'01'!L34+'02'!L31+'03'!L32+'04'!L31+'05'!L31+'06'!L34+'07'!L41+'08'!L29+'09'!L29+'10'!L41+'11'!L35+'12'!L34+'13'!L34+'14'!L41+'15'!L35+'16'!L35+'17'!L32+'18'!L32+'19'!L33+'20'!L32+'21'!L39+'22'!L41+'23'!L41+'24'!L41+'25'!L41+'26'!L41+'27'!L41+'28'!L41+'29'!L41+'30'!L41+'31'!L41</f>
        <v>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</row>
    <row r="43" ht="15.75" customHeight="1">
      <c r="A43" s="5"/>
      <c r="B43" s="139" t="s">
        <v>33</v>
      </c>
      <c r="C43" s="140"/>
      <c r="D43" s="141">
        <f>Q39</f>
        <v>863313.6975</v>
      </c>
      <c r="E43" s="142"/>
      <c r="F43" s="143"/>
      <c r="G43" s="143"/>
      <c r="H43" s="14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</row>
    <row r="44" ht="15.75" customHeight="1">
      <c r="A44" s="5"/>
      <c r="B44" s="144" t="s">
        <v>34</v>
      </c>
      <c r="C44" s="27"/>
      <c r="D44" s="145"/>
      <c r="E44" s="142"/>
      <c r="F44" s="143"/>
      <c r="G44" s="143"/>
      <c r="H44" s="1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</row>
    <row r="45" ht="15.75" customHeight="1">
      <c r="A45" s="5"/>
      <c r="B45" s="147">
        <f>H37+Q38</f>
        <v>4560256.303</v>
      </c>
      <c r="C45" s="148" t="s">
        <v>35</v>
      </c>
      <c r="D45" s="149">
        <f>B45*0.02</f>
        <v>91205.12605</v>
      </c>
      <c r="E45" s="142"/>
      <c r="F45" s="143"/>
      <c r="G45" s="143"/>
      <c r="H45" s="14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</row>
    <row r="46" ht="15.75" customHeight="1">
      <c r="A46" s="5"/>
      <c r="B46" s="150"/>
      <c r="C46" s="150"/>
      <c r="D46" s="102"/>
      <c r="E46" s="111"/>
      <c r="F46" s="151"/>
      <c r="G46" s="151"/>
      <c r="H46" s="15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</row>
    <row r="47" ht="15.75" customHeight="1">
      <c r="A47" s="5"/>
      <c r="B47" s="152" t="s">
        <v>36</v>
      </c>
      <c r="C47" s="153"/>
      <c r="D47" s="154">
        <f>SUM(D43:D45)</f>
        <v>954518.8235</v>
      </c>
      <c r="E47" s="142"/>
      <c r="F47" s="143"/>
      <c r="G47" s="143"/>
      <c r="H47" s="14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</row>
    <row r="48" ht="15.75" customHeight="1">
      <c r="A48" s="5"/>
      <c r="B48" s="4"/>
      <c r="C48" s="4"/>
      <c r="D48" s="102"/>
      <c r="E48" s="111" t="s">
        <v>19</v>
      </c>
      <c r="F48" s="151"/>
      <c r="G48" s="151"/>
      <c r="H48" s="15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</row>
    <row r="49" ht="15.75" customHeight="1">
      <c r="A49" s="5"/>
      <c r="B49" s="155" t="s">
        <v>37</v>
      </c>
      <c r="C49" s="156"/>
      <c r="D49" s="157">
        <f>X38+X39</f>
        <v>104373.4946</v>
      </c>
      <c r="E49" s="111"/>
      <c r="F49" s="151"/>
      <c r="G49" s="151"/>
      <c r="H49" s="15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</row>
    <row r="50" ht="15.75" customHeight="1">
      <c r="A50" s="5"/>
      <c r="B50" s="5"/>
      <c r="C50" s="5"/>
      <c r="D50" s="102"/>
      <c r="E50" s="111"/>
      <c r="F50" s="151"/>
      <c r="G50" s="151"/>
      <c r="H50" s="15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</row>
    <row r="51" ht="15.75" customHeight="1">
      <c r="A51" s="5"/>
      <c r="B51" s="158" t="s">
        <v>38</v>
      </c>
      <c r="C51" s="159"/>
      <c r="D51" s="160">
        <f>D39-D47-D49</f>
        <v>4364677.682</v>
      </c>
      <c r="E51" s="111"/>
      <c r="F51" s="151"/>
      <c r="G51" s="151"/>
      <c r="H51" s="15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  <c r="Z94" s="4"/>
      <c r="AA94" s="5"/>
      <c r="AB94" s="4"/>
      <c r="AC94" s="4"/>
      <c r="AD94" s="4"/>
      <c r="AE94" s="4"/>
      <c r="AF94" s="4"/>
      <c r="AG94" s="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4"/>
      <c r="AE100" s="4"/>
      <c r="AF100" s="4"/>
      <c r="AG100" s="4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  <c r="Z109" s="4"/>
      <c r="AA109" s="5"/>
      <c r="AB109" s="4"/>
      <c r="AC109" s="4"/>
      <c r="AD109" s="4"/>
      <c r="AE109" s="4"/>
      <c r="AF109" s="4"/>
      <c r="AG109" s="4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4"/>
      <c r="AE112" s="4"/>
      <c r="AF112" s="4"/>
      <c r="AG112" s="4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  <c r="Z119" s="4"/>
      <c r="AA119" s="5"/>
      <c r="AB119" s="4"/>
      <c r="AC119" s="4"/>
      <c r="AD119" s="4"/>
      <c r="AE119" s="4"/>
      <c r="AF119" s="4"/>
      <c r="AG119" s="4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4"/>
      <c r="AE121" s="4"/>
      <c r="AF121" s="4"/>
      <c r="AG121" s="4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4"/>
      <c r="AE123" s="4"/>
      <c r="AF123" s="4"/>
      <c r="AG123" s="4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  <c r="Z125" s="4"/>
      <c r="AA125" s="5"/>
      <c r="AB125" s="4"/>
      <c r="AC125" s="4"/>
      <c r="AD125" s="4"/>
      <c r="AE125" s="4"/>
      <c r="AF125" s="4"/>
      <c r="AG125" s="4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4"/>
      <c r="AE126" s="4"/>
      <c r="AF126" s="4"/>
      <c r="AG126" s="4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  <c r="Z128" s="4"/>
      <c r="AA128" s="5"/>
      <c r="AB128" s="4"/>
      <c r="AC128" s="4"/>
      <c r="AD128" s="4"/>
      <c r="AE128" s="4"/>
      <c r="AF128" s="4"/>
      <c r="AG128" s="4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  <c r="Z129" s="4"/>
      <c r="AA129" s="5"/>
      <c r="AB129" s="4"/>
      <c r="AC129" s="4"/>
      <c r="AD129" s="4"/>
      <c r="AE129" s="4"/>
      <c r="AF129" s="4"/>
      <c r="AG129" s="4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4"/>
      <c r="AE130" s="4"/>
      <c r="AF130" s="4"/>
      <c r="AG130" s="4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  <c r="Z131" s="4"/>
      <c r="AA131" s="5"/>
      <c r="AB131" s="4"/>
      <c r="AC131" s="4"/>
      <c r="AD131" s="4"/>
      <c r="AE131" s="4"/>
      <c r="AF131" s="4"/>
      <c r="AG131" s="4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4"/>
      <c r="AE132" s="4"/>
      <c r="AF132" s="4"/>
      <c r="AG132" s="4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4"/>
      <c r="AE133" s="4"/>
      <c r="AF133" s="4"/>
      <c r="AG133" s="4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4"/>
      <c r="AE134" s="4"/>
      <c r="AF134" s="4"/>
      <c r="AG134" s="4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4"/>
      <c r="AE135" s="4"/>
      <c r="AF135" s="4"/>
      <c r="AG135" s="4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4"/>
      <c r="AE136" s="4"/>
      <c r="AF136" s="4"/>
      <c r="AG136" s="4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4"/>
      <c r="AE137" s="4"/>
      <c r="AF137" s="4"/>
      <c r="AG137" s="4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4"/>
      <c r="AE138" s="4"/>
      <c r="AF138" s="4"/>
      <c r="AG138" s="4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4"/>
      <c r="AE139" s="4"/>
      <c r="AF139" s="4"/>
      <c r="AG139" s="4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4"/>
      <c r="AE140" s="4"/>
      <c r="AF140" s="4"/>
      <c r="AG140" s="4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4"/>
      <c r="AE141" s="4"/>
      <c r="AF141" s="4"/>
      <c r="AG141" s="4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4"/>
      <c r="AE142" s="4"/>
      <c r="AF142" s="4"/>
      <c r="AG142" s="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4"/>
      <c r="AE143" s="4"/>
      <c r="AF143" s="4"/>
      <c r="AG143" s="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4"/>
      <c r="AE144" s="4"/>
      <c r="AF144" s="4"/>
      <c r="AG144" s="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4"/>
      <c r="AE145" s="4"/>
      <c r="AF145" s="4"/>
      <c r="AG145" s="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4"/>
      <c r="AE146" s="4"/>
      <c r="AF146" s="4"/>
      <c r="AG146" s="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4"/>
      <c r="AE147" s="4"/>
      <c r="AF147" s="4"/>
      <c r="AG147" s="4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4"/>
      <c r="AE148" s="4"/>
      <c r="AF148" s="4"/>
      <c r="AG148" s="4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4"/>
      <c r="AE149" s="4"/>
      <c r="AF149" s="4"/>
      <c r="AG149" s="4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4"/>
      <c r="AE150" s="4"/>
      <c r="AF150" s="4"/>
      <c r="AG150" s="4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4"/>
      <c r="AE151" s="4"/>
      <c r="AF151" s="4"/>
      <c r="AG151" s="4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4"/>
      <c r="AE152" s="4"/>
      <c r="AF152" s="4"/>
      <c r="AG152" s="4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4"/>
      <c r="AE153" s="4"/>
      <c r="AF153" s="4"/>
      <c r="AG153" s="4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4"/>
      <c r="AE154" s="4"/>
      <c r="AF154" s="4"/>
      <c r="AG154" s="4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4"/>
      <c r="AE155" s="4"/>
      <c r="AF155" s="4"/>
      <c r="AG155" s="4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4"/>
      <c r="AE156" s="4"/>
      <c r="AF156" s="4"/>
      <c r="AG156" s="4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4"/>
      <c r="AE157" s="4"/>
      <c r="AF157" s="4"/>
      <c r="AG157" s="4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4"/>
      <c r="AE158" s="4"/>
      <c r="AF158" s="4"/>
      <c r="AG158" s="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4"/>
      <c r="AE159" s="4"/>
      <c r="AF159" s="4"/>
      <c r="AG159" s="4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4"/>
      <c r="AE160" s="4"/>
      <c r="AF160" s="4"/>
      <c r="AG160" s="4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4"/>
      <c r="AE161" s="4"/>
      <c r="AF161" s="4"/>
      <c r="AG161" s="4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4"/>
      <c r="AE162" s="4"/>
      <c r="AF162" s="4"/>
      <c r="AG162" s="4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4"/>
      <c r="AE163" s="4"/>
      <c r="AF163" s="4"/>
      <c r="AG163" s="4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4"/>
      <c r="AE164" s="4"/>
      <c r="AF164" s="4"/>
      <c r="AG164" s="4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4"/>
      <c r="AE165" s="4"/>
      <c r="AF165" s="4"/>
      <c r="AG165" s="4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4"/>
      <c r="AE166" s="4"/>
      <c r="AF166" s="4"/>
      <c r="AG166" s="4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4"/>
      <c r="AE167" s="4"/>
      <c r="AF167" s="4"/>
      <c r="AG167" s="4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4"/>
      <c r="AE168" s="4"/>
      <c r="AF168" s="4"/>
      <c r="AG168" s="4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4"/>
      <c r="AE169" s="4"/>
      <c r="AF169" s="4"/>
      <c r="AG169" s="4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4"/>
      <c r="AE170" s="4"/>
      <c r="AF170" s="4"/>
      <c r="AG170" s="4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4"/>
      <c r="AE171" s="4"/>
      <c r="AF171" s="4"/>
      <c r="AG171" s="4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  <c r="Z172" s="4"/>
      <c r="AA172" s="5"/>
      <c r="AB172" s="4"/>
      <c r="AC172" s="4"/>
      <c r="AD172" s="4"/>
      <c r="AE172" s="4"/>
      <c r="AF172" s="4"/>
      <c r="AG172" s="4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  <c r="Z173" s="4"/>
      <c r="AA173" s="5"/>
      <c r="AB173" s="4"/>
      <c r="AC173" s="4"/>
      <c r="AD173" s="4"/>
      <c r="AE173" s="4"/>
      <c r="AF173" s="4"/>
      <c r="AG173" s="4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  <c r="Z174" s="4"/>
      <c r="AA174" s="5"/>
      <c r="AB174" s="4"/>
      <c r="AC174" s="4"/>
      <c r="AD174" s="4"/>
      <c r="AE174" s="4"/>
      <c r="AF174" s="4"/>
      <c r="AG174" s="4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  <c r="Z175" s="4"/>
      <c r="AA175" s="5"/>
      <c r="AB175" s="4"/>
      <c r="AC175" s="4"/>
      <c r="AD175" s="4"/>
      <c r="AE175" s="4"/>
      <c r="AF175" s="4"/>
      <c r="AG175" s="4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  <c r="Z176" s="4"/>
      <c r="AA176" s="5"/>
      <c r="AB176" s="4"/>
      <c r="AC176" s="4"/>
      <c r="AD176" s="4"/>
      <c r="AE176" s="4"/>
      <c r="AF176" s="4"/>
      <c r="AG176" s="4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  <c r="Z177" s="4"/>
      <c r="AA177" s="5"/>
      <c r="AB177" s="4"/>
      <c r="AC177" s="4"/>
      <c r="AD177" s="4"/>
      <c r="AE177" s="4"/>
      <c r="AF177" s="4"/>
      <c r="AG177" s="4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  <c r="Z178" s="4"/>
      <c r="AA178" s="5"/>
      <c r="AB178" s="4"/>
      <c r="AC178" s="4"/>
      <c r="AD178" s="4"/>
      <c r="AE178" s="4"/>
      <c r="AF178" s="4"/>
      <c r="AG178" s="4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  <c r="Z179" s="4"/>
      <c r="AA179" s="5"/>
      <c r="AB179" s="4"/>
      <c r="AC179" s="4"/>
      <c r="AD179" s="4"/>
      <c r="AE179" s="4"/>
      <c r="AF179" s="4"/>
      <c r="AG179" s="4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  <c r="Z180" s="4"/>
      <c r="AA180" s="5"/>
      <c r="AB180" s="4"/>
      <c r="AC180" s="4"/>
      <c r="AD180" s="4"/>
      <c r="AE180" s="4"/>
      <c r="AF180" s="4"/>
      <c r="AG180" s="4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  <c r="Z181" s="4"/>
      <c r="AA181" s="5"/>
      <c r="AB181" s="4"/>
      <c r="AC181" s="4"/>
      <c r="AD181" s="4"/>
      <c r="AE181" s="4"/>
      <c r="AF181" s="4"/>
      <c r="AG181" s="4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  <c r="Z182" s="4"/>
      <c r="AA182" s="5"/>
      <c r="AB182" s="4"/>
      <c r="AC182" s="4"/>
      <c r="AD182" s="4"/>
      <c r="AE182" s="4"/>
      <c r="AF182" s="4"/>
      <c r="AG182" s="4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  <c r="Z183" s="4"/>
      <c r="AA183" s="5"/>
      <c r="AB183" s="4"/>
      <c r="AC183" s="4"/>
      <c r="AD183" s="4"/>
      <c r="AE183" s="4"/>
      <c r="AF183" s="4"/>
      <c r="AG183" s="4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  <c r="Z184" s="4"/>
      <c r="AA184" s="5"/>
      <c r="AB184" s="4"/>
      <c r="AC184" s="4"/>
      <c r="AD184" s="4"/>
      <c r="AE184" s="4"/>
      <c r="AF184" s="4"/>
      <c r="AG184" s="4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  <c r="Z185" s="4"/>
      <c r="AA185" s="5"/>
      <c r="AB185" s="4"/>
      <c r="AC185" s="4"/>
      <c r="AD185" s="4"/>
      <c r="AE185" s="4"/>
      <c r="AF185" s="4"/>
      <c r="AG185" s="4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  <c r="Z186" s="4"/>
      <c r="AA186" s="5"/>
      <c r="AB186" s="4"/>
      <c r="AC186" s="4"/>
      <c r="AD186" s="4"/>
      <c r="AE186" s="4"/>
      <c r="AF186" s="4"/>
      <c r="AG186" s="4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  <c r="Z187" s="4"/>
      <c r="AA187" s="5"/>
      <c r="AB187" s="4"/>
      <c r="AC187" s="4"/>
      <c r="AD187" s="4"/>
      <c r="AE187" s="4"/>
      <c r="AF187" s="4"/>
      <c r="AG187" s="4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  <c r="Z188" s="4"/>
      <c r="AA188" s="5"/>
      <c r="AB188" s="4"/>
      <c r="AC188" s="4"/>
      <c r="AD188" s="4"/>
      <c r="AE188" s="4"/>
      <c r="AF188" s="4"/>
      <c r="AG188" s="4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  <c r="Z189" s="4"/>
      <c r="AA189" s="5"/>
      <c r="AB189" s="4"/>
      <c r="AC189" s="4"/>
      <c r="AD189" s="4"/>
      <c r="AE189" s="4"/>
      <c r="AF189" s="4"/>
      <c r="AG189" s="4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  <c r="Z190" s="4"/>
      <c r="AA190" s="5"/>
      <c r="AB190" s="4"/>
      <c r="AC190" s="4"/>
      <c r="AD190" s="4"/>
      <c r="AE190" s="4"/>
      <c r="AF190" s="4"/>
      <c r="AG190" s="4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  <c r="Z191" s="4"/>
      <c r="AA191" s="5"/>
      <c r="AB191" s="4"/>
      <c r="AC191" s="4"/>
      <c r="AD191" s="4"/>
      <c r="AE191" s="4"/>
      <c r="AF191" s="4"/>
      <c r="AG191" s="4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  <c r="Z192" s="4"/>
      <c r="AA192" s="5"/>
      <c r="AB192" s="4"/>
      <c r="AC192" s="4"/>
      <c r="AD192" s="4"/>
      <c r="AE192" s="4"/>
      <c r="AF192" s="4"/>
      <c r="AG192" s="4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  <c r="Z193" s="4"/>
      <c r="AA193" s="5"/>
      <c r="AB193" s="4"/>
      <c r="AC193" s="4"/>
      <c r="AD193" s="4"/>
      <c r="AE193" s="4"/>
      <c r="AF193" s="4"/>
      <c r="AG193" s="4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  <c r="Z194" s="4"/>
      <c r="AA194" s="5"/>
      <c r="AB194" s="4"/>
      <c r="AC194" s="4"/>
      <c r="AD194" s="4"/>
      <c r="AE194" s="4"/>
      <c r="AF194" s="4"/>
      <c r="AG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  <c r="Z195" s="4"/>
      <c r="AA195" s="5"/>
      <c r="AB195" s="4"/>
      <c r="AC195" s="4"/>
      <c r="AD195" s="4"/>
      <c r="AE195" s="4"/>
      <c r="AF195" s="4"/>
      <c r="AG195" s="4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  <c r="Z196" s="4"/>
      <c r="AA196" s="5"/>
      <c r="AB196" s="4"/>
      <c r="AC196" s="4"/>
      <c r="AD196" s="4"/>
      <c r="AE196" s="4"/>
      <c r="AF196" s="4"/>
      <c r="AG196" s="4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  <c r="Z197" s="4"/>
      <c r="AA197" s="5"/>
      <c r="AB197" s="4"/>
      <c r="AC197" s="4"/>
      <c r="AD197" s="4"/>
      <c r="AE197" s="4"/>
      <c r="AF197" s="4"/>
      <c r="AG197" s="4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  <c r="Z198" s="4"/>
      <c r="AA198" s="5"/>
      <c r="AB198" s="4"/>
      <c r="AC198" s="4"/>
      <c r="AD198" s="4"/>
      <c r="AE198" s="4"/>
      <c r="AF198" s="4"/>
      <c r="AG198" s="4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  <c r="Z199" s="4"/>
      <c r="AA199" s="5"/>
      <c r="AB199" s="4"/>
      <c r="AC199" s="4"/>
      <c r="AD199" s="4"/>
      <c r="AE199" s="4"/>
      <c r="AF199" s="4"/>
      <c r="AG199" s="4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  <c r="Z200" s="4"/>
      <c r="AA200" s="5"/>
      <c r="AB200" s="4"/>
      <c r="AC200" s="4"/>
      <c r="AD200" s="4"/>
      <c r="AE200" s="4"/>
      <c r="AF200" s="4"/>
      <c r="AG200" s="4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  <c r="Z201" s="4"/>
      <c r="AA201" s="5"/>
      <c r="AB201" s="4"/>
      <c r="AC201" s="4"/>
      <c r="AD201" s="4"/>
      <c r="AE201" s="4"/>
      <c r="AF201" s="4"/>
      <c r="AG201" s="4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  <c r="Z202" s="4"/>
      <c r="AA202" s="5"/>
      <c r="AB202" s="4"/>
      <c r="AC202" s="4"/>
      <c r="AD202" s="4"/>
      <c r="AE202" s="4"/>
      <c r="AF202" s="4"/>
      <c r="AG202" s="4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  <c r="Z203" s="4"/>
      <c r="AA203" s="5"/>
      <c r="AB203" s="4"/>
      <c r="AC203" s="4"/>
      <c r="AD203" s="4"/>
      <c r="AE203" s="4"/>
      <c r="AF203" s="4"/>
      <c r="AG203" s="4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  <c r="Z204" s="4"/>
      <c r="AA204" s="5"/>
      <c r="AB204" s="4"/>
      <c r="AC204" s="4"/>
      <c r="AD204" s="4"/>
      <c r="AE204" s="4"/>
      <c r="AF204" s="4"/>
      <c r="AG204" s="4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  <c r="Z205" s="4"/>
      <c r="AA205" s="5"/>
      <c r="AB205" s="4"/>
      <c r="AC205" s="4"/>
      <c r="AD205" s="4"/>
      <c r="AE205" s="4"/>
      <c r="AF205" s="4"/>
      <c r="AG205" s="4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  <c r="Z206" s="4"/>
      <c r="AA206" s="5"/>
      <c r="AB206" s="4"/>
      <c r="AC206" s="4"/>
      <c r="AD206" s="4"/>
      <c r="AE206" s="4"/>
      <c r="AF206" s="4"/>
      <c r="AG206" s="4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  <c r="Z207" s="4"/>
      <c r="AA207" s="5"/>
      <c r="AB207" s="4"/>
      <c r="AC207" s="4"/>
      <c r="AD207" s="4"/>
      <c r="AE207" s="4"/>
      <c r="AF207" s="4"/>
      <c r="AG207" s="4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  <c r="Z208" s="4"/>
      <c r="AA208" s="5"/>
      <c r="AB208" s="4"/>
      <c r="AC208" s="4"/>
      <c r="AD208" s="4"/>
      <c r="AE208" s="4"/>
      <c r="AF208" s="4"/>
      <c r="AG208" s="4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  <c r="Z209" s="4"/>
      <c r="AA209" s="5"/>
      <c r="AB209" s="4"/>
      <c r="AC209" s="4"/>
      <c r="AD209" s="4"/>
      <c r="AE209" s="4"/>
      <c r="AF209" s="4"/>
      <c r="AG209" s="4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  <c r="Z210" s="4"/>
      <c r="AA210" s="5"/>
      <c r="AB210" s="4"/>
      <c r="AC210" s="4"/>
      <c r="AD210" s="4"/>
      <c r="AE210" s="4"/>
      <c r="AF210" s="4"/>
      <c r="AG210" s="4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  <c r="Z211" s="4"/>
      <c r="AA211" s="5"/>
      <c r="AB211" s="4"/>
      <c r="AC211" s="4"/>
      <c r="AD211" s="4"/>
      <c r="AE211" s="4"/>
      <c r="AF211" s="4"/>
      <c r="AG211" s="4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  <c r="Z212" s="4"/>
      <c r="AA212" s="5"/>
      <c r="AB212" s="4"/>
      <c r="AC212" s="4"/>
      <c r="AD212" s="4"/>
      <c r="AE212" s="4"/>
      <c r="AF212" s="4"/>
      <c r="AG212" s="4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  <c r="Z213" s="4"/>
      <c r="AA213" s="5"/>
      <c r="AB213" s="4"/>
      <c r="AC213" s="4"/>
      <c r="AD213" s="4"/>
      <c r="AE213" s="4"/>
      <c r="AF213" s="4"/>
      <c r="AG213" s="4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  <c r="Z214" s="4"/>
      <c r="AA214" s="5"/>
      <c r="AB214" s="4"/>
      <c r="AC214" s="4"/>
      <c r="AD214" s="4"/>
      <c r="AE214" s="4"/>
      <c r="AF214" s="4"/>
      <c r="AG214" s="4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  <c r="Z215" s="4"/>
      <c r="AA215" s="5"/>
      <c r="AB215" s="4"/>
      <c r="AC215" s="4"/>
      <c r="AD215" s="4"/>
      <c r="AE215" s="4"/>
      <c r="AF215" s="4"/>
      <c r="AG215" s="4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  <c r="Z216" s="4"/>
      <c r="AA216" s="5"/>
      <c r="AB216" s="4"/>
      <c r="AC216" s="4"/>
      <c r="AD216" s="4"/>
      <c r="AE216" s="4"/>
      <c r="AF216" s="4"/>
      <c r="AG216" s="4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  <c r="Z217" s="4"/>
      <c r="AA217" s="5"/>
      <c r="AB217" s="4"/>
      <c r="AC217" s="4"/>
      <c r="AD217" s="4"/>
      <c r="AE217" s="4"/>
      <c r="AF217" s="4"/>
      <c r="AG217" s="4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  <c r="Z218" s="4"/>
      <c r="AA218" s="5"/>
      <c r="AB218" s="4"/>
      <c r="AC218" s="4"/>
      <c r="AD218" s="4"/>
      <c r="AE218" s="4"/>
      <c r="AF218" s="4"/>
      <c r="AG218" s="4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  <c r="Z219" s="4"/>
      <c r="AA219" s="5"/>
      <c r="AB219" s="4"/>
      <c r="AC219" s="4"/>
      <c r="AD219" s="4"/>
      <c r="AE219" s="4"/>
      <c r="AF219" s="4"/>
      <c r="AG219" s="4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  <c r="Z220" s="4"/>
      <c r="AA220" s="5"/>
      <c r="AB220" s="4"/>
      <c r="AC220" s="4"/>
      <c r="AD220" s="4"/>
      <c r="AE220" s="4"/>
      <c r="AF220" s="4"/>
      <c r="AG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  <c r="Z221" s="4"/>
      <c r="AA221" s="5"/>
      <c r="AB221" s="4"/>
      <c r="AC221" s="4"/>
      <c r="AD221" s="4"/>
      <c r="AE221" s="4"/>
      <c r="AF221" s="4"/>
      <c r="AG221" s="4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  <c r="Z222" s="4"/>
      <c r="AA222" s="5"/>
      <c r="AB222" s="4"/>
      <c r="AC222" s="4"/>
      <c r="AD222" s="4"/>
      <c r="AE222" s="4"/>
      <c r="AF222" s="4"/>
      <c r="AG222" s="4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  <c r="Z223" s="4"/>
      <c r="AA223" s="5"/>
      <c r="AB223" s="4"/>
      <c r="AC223" s="4"/>
      <c r="AD223" s="4"/>
      <c r="AE223" s="4"/>
      <c r="AF223" s="4"/>
      <c r="AG223" s="4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  <c r="Z224" s="4"/>
      <c r="AA224" s="5"/>
      <c r="AB224" s="4"/>
      <c r="AC224" s="4"/>
      <c r="AD224" s="4"/>
      <c r="AE224" s="4"/>
      <c r="AF224" s="4"/>
      <c r="AG224" s="4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  <c r="Z225" s="4"/>
      <c r="AA225" s="5"/>
      <c r="AB225" s="4"/>
      <c r="AC225" s="4"/>
      <c r="AD225" s="4"/>
      <c r="AE225" s="4"/>
      <c r="AF225" s="4"/>
      <c r="AG225" s="4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  <c r="Z226" s="4"/>
      <c r="AA226" s="5"/>
      <c r="AB226" s="4"/>
      <c r="AC226" s="4"/>
      <c r="AD226" s="4"/>
      <c r="AE226" s="4"/>
      <c r="AF226" s="4"/>
      <c r="AG226" s="4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  <c r="Z227" s="4"/>
      <c r="AA227" s="5"/>
      <c r="AB227" s="4"/>
      <c r="AC227" s="4"/>
      <c r="AD227" s="4"/>
      <c r="AE227" s="4"/>
      <c r="AF227" s="4"/>
      <c r="AG227" s="4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  <c r="Z228" s="4"/>
      <c r="AA228" s="5"/>
      <c r="AB228" s="4"/>
      <c r="AC228" s="4"/>
      <c r="AD228" s="4"/>
      <c r="AE228" s="4"/>
      <c r="AF228" s="4"/>
      <c r="AG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  <c r="Z229" s="4"/>
      <c r="AA229" s="5"/>
      <c r="AB229" s="4"/>
      <c r="AC229" s="4"/>
      <c r="AD229" s="4"/>
      <c r="AE229" s="4"/>
      <c r="AF229" s="4"/>
      <c r="AG229" s="4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  <c r="Z230" s="4"/>
      <c r="AA230" s="5"/>
      <c r="AB230" s="4"/>
      <c r="AC230" s="4"/>
      <c r="AD230" s="4"/>
      <c r="AE230" s="4"/>
      <c r="AF230" s="4"/>
      <c r="AG230" s="4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  <c r="Z231" s="4"/>
      <c r="AA231" s="5"/>
      <c r="AB231" s="4"/>
      <c r="AC231" s="4"/>
      <c r="AD231" s="4"/>
      <c r="AE231" s="4"/>
      <c r="AF231" s="4"/>
      <c r="AG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  <c r="Z232" s="4"/>
      <c r="AA232" s="5"/>
      <c r="AB232" s="4"/>
      <c r="AC232" s="4"/>
      <c r="AD232" s="4"/>
      <c r="AE232" s="4"/>
      <c r="AF232" s="4"/>
      <c r="AG232" s="4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  <c r="Z233" s="4"/>
      <c r="AA233" s="5"/>
      <c r="AB233" s="4"/>
      <c r="AC233" s="4"/>
      <c r="AD233" s="4"/>
      <c r="AE233" s="4"/>
      <c r="AF233" s="4"/>
      <c r="AG233" s="4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  <c r="Z234" s="4"/>
      <c r="AA234" s="5"/>
      <c r="AB234" s="4"/>
      <c r="AC234" s="4"/>
      <c r="AD234" s="4"/>
      <c r="AE234" s="4"/>
      <c r="AF234" s="4"/>
      <c r="AG234" s="4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  <c r="Z235" s="4"/>
      <c r="AA235" s="5"/>
      <c r="AB235" s="4"/>
      <c r="AC235" s="4"/>
      <c r="AD235" s="4"/>
      <c r="AE235" s="4"/>
      <c r="AF235" s="4"/>
      <c r="AG235" s="4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  <c r="Z236" s="4"/>
      <c r="AA236" s="5"/>
      <c r="AB236" s="4"/>
      <c r="AC236" s="4"/>
      <c r="AD236" s="4"/>
      <c r="AE236" s="4"/>
      <c r="AF236" s="4"/>
      <c r="AG236" s="4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  <c r="Z237" s="4"/>
      <c r="AA237" s="5"/>
      <c r="AB237" s="4"/>
      <c r="AC237" s="4"/>
      <c r="AD237" s="4"/>
      <c r="AE237" s="4"/>
      <c r="AF237" s="4"/>
      <c r="AG237" s="4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  <c r="Z238" s="4"/>
      <c r="AA238" s="5"/>
      <c r="AB238" s="4"/>
      <c r="AC238" s="4"/>
      <c r="AD238" s="4"/>
      <c r="AE238" s="4"/>
      <c r="AF238" s="4"/>
      <c r="AG238" s="4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  <c r="Z239" s="4"/>
      <c r="AA239" s="5"/>
      <c r="AB239" s="4"/>
      <c r="AC239" s="4"/>
      <c r="AD239" s="4"/>
      <c r="AE239" s="4"/>
      <c r="AF239" s="4"/>
      <c r="AG239" s="4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  <c r="Z240" s="4"/>
      <c r="AA240" s="5"/>
      <c r="AB240" s="4"/>
      <c r="AC240" s="4"/>
      <c r="AD240" s="4"/>
      <c r="AE240" s="4"/>
      <c r="AF240" s="4"/>
      <c r="AG240" s="4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  <c r="Z241" s="4"/>
      <c r="AA241" s="5"/>
      <c r="AB241" s="4"/>
      <c r="AC241" s="4"/>
      <c r="AD241" s="4"/>
      <c r="AE241" s="4"/>
      <c r="AF241" s="4"/>
      <c r="AG241" s="4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  <c r="Z242" s="4"/>
      <c r="AA242" s="5"/>
      <c r="AB242" s="4"/>
      <c r="AC242" s="4"/>
      <c r="AD242" s="4"/>
      <c r="AE242" s="4"/>
      <c r="AF242" s="4"/>
      <c r="AG242" s="4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  <c r="Z243" s="4"/>
      <c r="AA243" s="5"/>
      <c r="AB243" s="4"/>
      <c r="AC243" s="4"/>
      <c r="AD243" s="4"/>
      <c r="AE243" s="4"/>
      <c r="AF243" s="4"/>
      <c r="AG243" s="4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  <c r="Z244" s="4"/>
      <c r="AA244" s="5"/>
      <c r="AB244" s="4"/>
      <c r="AC244" s="4"/>
      <c r="AD244" s="4"/>
      <c r="AE244" s="4"/>
      <c r="AF244" s="4"/>
      <c r="AG244" s="4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  <c r="Z245" s="4"/>
      <c r="AA245" s="5"/>
      <c r="AB245" s="4"/>
      <c r="AC245" s="4"/>
      <c r="AD245" s="4"/>
      <c r="AE245" s="4"/>
      <c r="AF245" s="4"/>
      <c r="AG245" s="4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  <c r="Z246" s="4"/>
      <c r="AA246" s="5"/>
      <c r="AB246" s="4"/>
      <c r="AC246" s="4"/>
      <c r="AD246" s="4"/>
      <c r="AE246" s="4"/>
      <c r="AF246" s="4"/>
      <c r="AG246" s="4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  <c r="Z247" s="4"/>
      <c r="AA247" s="5"/>
      <c r="AB247" s="4"/>
      <c r="AC247" s="4"/>
      <c r="AD247" s="4"/>
      <c r="AE247" s="4"/>
      <c r="AF247" s="4"/>
      <c r="AG247" s="4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  <c r="Z248" s="4"/>
      <c r="AA248" s="5"/>
      <c r="AB248" s="4"/>
      <c r="AC248" s="4"/>
      <c r="AD248" s="4"/>
      <c r="AE248" s="4"/>
      <c r="AF248" s="4"/>
      <c r="AG248" s="4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  <c r="Z258" s="4"/>
      <c r="AA258" s="5"/>
      <c r="AB258" s="4"/>
      <c r="AC258" s="4"/>
      <c r="AD258" s="4"/>
      <c r="AE258" s="4"/>
      <c r="AF258" s="4"/>
      <c r="AG258" s="4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  <c r="Z259" s="4"/>
      <c r="AA259" s="5"/>
      <c r="AB259" s="4"/>
      <c r="AC259" s="4"/>
      <c r="AD259" s="4"/>
      <c r="AE259" s="4"/>
      <c r="AF259" s="4"/>
      <c r="AG259" s="4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  <c r="Z260" s="4"/>
      <c r="AA260" s="5"/>
      <c r="AB260" s="4"/>
      <c r="AC260" s="4"/>
      <c r="AD260" s="4"/>
      <c r="AE260" s="4"/>
      <c r="AF260" s="4"/>
      <c r="AG260" s="4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  <c r="Z261" s="4"/>
      <c r="AA261" s="5"/>
      <c r="AB261" s="4"/>
      <c r="AC261" s="4"/>
      <c r="AD261" s="4"/>
      <c r="AE261" s="4"/>
      <c r="AF261" s="4"/>
      <c r="AG261" s="4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  <c r="Z262" s="4"/>
      <c r="AA262" s="5"/>
      <c r="AB262" s="4"/>
      <c r="AC262" s="4"/>
      <c r="AD262" s="4"/>
      <c r="AE262" s="4"/>
      <c r="AF262" s="4"/>
      <c r="AG262" s="4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  <c r="Z263" s="4"/>
      <c r="AA263" s="5"/>
      <c r="AB263" s="4"/>
      <c r="AC263" s="4"/>
      <c r="AD263" s="4"/>
      <c r="AE263" s="4"/>
      <c r="AF263" s="4"/>
      <c r="AG263" s="4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  <c r="Z264" s="4"/>
      <c r="AA264" s="5"/>
      <c r="AB264" s="4"/>
      <c r="AC264" s="4"/>
      <c r="AD264" s="4"/>
      <c r="AE264" s="4"/>
      <c r="AF264" s="4"/>
      <c r="AG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  <c r="Z265" s="4"/>
      <c r="AA265" s="5"/>
      <c r="AB265" s="4"/>
      <c r="AC265" s="4"/>
      <c r="AD265" s="4"/>
      <c r="AE265" s="4"/>
      <c r="AF265" s="4"/>
      <c r="AG265" s="4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  <c r="Z266" s="4"/>
      <c r="AA266" s="5"/>
      <c r="AB266" s="4"/>
      <c r="AC266" s="4"/>
      <c r="AD266" s="4"/>
      <c r="AE266" s="4"/>
      <c r="AF266" s="4"/>
      <c r="AG266" s="4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  <c r="Z267" s="4"/>
      <c r="AA267" s="5"/>
      <c r="AB267" s="4"/>
      <c r="AC267" s="4"/>
      <c r="AD267" s="4"/>
      <c r="AE267" s="4"/>
      <c r="AF267" s="4"/>
      <c r="AG267" s="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  <c r="Z268" s="4"/>
      <c r="AA268" s="5"/>
      <c r="AB268" s="4"/>
      <c r="AC268" s="4"/>
      <c r="AD268" s="4"/>
      <c r="AE268" s="4"/>
      <c r="AF268" s="4"/>
      <c r="AG268" s="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  <c r="Z269" s="4"/>
      <c r="AA269" s="5"/>
      <c r="AB269" s="4"/>
      <c r="AC269" s="4"/>
      <c r="AD269" s="4"/>
      <c r="AE269" s="4"/>
      <c r="AF269" s="4"/>
      <c r="AG269" s="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  <c r="Z270" s="4"/>
      <c r="AA270" s="5"/>
      <c r="AB270" s="4"/>
      <c r="AC270" s="4"/>
      <c r="AD270" s="4"/>
      <c r="AE270" s="4"/>
      <c r="AF270" s="4"/>
      <c r="AG270" s="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  <c r="Z271" s="4"/>
      <c r="AA271" s="5"/>
      <c r="AB271" s="4"/>
      <c r="AC271" s="4"/>
      <c r="AD271" s="4"/>
      <c r="AE271" s="4"/>
      <c r="AF271" s="4"/>
      <c r="AG271" s="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  <c r="Z272" s="4"/>
      <c r="AA272" s="5"/>
      <c r="AB272" s="4"/>
      <c r="AC272" s="4"/>
      <c r="AD272" s="4"/>
      <c r="AE272" s="4"/>
      <c r="AF272" s="4"/>
      <c r="AG272" s="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  <c r="Z273" s="4"/>
      <c r="AA273" s="5"/>
      <c r="AB273" s="4"/>
      <c r="AC273" s="4"/>
      <c r="AD273" s="4"/>
      <c r="AE273" s="4"/>
      <c r="AF273" s="4"/>
      <c r="AG273" s="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  <c r="Z274" s="4"/>
      <c r="AA274" s="5"/>
      <c r="AB274" s="4"/>
      <c r="AC274" s="4"/>
      <c r="AD274" s="4"/>
      <c r="AE274" s="4"/>
      <c r="AF274" s="4"/>
      <c r="AG274" s="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  <c r="Z275" s="4"/>
      <c r="AA275" s="5"/>
      <c r="AB275" s="4"/>
      <c r="AC275" s="4"/>
      <c r="AD275" s="4"/>
      <c r="AE275" s="4"/>
      <c r="AF275" s="4"/>
      <c r="AG275" s="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  <c r="Z276" s="4"/>
      <c r="AA276" s="5"/>
      <c r="AB276" s="4"/>
      <c r="AC276" s="4"/>
      <c r="AD276" s="4"/>
      <c r="AE276" s="4"/>
      <c r="AF276" s="4"/>
      <c r="AG276" s="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  <c r="Z277" s="4"/>
      <c r="AA277" s="5"/>
      <c r="AB277" s="4"/>
      <c r="AC277" s="4"/>
      <c r="AD277" s="4"/>
      <c r="AE277" s="4"/>
      <c r="AF277" s="4"/>
      <c r="AG277" s="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  <c r="Z278" s="4"/>
      <c r="AA278" s="5"/>
      <c r="AB278" s="4"/>
      <c r="AC278" s="4"/>
      <c r="AD278" s="4"/>
      <c r="AE278" s="4"/>
      <c r="AF278" s="4"/>
      <c r="AG278" s="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  <c r="Z279" s="4"/>
      <c r="AA279" s="5"/>
      <c r="AB279" s="4"/>
      <c r="AC279" s="4"/>
      <c r="AD279" s="4"/>
      <c r="AE279" s="4"/>
      <c r="AF279" s="4"/>
      <c r="AG279" s="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  <c r="Z280" s="4"/>
      <c r="AA280" s="5"/>
      <c r="AB280" s="4"/>
      <c r="AC280" s="4"/>
      <c r="AD280" s="4"/>
      <c r="AE280" s="4"/>
      <c r="AF280" s="4"/>
      <c r="AG280" s="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  <c r="Z281" s="4"/>
      <c r="AA281" s="5"/>
      <c r="AB281" s="4"/>
      <c r="AC281" s="4"/>
      <c r="AD281" s="4"/>
      <c r="AE281" s="4"/>
      <c r="AF281" s="4"/>
      <c r="AG281" s="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  <c r="Z282" s="4"/>
      <c r="AA282" s="5"/>
      <c r="AB282" s="4"/>
      <c r="AC282" s="4"/>
      <c r="AD282" s="4"/>
      <c r="AE282" s="4"/>
      <c r="AF282" s="4"/>
      <c r="AG282" s="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  <c r="Z283" s="4"/>
      <c r="AA283" s="5"/>
      <c r="AB283" s="4"/>
      <c r="AC283" s="4"/>
      <c r="AD283" s="4"/>
      <c r="AE283" s="4"/>
      <c r="AF283" s="4"/>
      <c r="AG283" s="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  <c r="Z284" s="4"/>
      <c r="AA284" s="5"/>
      <c r="AB284" s="4"/>
      <c r="AC284" s="4"/>
      <c r="AD284" s="4"/>
      <c r="AE284" s="4"/>
      <c r="AF284" s="4"/>
      <c r="AG284" s="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  <c r="Z285" s="4"/>
      <c r="AA285" s="5"/>
      <c r="AB285" s="4"/>
      <c r="AC285" s="4"/>
      <c r="AD285" s="4"/>
      <c r="AE285" s="4"/>
      <c r="AF285" s="4"/>
      <c r="AG285" s="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  <c r="Z291" s="4"/>
      <c r="AA291" s="5"/>
      <c r="AB291" s="4"/>
      <c r="AC291" s="4"/>
      <c r="AD291" s="4"/>
      <c r="AE291" s="4"/>
      <c r="AF291" s="4"/>
      <c r="AG291" s="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  <c r="Z292" s="4"/>
      <c r="AA292" s="5"/>
      <c r="AB292" s="4"/>
      <c r="AC292" s="4"/>
      <c r="AD292" s="4"/>
      <c r="AE292" s="4"/>
      <c r="AF292" s="4"/>
      <c r="AG292" s="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  <c r="Z293" s="4"/>
      <c r="AA293" s="5"/>
      <c r="AB293" s="4"/>
      <c r="AC293" s="4"/>
      <c r="AD293" s="4"/>
      <c r="AE293" s="4"/>
      <c r="AF293" s="4"/>
      <c r="AG293" s="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  <c r="Z294" s="4"/>
      <c r="AA294" s="5"/>
      <c r="AB294" s="4"/>
      <c r="AC294" s="4"/>
      <c r="AD294" s="4"/>
      <c r="AE294" s="4"/>
      <c r="AF294" s="4"/>
      <c r="AG294" s="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  <c r="Z295" s="4"/>
      <c r="AA295" s="5"/>
      <c r="AB295" s="4"/>
      <c r="AC295" s="4"/>
      <c r="AD295" s="4"/>
      <c r="AE295" s="4"/>
      <c r="AF295" s="4"/>
      <c r="AG295" s="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  <c r="Z296" s="4"/>
      <c r="AA296" s="5"/>
      <c r="AB296" s="4"/>
      <c r="AC296" s="4"/>
      <c r="AD296" s="4"/>
      <c r="AE296" s="4"/>
      <c r="AF296" s="4"/>
      <c r="AG296" s="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  <c r="Z297" s="4"/>
      <c r="AA297" s="5"/>
      <c r="AB297" s="4"/>
      <c r="AC297" s="4"/>
      <c r="AD297" s="4"/>
      <c r="AE297" s="4"/>
      <c r="AF297" s="4"/>
      <c r="AG297" s="4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  <c r="Z298" s="4"/>
      <c r="AA298" s="5"/>
      <c r="AB298" s="4"/>
      <c r="AC298" s="4"/>
      <c r="AD298" s="4"/>
      <c r="AE298" s="4"/>
      <c r="AF298" s="4"/>
      <c r="AG298" s="4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  <c r="Z299" s="4"/>
      <c r="AA299" s="5"/>
      <c r="AB299" s="4"/>
      <c r="AC299" s="4"/>
      <c r="AD299" s="4"/>
      <c r="AE299" s="4"/>
      <c r="AF299" s="4"/>
      <c r="AG299" s="4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  <c r="Z300" s="4"/>
      <c r="AA300" s="5"/>
      <c r="AB300" s="4"/>
      <c r="AC300" s="4"/>
      <c r="AD300" s="4"/>
      <c r="AE300" s="4"/>
      <c r="AF300" s="4"/>
      <c r="AG300" s="4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  <c r="Z301" s="4"/>
      <c r="AA301" s="5"/>
      <c r="AB301" s="4"/>
      <c r="AC301" s="4"/>
      <c r="AD301" s="4"/>
      <c r="AE301" s="4"/>
      <c r="AF301" s="4"/>
      <c r="AG301" s="4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  <c r="Z302" s="4"/>
      <c r="AA302" s="5"/>
      <c r="AB302" s="4"/>
      <c r="AC302" s="4"/>
      <c r="AD302" s="4"/>
      <c r="AE302" s="4"/>
      <c r="AF302" s="4"/>
      <c r="AG302" s="4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  <c r="Z303" s="4"/>
      <c r="AA303" s="5"/>
      <c r="AB303" s="4"/>
      <c r="AC303" s="4"/>
      <c r="AD303" s="4"/>
      <c r="AE303" s="4"/>
      <c r="AF303" s="4"/>
      <c r="AG303" s="4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  <c r="Z304" s="4"/>
      <c r="AA304" s="5"/>
      <c r="AB304" s="4"/>
      <c r="AC304" s="4"/>
      <c r="AD304" s="4"/>
      <c r="AE304" s="4"/>
      <c r="AF304" s="4"/>
      <c r="AG304" s="4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  <c r="Z313" s="4"/>
      <c r="AA313" s="5"/>
      <c r="AB313" s="4"/>
      <c r="AC313" s="4"/>
      <c r="AD313" s="4"/>
      <c r="AE313" s="4"/>
      <c r="AF313" s="4"/>
      <c r="AG313" s="4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  <c r="Z314" s="4"/>
      <c r="AA314" s="5"/>
      <c r="AB314" s="4"/>
      <c r="AC314" s="4"/>
      <c r="AD314" s="4"/>
      <c r="AE314" s="4"/>
      <c r="AF314" s="4"/>
      <c r="AG314" s="4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  <c r="Z315" s="4"/>
      <c r="AA315" s="5"/>
      <c r="AB315" s="4"/>
      <c r="AC315" s="4"/>
      <c r="AD315" s="4"/>
      <c r="AE315" s="4"/>
      <c r="AF315" s="4"/>
      <c r="AG315" s="4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  <c r="Z316" s="4"/>
      <c r="AA316" s="5"/>
      <c r="AB316" s="4"/>
      <c r="AC316" s="4"/>
      <c r="AD316" s="4"/>
      <c r="AE316" s="4"/>
      <c r="AF316" s="4"/>
      <c r="AG316" s="4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  <c r="Z317" s="4"/>
      <c r="AA317" s="5"/>
      <c r="AB317" s="4"/>
      <c r="AC317" s="4"/>
      <c r="AD317" s="4"/>
      <c r="AE317" s="4"/>
      <c r="AF317" s="4"/>
      <c r="AG317" s="4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  <c r="Z318" s="4"/>
      <c r="AA318" s="5"/>
      <c r="AB318" s="4"/>
      <c r="AC318" s="4"/>
      <c r="AD318" s="4"/>
      <c r="AE318" s="4"/>
      <c r="AF318" s="4"/>
      <c r="AG318" s="4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  <c r="Z319" s="4"/>
      <c r="AA319" s="5"/>
      <c r="AB319" s="4"/>
      <c r="AC319" s="4"/>
      <c r="AD319" s="4"/>
      <c r="AE319" s="4"/>
      <c r="AF319" s="4"/>
      <c r="AG319" s="4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  <c r="Z320" s="4"/>
      <c r="AA320" s="5"/>
      <c r="AB320" s="4"/>
      <c r="AC320" s="4"/>
      <c r="AD320" s="4"/>
      <c r="AE320" s="4"/>
      <c r="AF320" s="4"/>
      <c r="AG320" s="4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  <c r="Z321" s="4"/>
      <c r="AA321" s="5"/>
      <c r="AB321" s="4"/>
      <c r="AC321" s="4"/>
      <c r="AD321" s="4"/>
      <c r="AE321" s="4"/>
      <c r="AF321" s="4"/>
      <c r="AG321" s="4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  <c r="Z322" s="4"/>
      <c r="AA322" s="5"/>
      <c r="AB322" s="4"/>
      <c r="AC322" s="4"/>
      <c r="AD322" s="4"/>
      <c r="AE322" s="4"/>
      <c r="AF322" s="4"/>
      <c r="AG322" s="4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  <c r="Z323" s="4"/>
      <c r="AA323" s="5"/>
      <c r="AB323" s="4"/>
      <c r="AC323" s="4"/>
      <c r="AD323" s="4"/>
      <c r="AE323" s="4"/>
      <c r="AF323" s="4"/>
      <c r="AG323" s="4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  <c r="Z324" s="4"/>
      <c r="AA324" s="5"/>
      <c r="AB324" s="4"/>
      <c r="AC324" s="4"/>
      <c r="AD324" s="4"/>
      <c r="AE324" s="4"/>
      <c r="AF324" s="4"/>
      <c r="AG324" s="4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  <c r="Z325" s="4"/>
      <c r="AA325" s="5"/>
      <c r="AB325" s="4"/>
      <c r="AC325" s="4"/>
      <c r="AD325" s="4"/>
      <c r="AE325" s="4"/>
      <c r="AF325" s="4"/>
      <c r="AG325" s="4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  <c r="Z326" s="4"/>
      <c r="AA326" s="5"/>
      <c r="AB326" s="4"/>
      <c r="AC326" s="4"/>
      <c r="AD326" s="4"/>
      <c r="AE326" s="4"/>
      <c r="AF326" s="4"/>
      <c r="AG326" s="4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  <c r="Z327" s="4"/>
      <c r="AA327" s="5"/>
      <c r="AB327" s="4"/>
      <c r="AC327" s="4"/>
      <c r="AD327" s="4"/>
      <c r="AE327" s="4"/>
      <c r="AF327" s="4"/>
      <c r="AG327" s="4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  <c r="Z328" s="4"/>
      <c r="AA328" s="5"/>
      <c r="AB328" s="4"/>
      <c r="AC328" s="4"/>
      <c r="AD328" s="4"/>
      <c r="AE328" s="4"/>
      <c r="AF328" s="4"/>
      <c r="AG328" s="4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  <c r="Z329" s="4"/>
      <c r="AA329" s="5"/>
      <c r="AB329" s="4"/>
      <c r="AC329" s="4"/>
      <c r="AD329" s="4"/>
      <c r="AE329" s="4"/>
      <c r="AF329" s="4"/>
      <c r="AG329" s="4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  <c r="Z330" s="4"/>
      <c r="AA330" s="5"/>
      <c r="AB330" s="4"/>
      <c r="AC330" s="4"/>
      <c r="AD330" s="4"/>
      <c r="AE330" s="4"/>
      <c r="AF330" s="4"/>
      <c r="AG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  <c r="Z331" s="4"/>
      <c r="AA331" s="5"/>
      <c r="AB331" s="4"/>
      <c r="AC331" s="4"/>
      <c r="AD331" s="4"/>
      <c r="AE331" s="4"/>
      <c r="AF331" s="4"/>
      <c r="AG331" s="4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  <c r="Z332" s="4"/>
      <c r="AA332" s="5"/>
      <c r="AB332" s="4"/>
      <c r="AC332" s="4"/>
      <c r="AD332" s="4"/>
      <c r="AE332" s="4"/>
      <c r="AF332" s="4"/>
      <c r="AG332" s="4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  <c r="Z333" s="4"/>
      <c r="AA333" s="5"/>
      <c r="AB333" s="4"/>
      <c r="AC333" s="4"/>
      <c r="AD333" s="4"/>
      <c r="AE333" s="4"/>
      <c r="AF333" s="4"/>
      <c r="AG333" s="4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  <c r="Z335" s="4"/>
      <c r="AA335" s="5"/>
      <c r="AB335" s="4"/>
      <c r="AC335" s="4"/>
      <c r="AD335" s="4"/>
      <c r="AE335" s="4"/>
      <c r="AF335" s="4"/>
      <c r="AG335" s="4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  <c r="Z336" s="4"/>
      <c r="AA336" s="5"/>
      <c r="AB336" s="4"/>
      <c r="AC336" s="4"/>
      <c r="AD336" s="4"/>
      <c r="AE336" s="4"/>
      <c r="AF336" s="4"/>
      <c r="AG336" s="4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  <c r="Z337" s="4"/>
      <c r="AA337" s="5"/>
      <c r="AB337" s="4"/>
      <c r="AC337" s="4"/>
      <c r="AD337" s="4"/>
      <c r="AE337" s="4"/>
      <c r="AF337" s="4"/>
      <c r="AG337" s="4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  <c r="Z338" s="4"/>
      <c r="AA338" s="5"/>
      <c r="AB338" s="4"/>
      <c r="AC338" s="4"/>
      <c r="AD338" s="4"/>
      <c r="AE338" s="4"/>
      <c r="AF338" s="4"/>
      <c r="AG338" s="4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  <c r="Z339" s="4"/>
      <c r="AA339" s="5"/>
      <c r="AB339" s="4"/>
      <c r="AC339" s="4"/>
      <c r="AD339" s="4"/>
      <c r="AE339" s="4"/>
      <c r="AF339" s="4"/>
      <c r="AG339" s="4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  <c r="Z340" s="4"/>
      <c r="AA340" s="5"/>
      <c r="AB340" s="4"/>
      <c r="AC340" s="4"/>
      <c r="AD340" s="4"/>
      <c r="AE340" s="4"/>
      <c r="AF340" s="4"/>
      <c r="AG340" s="4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  <c r="Z341" s="4"/>
      <c r="AA341" s="5"/>
      <c r="AB341" s="4"/>
      <c r="AC341" s="4"/>
      <c r="AD341" s="4"/>
      <c r="AE341" s="4"/>
      <c r="AF341" s="4"/>
      <c r="AG341" s="4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  <c r="Z349" s="4"/>
      <c r="AA349" s="5"/>
      <c r="AB349" s="4"/>
      <c r="AC349" s="4"/>
      <c r="AD349" s="4"/>
      <c r="AE349" s="4"/>
      <c r="AF349" s="4"/>
      <c r="AG349" s="4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  <c r="Z350" s="4"/>
      <c r="AA350" s="5"/>
      <c r="AB350" s="4"/>
      <c r="AC350" s="4"/>
      <c r="AD350" s="4"/>
      <c r="AE350" s="4"/>
      <c r="AF350" s="4"/>
      <c r="AG350" s="4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  <c r="Z351" s="4"/>
      <c r="AA351" s="5"/>
      <c r="AB351" s="4"/>
      <c r="AC351" s="4"/>
      <c r="AD351" s="4"/>
      <c r="AE351" s="4"/>
      <c r="AF351" s="4"/>
      <c r="AG351" s="4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  <c r="Z352" s="4"/>
      <c r="AA352" s="5"/>
      <c r="AB352" s="4"/>
      <c r="AC352" s="4"/>
      <c r="AD352" s="4"/>
      <c r="AE352" s="4"/>
      <c r="AF352" s="4"/>
      <c r="AG352" s="4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  <c r="Z353" s="4"/>
      <c r="AA353" s="5"/>
      <c r="AB353" s="4"/>
      <c r="AC353" s="4"/>
      <c r="AD353" s="4"/>
      <c r="AE353" s="4"/>
      <c r="AF353" s="4"/>
      <c r="AG353" s="4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  <c r="Z354" s="4"/>
      <c r="AA354" s="5"/>
      <c r="AB354" s="4"/>
      <c r="AC354" s="4"/>
      <c r="AD354" s="4"/>
      <c r="AE354" s="4"/>
      <c r="AF354" s="4"/>
      <c r="AG354" s="4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  <c r="Z355" s="4"/>
      <c r="AA355" s="5"/>
      <c r="AB355" s="4"/>
      <c r="AC355" s="4"/>
      <c r="AD355" s="4"/>
      <c r="AE355" s="4"/>
      <c r="AF355" s="4"/>
      <c r="AG355" s="4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  <c r="Z356" s="4"/>
      <c r="AA356" s="5"/>
      <c r="AB356" s="4"/>
      <c r="AC356" s="4"/>
      <c r="AD356" s="4"/>
      <c r="AE356" s="4"/>
      <c r="AF356" s="4"/>
      <c r="AG356" s="4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  <c r="Z357" s="4"/>
      <c r="AA357" s="5"/>
      <c r="AB357" s="4"/>
      <c r="AC357" s="4"/>
      <c r="AD357" s="4"/>
      <c r="AE357" s="4"/>
      <c r="AF357" s="4"/>
      <c r="AG357" s="4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  <c r="Z358" s="4"/>
      <c r="AA358" s="5"/>
      <c r="AB358" s="4"/>
      <c r="AC358" s="4"/>
      <c r="AD358" s="4"/>
      <c r="AE358" s="4"/>
      <c r="AF358" s="4"/>
      <c r="AG358" s="4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  <c r="Z359" s="4"/>
      <c r="AA359" s="5"/>
      <c r="AB359" s="4"/>
      <c r="AC359" s="4"/>
      <c r="AD359" s="4"/>
      <c r="AE359" s="4"/>
      <c r="AF359" s="4"/>
      <c r="AG359" s="4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  <c r="Z360" s="4"/>
      <c r="AA360" s="5"/>
      <c r="AB360" s="4"/>
      <c r="AC360" s="4"/>
      <c r="AD360" s="4"/>
      <c r="AE360" s="4"/>
      <c r="AF360" s="4"/>
      <c r="AG360" s="4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  <c r="Z361" s="4"/>
      <c r="AA361" s="5"/>
      <c r="AB361" s="4"/>
      <c r="AC361" s="4"/>
      <c r="AD361" s="4"/>
      <c r="AE361" s="4"/>
      <c r="AF361" s="4"/>
      <c r="AG361" s="4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  <c r="Z362" s="4"/>
      <c r="AA362" s="5"/>
      <c r="AB362" s="4"/>
      <c r="AC362" s="4"/>
      <c r="AD362" s="4"/>
      <c r="AE362" s="4"/>
      <c r="AF362" s="4"/>
      <c r="AG362" s="4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  <c r="Z363" s="4"/>
      <c r="AA363" s="5"/>
      <c r="AB363" s="4"/>
      <c r="AC363" s="4"/>
      <c r="AD363" s="4"/>
      <c r="AE363" s="4"/>
      <c r="AF363" s="4"/>
      <c r="AG363" s="4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  <c r="Z364" s="4"/>
      <c r="AA364" s="5"/>
      <c r="AB364" s="4"/>
      <c r="AC364" s="4"/>
      <c r="AD364" s="4"/>
      <c r="AE364" s="4"/>
      <c r="AF364" s="4"/>
      <c r="AG364" s="4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  <c r="Z365" s="4"/>
      <c r="AA365" s="5"/>
      <c r="AB365" s="4"/>
      <c r="AC365" s="4"/>
      <c r="AD365" s="4"/>
      <c r="AE365" s="4"/>
      <c r="AF365" s="4"/>
      <c r="AG365" s="4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  <c r="Z366" s="4"/>
      <c r="AA366" s="5"/>
      <c r="AB366" s="4"/>
      <c r="AC366" s="4"/>
      <c r="AD366" s="4"/>
      <c r="AE366" s="4"/>
      <c r="AF366" s="4"/>
      <c r="AG366" s="4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  <c r="Z367" s="4"/>
      <c r="AA367" s="5"/>
      <c r="AB367" s="4"/>
      <c r="AC367" s="4"/>
      <c r="AD367" s="4"/>
      <c r="AE367" s="4"/>
      <c r="AF367" s="4"/>
      <c r="AG367" s="4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  <c r="Z368" s="4"/>
      <c r="AA368" s="5"/>
      <c r="AB368" s="4"/>
      <c r="AC368" s="4"/>
      <c r="AD368" s="4"/>
      <c r="AE368" s="4"/>
      <c r="AF368" s="4"/>
      <c r="AG368" s="4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  <c r="Z369" s="4"/>
      <c r="AA369" s="5"/>
      <c r="AB369" s="4"/>
      <c r="AC369" s="4"/>
      <c r="AD369" s="4"/>
      <c r="AE369" s="4"/>
      <c r="AF369" s="4"/>
      <c r="AG369" s="4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  <c r="Z376" s="4"/>
      <c r="AA376" s="5"/>
      <c r="AB376" s="4"/>
      <c r="AC376" s="4"/>
      <c r="AD376" s="4"/>
      <c r="AE376" s="4"/>
      <c r="AF376" s="4"/>
      <c r="AG376" s="4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  <c r="Z377" s="4"/>
      <c r="AA377" s="5"/>
      <c r="AB377" s="4"/>
      <c r="AC377" s="4"/>
      <c r="AD377" s="4"/>
      <c r="AE377" s="4"/>
      <c r="AF377" s="4"/>
      <c r="AG377" s="4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  <c r="Z378" s="4"/>
      <c r="AA378" s="5"/>
      <c r="AB378" s="4"/>
      <c r="AC378" s="4"/>
      <c r="AD378" s="4"/>
      <c r="AE378" s="4"/>
      <c r="AF378" s="4"/>
      <c r="AG378" s="4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  <c r="Z379" s="4"/>
      <c r="AA379" s="5"/>
      <c r="AB379" s="4"/>
      <c r="AC379" s="4"/>
      <c r="AD379" s="4"/>
      <c r="AE379" s="4"/>
      <c r="AF379" s="4"/>
      <c r="AG379" s="4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  <c r="Z380" s="4"/>
      <c r="AA380" s="5"/>
      <c r="AB380" s="4"/>
      <c r="AC380" s="4"/>
      <c r="AD380" s="4"/>
      <c r="AE380" s="4"/>
      <c r="AF380" s="4"/>
      <c r="AG380" s="4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  <c r="Z381" s="4"/>
      <c r="AA381" s="5"/>
      <c r="AB381" s="4"/>
      <c r="AC381" s="4"/>
      <c r="AD381" s="4"/>
      <c r="AE381" s="4"/>
      <c r="AF381" s="4"/>
      <c r="AG381" s="4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  <c r="Z382" s="4"/>
      <c r="AA382" s="5"/>
      <c r="AB382" s="4"/>
      <c r="AC382" s="4"/>
      <c r="AD382" s="4"/>
      <c r="AE382" s="4"/>
      <c r="AF382" s="4"/>
      <c r="AG382" s="4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  <c r="Z383" s="4"/>
      <c r="AA383" s="5"/>
      <c r="AB383" s="4"/>
      <c r="AC383" s="4"/>
      <c r="AD383" s="4"/>
      <c r="AE383" s="4"/>
      <c r="AF383" s="4"/>
      <c r="AG383" s="4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  <c r="Z384" s="4"/>
      <c r="AA384" s="5"/>
      <c r="AB384" s="4"/>
      <c r="AC384" s="4"/>
      <c r="AD384" s="4"/>
      <c r="AE384" s="4"/>
      <c r="AF384" s="4"/>
      <c r="AG384" s="4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  <c r="Z385" s="4"/>
      <c r="AA385" s="5"/>
      <c r="AB385" s="4"/>
      <c r="AC385" s="4"/>
      <c r="AD385" s="4"/>
      <c r="AE385" s="4"/>
      <c r="AF385" s="4"/>
      <c r="AG385" s="4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  <c r="Z386" s="4"/>
      <c r="AA386" s="5"/>
      <c r="AB386" s="4"/>
      <c r="AC386" s="4"/>
      <c r="AD386" s="4"/>
      <c r="AE386" s="4"/>
      <c r="AF386" s="4"/>
      <c r="AG386" s="4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  <c r="Z387" s="4"/>
      <c r="AA387" s="5"/>
      <c r="AB387" s="4"/>
      <c r="AC387" s="4"/>
      <c r="AD387" s="4"/>
      <c r="AE387" s="4"/>
      <c r="AF387" s="4"/>
      <c r="AG387" s="4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  <c r="Z388" s="4"/>
      <c r="AA388" s="5"/>
      <c r="AB388" s="4"/>
      <c r="AC388" s="4"/>
      <c r="AD388" s="4"/>
      <c r="AE388" s="4"/>
      <c r="AF388" s="4"/>
      <c r="AG388" s="4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  <c r="Z389" s="4"/>
      <c r="AA389" s="5"/>
      <c r="AB389" s="4"/>
      <c r="AC389" s="4"/>
      <c r="AD389" s="4"/>
      <c r="AE389" s="4"/>
      <c r="AF389" s="4"/>
      <c r="AG389" s="4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  <c r="Z390" s="4"/>
      <c r="AA390" s="5"/>
      <c r="AB390" s="4"/>
      <c r="AC390" s="4"/>
      <c r="AD390" s="4"/>
      <c r="AE390" s="4"/>
      <c r="AF390" s="4"/>
      <c r="AG390" s="4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  <c r="Z391" s="4"/>
      <c r="AA391" s="5"/>
      <c r="AB391" s="4"/>
      <c r="AC391" s="4"/>
      <c r="AD391" s="4"/>
      <c r="AE391" s="4"/>
      <c r="AF391" s="4"/>
      <c r="AG391" s="4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  <c r="Z392" s="4"/>
      <c r="AA392" s="5"/>
      <c r="AB392" s="4"/>
      <c r="AC392" s="4"/>
      <c r="AD392" s="4"/>
      <c r="AE392" s="4"/>
      <c r="AF392" s="4"/>
      <c r="AG392" s="4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  <c r="Z393" s="4"/>
      <c r="AA393" s="5"/>
      <c r="AB393" s="4"/>
      <c r="AC393" s="4"/>
      <c r="AD393" s="4"/>
      <c r="AE393" s="4"/>
      <c r="AF393" s="4"/>
      <c r="AG393" s="4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  <c r="Z394" s="4"/>
      <c r="AA394" s="5"/>
      <c r="AB394" s="4"/>
      <c r="AC394" s="4"/>
      <c r="AD394" s="4"/>
      <c r="AE394" s="4"/>
      <c r="AF394" s="4"/>
      <c r="AG394" s="4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  <c r="Z395" s="4"/>
      <c r="AA395" s="5"/>
      <c r="AB395" s="4"/>
      <c r="AC395" s="4"/>
      <c r="AD395" s="4"/>
      <c r="AE395" s="4"/>
      <c r="AF395" s="4"/>
      <c r="AG395" s="4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  <c r="Z396" s="4"/>
      <c r="AA396" s="5"/>
      <c r="AB396" s="4"/>
      <c r="AC396" s="4"/>
      <c r="AD396" s="4"/>
      <c r="AE396" s="4"/>
      <c r="AF396" s="4"/>
      <c r="AG396" s="4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  <c r="Z404" s="4"/>
      <c r="AA404" s="5"/>
      <c r="AB404" s="4"/>
      <c r="AC404" s="4"/>
      <c r="AD404" s="4"/>
      <c r="AE404" s="4"/>
      <c r="AF404" s="4"/>
      <c r="AG404" s="4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  <c r="Z405" s="4"/>
      <c r="AA405" s="5"/>
      <c r="AB405" s="4"/>
      <c r="AC405" s="4"/>
      <c r="AD405" s="4"/>
      <c r="AE405" s="4"/>
      <c r="AF405" s="4"/>
      <c r="AG405" s="4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  <c r="Z406" s="4"/>
      <c r="AA406" s="5"/>
      <c r="AB406" s="4"/>
      <c r="AC406" s="4"/>
      <c r="AD406" s="4"/>
      <c r="AE406" s="4"/>
      <c r="AF406" s="4"/>
      <c r="AG406" s="4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  <c r="Z407" s="4"/>
      <c r="AA407" s="5"/>
      <c r="AB407" s="4"/>
      <c r="AC407" s="4"/>
      <c r="AD407" s="4"/>
      <c r="AE407" s="4"/>
      <c r="AF407" s="4"/>
      <c r="AG407" s="4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  <c r="Z408" s="4"/>
      <c r="AA408" s="5"/>
      <c r="AB408" s="4"/>
      <c r="AC408" s="4"/>
      <c r="AD408" s="4"/>
      <c r="AE408" s="4"/>
      <c r="AF408" s="4"/>
      <c r="AG408" s="4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  <c r="Z409" s="4"/>
      <c r="AA409" s="5"/>
      <c r="AB409" s="4"/>
      <c r="AC409" s="4"/>
      <c r="AD409" s="4"/>
      <c r="AE409" s="4"/>
      <c r="AF409" s="4"/>
      <c r="AG409" s="4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  <c r="Z410" s="4"/>
      <c r="AA410" s="5"/>
      <c r="AB410" s="4"/>
      <c r="AC410" s="4"/>
      <c r="AD410" s="4"/>
      <c r="AE410" s="4"/>
      <c r="AF410" s="4"/>
      <c r="AG410" s="4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  <c r="Z411" s="4"/>
      <c r="AA411" s="5"/>
      <c r="AB411" s="4"/>
      <c r="AC411" s="4"/>
      <c r="AD411" s="4"/>
      <c r="AE411" s="4"/>
      <c r="AF411" s="4"/>
      <c r="AG411" s="4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  <c r="Z412" s="4"/>
      <c r="AA412" s="5"/>
      <c r="AB412" s="4"/>
      <c r="AC412" s="4"/>
      <c r="AD412" s="4"/>
      <c r="AE412" s="4"/>
      <c r="AF412" s="4"/>
      <c r="AG412" s="4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  <c r="Z413" s="4"/>
      <c r="AA413" s="5"/>
      <c r="AB413" s="4"/>
      <c r="AC413" s="4"/>
      <c r="AD413" s="4"/>
      <c r="AE413" s="4"/>
      <c r="AF413" s="4"/>
      <c r="AG413" s="4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  <c r="Z414" s="4"/>
      <c r="AA414" s="5"/>
      <c r="AB414" s="4"/>
      <c r="AC414" s="4"/>
      <c r="AD414" s="4"/>
      <c r="AE414" s="4"/>
      <c r="AF414" s="4"/>
      <c r="AG414" s="4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  <c r="Z415" s="4"/>
      <c r="AA415" s="5"/>
      <c r="AB415" s="4"/>
      <c r="AC415" s="4"/>
      <c r="AD415" s="4"/>
      <c r="AE415" s="4"/>
      <c r="AF415" s="4"/>
      <c r="AG415" s="4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  <c r="Z416" s="4"/>
      <c r="AA416" s="5"/>
      <c r="AB416" s="4"/>
      <c r="AC416" s="4"/>
      <c r="AD416" s="4"/>
      <c r="AE416" s="4"/>
      <c r="AF416" s="4"/>
      <c r="AG416" s="4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  <c r="Z417" s="4"/>
      <c r="AA417" s="5"/>
      <c r="AB417" s="4"/>
      <c r="AC417" s="4"/>
      <c r="AD417" s="4"/>
      <c r="AE417" s="4"/>
      <c r="AF417" s="4"/>
      <c r="AG417" s="4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  <c r="Z418" s="4"/>
      <c r="AA418" s="5"/>
      <c r="AB418" s="4"/>
      <c r="AC418" s="4"/>
      <c r="AD418" s="4"/>
      <c r="AE418" s="4"/>
      <c r="AF418" s="4"/>
      <c r="AG418" s="4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  <c r="Z419" s="4"/>
      <c r="AA419" s="5"/>
      <c r="AB419" s="4"/>
      <c r="AC419" s="4"/>
      <c r="AD419" s="4"/>
      <c r="AE419" s="4"/>
      <c r="AF419" s="4"/>
      <c r="AG419" s="4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  <c r="Z420" s="4"/>
      <c r="AA420" s="5"/>
      <c r="AB420" s="4"/>
      <c r="AC420" s="4"/>
      <c r="AD420" s="4"/>
      <c r="AE420" s="4"/>
      <c r="AF420" s="4"/>
      <c r="AG420" s="4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  <c r="Z421" s="4"/>
      <c r="AA421" s="5"/>
      <c r="AB421" s="4"/>
      <c r="AC421" s="4"/>
      <c r="AD421" s="4"/>
      <c r="AE421" s="4"/>
      <c r="AF421" s="4"/>
      <c r="AG421" s="4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  <c r="Z422" s="4"/>
      <c r="AA422" s="5"/>
      <c r="AB422" s="4"/>
      <c r="AC422" s="4"/>
      <c r="AD422" s="4"/>
      <c r="AE422" s="4"/>
      <c r="AF422" s="4"/>
      <c r="AG422" s="4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  <c r="Z423" s="4"/>
      <c r="AA423" s="5"/>
      <c r="AB423" s="4"/>
      <c r="AC423" s="4"/>
      <c r="AD423" s="4"/>
      <c r="AE423" s="4"/>
      <c r="AF423" s="4"/>
      <c r="AG423" s="4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  <c r="Z424" s="4"/>
      <c r="AA424" s="5"/>
      <c r="AB424" s="4"/>
      <c r="AC424" s="4"/>
      <c r="AD424" s="4"/>
      <c r="AE424" s="4"/>
      <c r="AF424" s="4"/>
      <c r="AG424" s="4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  <c r="Z432" s="4"/>
      <c r="AA432" s="5"/>
      <c r="AB432" s="4"/>
      <c r="AC432" s="4"/>
      <c r="AD432" s="4"/>
      <c r="AE432" s="4"/>
      <c r="AF432" s="4"/>
      <c r="AG432" s="4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  <c r="Z433" s="4"/>
      <c r="AA433" s="5"/>
      <c r="AB433" s="4"/>
      <c r="AC433" s="4"/>
      <c r="AD433" s="4"/>
      <c r="AE433" s="4"/>
      <c r="AF433" s="4"/>
      <c r="AG433" s="4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  <c r="Z434" s="4"/>
      <c r="AA434" s="5"/>
      <c r="AB434" s="4"/>
      <c r="AC434" s="4"/>
      <c r="AD434" s="4"/>
      <c r="AE434" s="4"/>
      <c r="AF434" s="4"/>
      <c r="AG434" s="4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  <c r="Z435" s="4"/>
      <c r="AA435" s="5"/>
      <c r="AB435" s="4"/>
      <c r="AC435" s="4"/>
      <c r="AD435" s="4"/>
      <c r="AE435" s="4"/>
      <c r="AF435" s="4"/>
      <c r="AG435" s="4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  <c r="Z436" s="4"/>
      <c r="AA436" s="5"/>
      <c r="AB436" s="4"/>
      <c r="AC436" s="4"/>
      <c r="AD436" s="4"/>
      <c r="AE436" s="4"/>
      <c r="AF436" s="4"/>
      <c r="AG436" s="4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  <c r="Z437" s="4"/>
      <c r="AA437" s="5"/>
      <c r="AB437" s="4"/>
      <c r="AC437" s="4"/>
      <c r="AD437" s="4"/>
      <c r="AE437" s="4"/>
      <c r="AF437" s="4"/>
      <c r="AG437" s="4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  <c r="Z438" s="4"/>
      <c r="AA438" s="5"/>
      <c r="AB438" s="4"/>
      <c r="AC438" s="4"/>
      <c r="AD438" s="4"/>
      <c r="AE438" s="4"/>
      <c r="AF438" s="4"/>
      <c r="AG438" s="4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  <c r="Z439" s="4"/>
      <c r="AA439" s="5"/>
      <c r="AB439" s="4"/>
      <c r="AC439" s="4"/>
      <c r="AD439" s="4"/>
      <c r="AE439" s="4"/>
      <c r="AF439" s="4"/>
      <c r="AG439" s="4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  <c r="Z440" s="4"/>
      <c r="AA440" s="5"/>
      <c r="AB440" s="4"/>
      <c r="AC440" s="4"/>
      <c r="AD440" s="4"/>
      <c r="AE440" s="4"/>
      <c r="AF440" s="4"/>
      <c r="AG440" s="4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  <c r="Z441" s="4"/>
      <c r="AA441" s="5"/>
      <c r="AB441" s="4"/>
      <c r="AC441" s="4"/>
      <c r="AD441" s="4"/>
      <c r="AE441" s="4"/>
      <c r="AF441" s="4"/>
      <c r="AG441" s="4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  <c r="Z442" s="4"/>
      <c r="AA442" s="5"/>
      <c r="AB442" s="4"/>
      <c r="AC442" s="4"/>
      <c r="AD442" s="4"/>
      <c r="AE442" s="4"/>
      <c r="AF442" s="4"/>
      <c r="AG442" s="4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  <c r="Z443" s="4"/>
      <c r="AA443" s="5"/>
      <c r="AB443" s="4"/>
      <c r="AC443" s="4"/>
      <c r="AD443" s="4"/>
      <c r="AE443" s="4"/>
      <c r="AF443" s="4"/>
      <c r="AG443" s="4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  <c r="Z444" s="4"/>
      <c r="AA444" s="5"/>
      <c r="AB444" s="4"/>
      <c r="AC444" s="4"/>
      <c r="AD444" s="4"/>
      <c r="AE444" s="4"/>
      <c r="AF444" s="4"/>
      <c r="AG444" s="4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  <c r="Z445" s="4"/>
      <c r="AA445" s="5"/>
      <c r="AB445" s="4"/>
      <c r="AC445" s="4"/>
      <c r="AD445" s="4"/>
      <c r="AE445" s="4"/>
      <c r="AF445" s="4"/>
      <c r="AG445" s="4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  <c r="Z446" s="4"/>
      <c r="AA446" s="5"/>
      <c r="AB446" s="4"/>
      <c r="AC446" s="4"/>
      <c r="AD446" s="4"/>
      <c r="AE446" s="4"/>
      <c r="AF446" s="4"/>
      <c r="AG446" s="4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  <c r="Z447" s="4"/>
      <c r="AA447" s="5"/>
      <c r="AB447" s="4"/>
      <c r="AC447" s="4"/>
      <c r="AD447" s="4"/>
      <c r="AE447" s="4"/>
      <c r="AF447" s="4"/>
      <c r="AG447" s="4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  <c r="Z448" s="4"/>
      <c r="AA448" s="5"/>
      <c r="AB448" s="4"/>
      <c r="AC448" s="4"/>
      <c r="AD448" s="4"/>
      <c r="AE448" s="4"/>
      <c r="AF448" s="4"/>
      <c r="AG448" s="4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  <c r="Z449" s="4"/>
      <c r="AA449" s="5"/>
      <c r="AB449" s="4"/>
      <c r="AC449" s="4"/>
      <c r="AD449" s="4"/>
      <c r="AE449" s="4"/>
      <c r="AF449" s="4"/>
      <c r="AG449" s="4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  <c r="Z450" s="4"/>
      <c r="AA450" s="5"/>
      <c r="AB450" s="4"/>
      <c r="AC450" s="4"/>
      <c r="AD450" s="4"/>
      <c r="AE450" s="4"/>
      <c r="AF450" s="4"/>
      <c r="AG450" s="4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  <c r="Z451" s="4"/>
      <c r="AA451" s="5"/>
      <c r="AB451" s="4"/>
      <c r="AC451" s="4"/>
      <c r="AD451" s="4"/>
      <c r="AE451" s="4"/>
      <c r="AF451" s="4"/>
      <c r="AG451" s="4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  <c r="Z452" s="4"/>
      <c r="AA452" s="5"/>
      <c r="AB452" s="4"/>
      <c r="AC452" s="4"/>
      <c r="AD452" s="4"/>
      <c r="AE452" s="4"/>
      <c r="AF452" s="4"/>
      <c r="AG452" s="4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  <c r="Z453" s="4"/>
      <c r="AA453" s="5"/>
      <c r="AB453" s="4"/>
      <c r="AC453" s="4"/>
      <c r="AD453" s="4"/>
      <c r="AE453" s="4"/>
      <c r="AF453" s="4"/>
      <c r="AG453" s="4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  <c r="Z454" s="4"/>
      <c r="AA454" s="5"/>
      <c r="AB454" s="4"/>
      <c r="AC454" s="4"/>
      <c r="AD454" s="4"/>
      <c r="AE454" s="4"/>
      <c r="AF454" s="4"/>
      <c r="AG454" s="4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  <c r="Z455" s="4"/>
      <c r="AA455" s="5"/>
      <c r="AB455" s="4"/>
      <c r="AC455" s="4"/>
      <c r="AD455" s="4"/>
      <c r="AE455" s="4"/>
      <c r="AF455" s="4"/>
      <c r="AG455" s="4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  <c r="Z456" s="4"/>
      <c r="AA456" s="5"/>
      <c r="AB456" s="4"/>
      <c r="AC456" s="4"/>
      <c r="AD456" s="4"/>
      <c r="AE456" s="4"/>
      <c r="AF456" s="4"/>
      <c r="AG456" s="4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  <c r="Z457" s="4"/>
      <c r="AA457" s="5"/>
      <c r="AB457" s="4"/>
      <c r="AC457" s="4"/>
      <c r="AD457" s="4"/>
      <c r="AE457" s="4"/>
      <c r="AF457" s="4"/>
      <c r="AG457" s="4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  <c r="Z458" s="4"/>
      <c r="AA458" s="5"/>
      <c r="AB458" s="4"/>
      <c r="AC458" s="4"/>
      <c r="AD458" s="4"/>
      <c r="AE458" s="4"/>
      <c r="AF458" s="4"/>
      <c r="AG458" s="4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  <c r="Z459" s="4"/>
      <c r="AA459" s="5"/>
      <c r="AB459" s="4"/>
      <c r="AC459" s="4"/>
      <c r="AD459" s="4"/>
      <c r="AE459" s="4"/>
      <c r="AF459" s="4"/>
      <c r="AG459" s="4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  <c r="Z467" s="4"/>
      <c r="AA467" s="5"/>
      <c r="AB467" s="4"/>
      <c r="AC467" s="4"/>
      <c r="AD467" s="4"/>
      <c r="AE467" s="4"/>
      <c r="AF467" s="4"/>
      <c r="AG467" s="4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  <c r="Z468" s="4"/>
      <c r="AA468" s="5"/>
      <c r="AB468" s="4"/>
      <c r="AC468" s="4"/>
      <c r="AD468" s="4"/>
      <c r="AE468" s="4"/>
      <c r="AF468" s="4"/>
      <c r="AG468" s="4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  <c r="Z469" s="4"/>
      <c r="AA469" s="5"/>
      <c r="AB469" s="4"/>
      <c r="AC469" s="4"/>
      <c r="AD469" s="4"/>
      <c r="AE469" s="4"/>
      <c r="AF469" s="4"/>
      <c r="AG469" s="4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  <c r="Z470" s="4"/>
      <c r="AA470" s="5"/>
      <c r="AB470" s="4"/>
      <c r="AC470" s="4"/>
      <c r="AD470" s="4"/>
      <c r="AE470" s="4"/>
      <c r="AF470" s="4"/>
      <c r="AG470" s="4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  <c r="Z471" s="4"/>
      <c r="AA471" s="5"/>
      <c r="AB471" s="4"/>
      <c r="AC471" s="4"/>
      <c r="AD471" s="4"/>
      <c r="AE471" s="4"/>
      <c r="AF471" s="4"/>
      <c r="AG471" s="4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  <c r="Z472" s="4"/>
      <c r="AA472" s="5"/>
      <c r="AB472" s="4"/>
      <c r="AC472" s="4"/>
      <c r="AD472" s="4"/>
      <c r="AE472" s="4"/>
      <c r="AF472" s="4"/>
      <c r="AG472" s="4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  <c r="Z473" s="4"/>
      <c r="AA473" s="5"/>
      <c r="AB473" s="4"/>
      <c r="AC473" s="4"/>
      <c r="AD473" s="4"/>
      <c r="AE473" s="4"/>
      <c r="AF473" s="4"/>
      <c r="AG473" s="4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  <c r="Z474" s="4"/>
      <c r="AA474" s="5"/>
      <c r="AB474" s="4"/>
      <c r="AC474" s="4"/>
      <c r="AD474" s="4"/>
      <c r="AE474" s="4"/>
      <c r="AF474" s="4"/>
      <c r="AG474" s="4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  <c r="Z475" s="4"/>
      <c r="AA475" s="5"/>
      <c r="AB475" s="4"/>
      <c r="AC475" s="4"/>
      <c r="AD475" s="4"/>
      <c r="AE475" s="4"/>
      <c r="AF475" s="4"/>
      <c r="AG475" s="4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  <c r="Z476" s="4"/>
      <c r="AA476" s="5"/>
      <c r="AB476" s="4"/>
      <c r="AC476" s="4"/>
      <c r="AD476" s="4"/>
      <c r="AE476" s="4"/>
      <c r="AF476" s="4"/>
      <c r="AG476" s="4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  <c r="Z477" s="4"/>
      <c r="AA477" s="5"/>
      <c r="AB477" s="4"/>
      <c r="AC477" s="4"/>
      <c r="AD477" s="4"/>
      <c r="AE477" s="4"/>
      <c r="AF477" s="4"/>
      <c r="AG477" s="4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  <c r="Z478" s="4"/>
      <c r="AA478" s="5"/>
      <c r="AB478" s="4"/>
      <c r="AC478" s="4"/>
      <c r="AD478" s="4"/>
      <c r="AE478" s="4"/>
      <c r="AF478" s="4"/>
      <c r="AG478" s="4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  <c r="Z479" s="4"/>
      <c r="AA479" s="5"/>
      <c r="AB479" s="4"/>
      <c r="AC479" s="4"/>
      <c r="AD479" s="4"/>
      <c r="AE479" s="4"/>
      <c r="AF479" s="4"/>
      <c r="AG479" s="4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  <c r="Z480" s="4"/>
      <c r="AA480" s="5"/>
      <c r="AB480" s="4"/>
      <c r="AC480" s="4"/>
      <c r="AD480" s="4"/>
      <c r="AE480" s="4"/>
      <c r="AF480" s="4"/>
      <c r="AG480" s="4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  <c r="Z481" s="4"/>
      <c r="AA481" s="5"/>
      <c r="AB481" s="4"/>
      <c r="AC481" s="4"/>
      <c r="AD481" s="4"/>
      <c r="AE481" s="4"/>
      <c r="AF481" s="4"/>
      <c r="AG481" s="4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  <c r="Z482" s="4"/>
      <c r="AA482" s="5"/>
      <c r="AB482" s="4"/>
      <c r="AC482" s="4"/>
      <c r="AD482" s="4"/>
      <c r="AE482" s="4"/>
      <c r="AF482" s="4"/>
      <c r="AG482" s="4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  <c r="Z483" s="4"/>
      <c r="AA483" s="5"/>
      <c r="AB483" s="4"/>
      <c r="AC483" s="4"/>
      <c r="AD483" s="4"/>
      <c r="AE483" s="4"/>
      <c r="AF483" s="4"/>
      <c r="AG483" s="4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  <c r="Z484" s="4"/>
      <c r="AA484" s="5"/>
      <c r="AB484" s="4"/>
      <c r="AC484" s="4"/>
      <c r="AD484" s="4"/>
      <c r="AE484" s="4"/>
      <c r="AF484" s="4"/>
      <c r="AG484" s="4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  <c r="Z485" s="4"/>
      <c r="AA485" s="5"/>
      <c r="AB485" s="4"/>
      <c r="AC485" s="4"/>
      <c r="AD485" s="4"/>
      <c r="AE485" s="4"/>
      <c r="AF485" s="4"/>
      <c r="AG485" s="4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  <c r="Z486" s="4"/>
      <c r="AA486" s="5"/>
      <c r="AB486" s="4"/>
      <c r="AC486" s="4"/>
      <c r="AD486" s="4"/>
      <c r="AE486" s="4"/>
      <c r="AF486" s="4"/>
      <c r="AG486" s="4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  <c r="Z487" s="4"/>
      <c r="AA487" s="5"/>
      <c r="AB487" s="4"/>
      <c r="AC487" s="4"/>
      <c r="AD487" s="4"/>
      <c r="AE487" s="4"/>
      <c r="AF487" s="4"/>
      <c r="AG487" s="4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  <c r="Z488" s="4"/>
      <c r="AA488" s="5"/>
      <c r="AB488" s="4"/>
      <c r="AC488" s="4"/>
      <c r="AD488" s="4"/>
      <c r="AE488" s="4"/>
      <c r="AF488" s="4"/>
      <c r="AG488" s="4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  <c r="Z489" s="4"/>
      <c r="AA489" s="5"/>
      <c r="AB489" s="4"/>
      <c r="AC489" s="4"/>
      <c r="AD489" s="4"/>
      <c r="AE489" s="4"/>
      <c r="AF489" s="4"/>
      <c r="AG489" s="4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  <c r="Z490" s="4"/>
      <c r="AA490" s="5"/>
      <c r="AB490" s="4"/>
      <c r="AC490" s="4"/>
      <c r="AD490" s="4"/>
      <c r="AE490" s="4"/>
      <c r="AF490" s="4"/>
      <c r="AG490" s="4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  <c r="Z491" s="4"/>
      <c r="AA491" s="5"/>
      <c r="AB491" s="4"/>
      <c r="AC491" s="4"/>
      <c r="AD491" s="4"/>
      <c r="AE491" s="4"/>
      <c r="AF491" s="4"/>
      <c r="AG491" s="4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  <c r="Z492" s="4"/>
      <c r="AA492" s="5"/>
      <c r="AB492" s="4"/>
      <c r="AC492" s="4"/>
      <c r="AD492" s="4"/>
      <c r="AE492" s="4"/>
      <c r="AF492" s="4"/>
      <c r="AG492" s="4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  <c r="Z493" s="4"/>
      <c r="AA493" s="5"/>
      <c r="AB493" s="4"/>
      <c r="AC493" s="4"/>
      <c r="AD493" s="4"/>
      <c r="AE493" s="4"/>
      <c r="AF493" s="4"/>
      <c r="AG493" s="4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  <c r="Z494" s="4"/>
      <c r="AA494" s="5"/>
      <c r="AB494" s="4"/>
      <c r="AC494" s="4"/>
      <c r="AD494" s="4"/>
      <c r="AE494" s="4"/>
      <c r="AF494" s="4"/>
      <c r="AG494" s="4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  <c r="Z495" s="4"/>
      <c r="AA495" s="5"/>
      <c r="AB495" s="4"/>
      <c r="AC495" s="4"/>
      <c r="AD495" s="4"/>
      <c r="AE495" s="4"/>
      <c r="AF495" s="4"/>
      <c r="AG495" s="4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  <c r="Z496" s="4"/>
      <c r="AA496" s="5"/>
      <c r="AB496" s="4"/>
      <c r="AC496" s="4"/>
      <c r="AD496" s="4"/>
      <c r="AE496" s="4"/>
      <c r="AF496" s="4"/>
      <c r="AG496" s="4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  <c r="Z497" s="4"/>
      <c r="AA497" s="5"/>
      <c r="AB497" s="4"/>
      <c r="AC497" s="4"/>
      <c r="AD497" s="4"/>
      <c r="AE497" s="4"/>
      <c r="AF497" s="4"/>
      <c r="AG497" s="4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  <c r="Z498" s="4"/>
      <c r="AA498" s="5"/>
      <c r="AB498" s="4"/>
      <c r="AC498" s="4"/>
      <c r="AD498" s="4"/>
      <c r="AE498" s="4"/>
      <c r="AF498" s="4"/>
      <c r="AG498" s="4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  <c r="Z499" s="4"/>
      <c r="AA499" s="5"/>
      <c r="AB499" s="4"/>
      <c r="AC499" s="4"/>
      <c r="AD499" s="4"/>
      <c r="AE499" s="4"/>
      <c r="AF499" s="4"/>
      <c r="AG499" s="4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  <c r="Z500" s="4"/>
      <c r="AA500" s="5"/>
      <c r="AB500" s="4"/>
      <c r="AC500" s="4"/>
      <c r="AD500" s="4"/>
      <c r="AE500" s="4"/>
      <c r="AF500" s="4"/>
      <c r="AG500" s="4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  <c r="Z501" s="4"/>
      <c r="AA501" s="5"/>
      <c r="AB501" s="4"/>
      <c r="AC501" s="4"/>
      <c r="AD501" s="4"/>
      <c r="AE501" s="4"/>
      <c r="AF501" s="4"/>
      <c r="AG501" s="4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  <c r="Z502" s="4"/>
      <c r="AA502" s="5"/>
      <c r="AB502" s="4"/>
      <c r="AC502" s="4"/>
      <c r="AD502" s="4"/>
      <c r="AE502" s="4"/>
      <c r="AF502" s="4"/>
      <c r="AG502" s="4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  <c r="Z503" s="4"/>
      <c r="AA503" s="5"/>
      <c r="AB503" s="4"/>
      <c r="AC503" s="4"/>
      <c r="AD503" s="4"/>
      <c r="AE503" s="4"/>
      <c r="AF503" s="4"/>
      <c r="AG503" s="4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  <c r="Z504" s="4"/>
      <c r="AA504" s="5"/>
      <c r="AB504" s="4"/>
      <c r="AC504" s="4"/>
      <c r="AD504" s="4"/>
      <c r="AE504" s="4"/>
      <c r="AF504" s="4"/>
      <c r="AG504" s="4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  <c r="Z505" s="4"/>
      <c r="AA505" s="5"/>
      <c r="AB505" s="4"/>
      <c r="AC505" s="4"/>
      <c r="AD505" s="4"/>
      <c r="AE505" s="4"/>
      <c r="AF505" s="4"/>
      <c r="AG505" s="4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  <c r="Z506" s="4"/>
      <c r="AA506" s="5"/>
      <c r="AB506" s="4"/>
      <c r="AC506" s="4"/>
      <c r="AD506" s="4"/>
      <c r="AE506" s="4"/>
      <c r="AF506" s="4"/>
      <c r="AG506" s="4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  <c r="Z507" s="4"/>
      <c r="AA507" s="5"/>
      <c r="AB507" s="4"/>
      <c r="AC507" s="4"/>
      <c r="AD507" s="4"/>
      <c r="AE507" s="4"/>
      <c r="AF507" s="4"/>
      <c r="AG507" s="4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  <c r="Z508" s="4"/>
      <c r="AA508" s="5"/>
      <c r="AB508" s="4"/>
      <c r="AC508" s="4"/>
      <c r="AD508" s="4"/>
      <c r="AE508" s="4"/>
      <c r="AF508" s="4"/>
      <c r="AG508" s="4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  <c r="Z509" s="4"/>
      <c r="AA509" s="5"/>
      <c r="AB509" s="4"/>
      <c r="AC509" s="4"/>
      <c r="AD509" s="4"/>
      <c r="AE509" s="4"/>
      <c r="AF509" s="4"/>
      <c r="AG509" s="4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  <c r="Z510" s="4"/>
      <c r="AA510" s="5"/>
      <c r="AB510" s="4"/>
      <c r="AC510" s="4"/>
      <c r="AD510" s="4"/>
      <c r="AE510" s="4"/>
      <c r="AF510" s="4"/>
      <c r="AG510" s="4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  <c r="Z511" s="4"/>
      <c r="AA511" s="5"/>
      <c r="AB511" s="4"/>
      <c r="AC511" s="4"/>
      <c r="AD511" s="4"/>
      <c r="AE511" s="4"/>
      <c r="AF511" s="4"/>
      <c r="AG511" s="4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  <c r="Z512" s="4"/>
      <c r="AA512" s="5"/>
      <c r="AB512" s="4"/>
      <c r="AC512" s="4"/>
      <c r="AD512" s="4"/>
      <c r="AE512" s="4"/>
      <c r="AF512" s="4"/>
      <c r="AG512" s="4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  <c r="Z513" s="4"/>
      <c r="AA513" s="5"/>
      <c r="AB513" s="4"/>
      <c r="AC513" s="4"/>
      <c r="AD513" s="4"/>
      <c r="AE513" s="4"/>
      <c r="AF513" s="4"/>
      <c r="AG513" s="4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  <c r="Z514" s="4"/>
      <c r="AA514" s="5"/>
      <c r="AB514" s="4"/>
      <c r="AC514" s="4"/>
      <c r="AD514" s="4"/>
      <c r="AE514" s="4"/>
      <c r="AF514" s="4"/>
      <c r="AG514" s="4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  <c r="Z515" s="4"/>
      <c r="AA515" s="5"/>
      <c r="AB515" s="4"/>
      <c r="AC515" s="4"/>
      <c r="AD515" s="4"/>
      <c r="AE515" s="4"/>
      <c r="AF515" s="4"/>
      <c r="AG515" s="4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  <c r="Z516" s="4"/>
      <c r="AA516" s="5"/>
      <c r="AB516" s="4"/>
      <c r="AC516" s="4"/>
      <c r="AD516" s="4"/>
      <c r="AE516" s="4"/>
      <c r="AF516" s="4"/>
      <c r="AG516" s="4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  <c r="Z517" s="4"/>
      <c r="AA517" s="5"/>
      <c r="AB517" s="4"/>
      <c r="AC517" s="4"/>
      <c r="AD517" s="4"/>
      <c r="AE517" s="4"/>
      <c r="AF517" s="4"/>
      <c r="AG517" s="4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  <c r="Z518" s="4"/>
      <c r="AA518" s="5"/>
      <c r="AB518" s="4"/>
      <c r="AC518" s="4"/>
      <c r="AD518" s="4"/>
      <c r="AE518" s="4"/>
      <c r="AF518" s="4"/>
      <c r="AG518" s="4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  <c r="Z519" s="4"/>
      <c r="AA519" s="5"/>
      <c r="AB519" s="4"/>
      <c r="AC519" s="4"/>
      <c r="AD519" s="4"/>
      <c r="AE519" s="4"/>
      <c r="AF519" s="4"/>
      <c r="AG519" s="4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  <c r="Z520" s="4"/>
      <c r="AA520" s="5"/>
      <c r="AB520" s="4"/>
      <c r="AC520" s="4"/>
      <c r="AD520" s="4"/>
      <c r="AE520" s="4"/>
      <c r="AF520" s="4"/>
      <c r="AG520" s="4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  <c r="Z521" s="4"/>
      <c r="AA521" s="5"/>
      <c r="AB521" s="4"/>
      <c r="AC521" s="4"/>
      <c r="AD521" s="4"/>
      <c r="AE521" s="4"/>
      <c r="AF521" s="4"/>
      <c r="AG521" s="4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  <c r="Z522" s="4"/>
      <c r="AA522" s="5"/>
      <c r="AB522" s="4"/>
      <c r="AC522" s="4"/>
      <c r="AD522" s="4"/>
      <c r="AE522" s="4"/>
      <c r="AF522" s="4"/>
      <c r="AG522" s="4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  <c r="Z523" s="4"/>
      <c r="AA523" s="5"/>
      <c r="AB523" s="4"/>
      <c r="AC523" s="4"/>
      <c r="AD523" s="4"/>
      <c r="AE523" s="4"/>
      <c r="AF523" s="4"/>
      <c r="AG523" s="4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  <c r="Z524" s="4"/>
      <c r="AA524" s="5"/>
      <c r="AB524" s="4"/>
      <c r="AC524" s="4"/>
      <c r="AD524" s="4"/>
      <c r="AE524" s="4"/>
      <c r="AF524" s="4"/>
      <c r="AG524" s="4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  <c r="Z525" s="4"/>
      <c r="AA525" s="5"/>
      <c r="AB525" s="4"/>
      <c r="AC525" s="4"/>
      <c r="AD525" s="4"/>
      <c r="AE525" s="4"/>
      <c r="AF525" s="4"/>
      <c r="AG525" s="4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  <c r="Z526" s="4"/>
      <c r="AA526" s="5"/>
      <c r="AB526" s="4"/>
      <c r="AC526" s="4"/>
      <c r="AD526" s="4"/>
      <c r="AE526" s="4"/>
      <c r="AF526" s="4"/>
      <c r="AG526" s="4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  <c r="Z527" s="4"/>
      <c r="AA527" s="5"/>
      <c r="AB527" s="4"/>
      <c r="AC527" s="4"/>
      <c r="AD527" s="4"/>
      <c r="AE527" s="4"/>
      <c r="AF527" s="4"/>
      <c r="AG527" s="4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  <c r="Z528" s="4"/>
      <c r="AA528" s="5"/>
      <c r="AB528" s="4"/>
      <c r="AC528" s="4"/>
      <c r="AD528" s="4"/>
      <c r="AE528" s="4"/>
      <c r="AF528" s="4"/>
      <c r="AG528" s="4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  <c r="Z529" s="4"/>
      <c r="AA529" s="5"/>
      <c r="AB529" s="4"/>
      <c r="AC529" s="4"/>
      <c r="AD529" s="4"/>
      <c r="AE529" s="4"/>
      <c r="AF529" s="4"/>
      <c r="AG529" s="4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  <c r="Z530" s="4"/>
      <c r="AA530" s="5"/>
      <c r="AB530" s="4"/>
      <c r="AC530" s="4"/>
      <c r="AD530" s="4"/>
      <c r="AE530" s="4"/>
      <c r="AF530" s="4"/>
      <c r="AG530" s="4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  <c r="Z531" s="4"/>
      <c r="AA531" s="5"/>
      <c r="AB531" s="4"/>
      <c r="AC531" s="4"/>
      <c r="AD531" s="4"/>
      <c r="AE531" s="4"/>
      <c r="AF531" s="4"/>
      <c r="AG531" s="4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  <c r="Z532" s="4"/>
      <c r="AA532" s="5"/>
      <c r="AB532" s="4"/>
      <c r="AC532" s="4"/>
      <c r="AD532" s="4"/>
      <c r="AE532" s="4"/>
      <c r="AF532" s="4"/>
      <c r="AG532" s="4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  <c r="Z533" s="4"/>
      <c r="AA533" s="5"/>
      <c r="AB533" s="4"/>
      <c r="AC533" s="4"/>
      <c r="AD533" s="4"/>
      <c r="AE533" s="4"/>
      <c r="AF533" s="4"/>
      <c r="AG533" s="4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  <c r="Z534" s="4"/>
      <c r="AA534" s="5"/>
      <c r="AB534" s="4"/>
      <c r="AC534" s="4"/>
      <c r="AD534" s="4"/>
      <c r="AE534" s="4"/>
      <c r="AF534" s="4"/>
      <c r="AG534" s="4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  <c r="Z535" s="4"/>
      <c r="AA535" s="5"/>
      <c r="AB535" s="4"/>
      <c r="AC535" s="4"/>
      <c r="AD535" s="4"/>
      <c r="AE535" s="4"/>
      <c r="AF535" s="4"/>
      <c r="AG535" s="4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  <c r="Z536" s="4"/>
      <c r="AA536" s="5"/>
      <c r="AB536" s="4"/>
      <c r="AC536" s="4"/>
      <c r="AD536" s="4"/>
      <c r="AE536" s="4"/>
      <c r="AF536" s="4"/>
      <c r="AG536" s="4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  <c r="Z537" s="4"/>
      <c r="AA537" s="5"/>
      <c r="AB537" s="4"/>
      <c r="AC537" s="4"/>
      <c r="AD537" s="4"/>
      <c r="AE537" s="4"/>
      <c r="AF537" s="4"/>
      <c r="AG537" s="4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  <c r="Z538" s="4"/>
      <c r="AA538" s="5"/>
      <c r="AB538" s="4"/>
      <c r="AC538" s="4"/>
      <c r="AD538" s="4"/>
      <c r="AE538" s="4"/>
      <c r="AF538" s="4"/>
      <c r="AG538" s="4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  <c r="Z539" s="4"/>
      <c r="AA539" s="5"/>
      <c r="AB539" s="4"/>
      <c r="AC539" s="4"/>
      <c r="AD539" s="4"/>
      <c r="AE539" s="4"/>
      <c r="AF539" s="4"/>
      <c r="AG539" s="4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  <c r="Z540" s="4"/>
      <c r="AA540" s="5"/>
      <c r="AB540" s="4"/>
      <c r="AC540" s="4"/>
      <c r="AD540" s="4"/>
      <c r="AE540" s="4"/>
      <c r="AF540" s="4"/>
      <c r="AG540" s="4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  <c r="Z541" s="4"/>
      <c r="AA541" s="5"/>
      <c r="AB541" s="4"/>
      <c r="AC541" s="4"/>
      <c r="AD541" s="4"/>
      <c r="AE541" s="4"/>
      <c r="AF541" s="4"/>
      <c r="AG541" s="4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  <c r="Z542" s="4"/>
      <c r="AA542" s="5"/>
      <c r="AB542" s="4"/>
      <c r="AC542" s="4"/>
      <c r="AD542" s="4"/>
      <c r="AE542" s="4"/>
      <c r="AF542" s="4"/>
      <c r="AG542" s="4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  <c r="Z543" s="4"/>
      <c r="AA543" s="5"/>
      <c r="AB543" s="4"/>
      <c r="AC543" s="4"/>
      <c r="AD543" s="4"/>
      <c r="AE543" s="4"/>
      <c r="AF543" s="4"/>
      <c r="AG543" s="4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  <c r="Z544" s="4"/>
      <c r="AA544" s="5"/>
      <c r="AB544" s="4"/>
      <c r="AC544" s="4"/>
      <c r="AD544" s="4"/>
      <c r="AE544" s="4"/>
      <c r="AF544" s="4"/>
      <c r="AG544" s="4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  <c r="Z545" s="4"/>
      <c r="AA545" s="5"/>
      <c r="AB545" s="4"/>
      <c r="AC545" s="4"/>
      <c r="AD545" s="4"/>
      <c r="AE545" s="4"/>
      <c r="AF545" s="4"/>
      <c r="AG545" s="4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  <c r="Z546" s="4"/>
      <c r="AA546" s="5"/>
      <c r="AB546" s="4"/>
      <c r="AC546" s="4"/>
      <c r="AD546" s="4"/>
      <c r="AE546" s="4"/>
      <c r="AF546" s="4"/>
      <c r="AG546" s="4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  <c r="Z547" s="4"/>
      <c r="AA547" s="5"/>
      <c r="AB547" s="4"/>
      <c r="AC547" s="4"/>
      <c r="AD547" s="4"/>
      <c r="AE547" s="4"/>
      <c r="AF547" s="4"/>
      <c r="AG547" s="4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  <c r="Z548" s="4"/>
      <c r="AA548" s="5"/>
      <c r="AB548" s="4"/>
      <c r="AC548" s="4"/>
      <c r="AD548" s="4"/>
      <c r="AE548" s="4"/>
      <c r="AF548" s="4"/>
      <c r="AG548" s="4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  <c r="Z549" s="4"/>
      <c r="AA549" s="5"/>
      <c r="AB549" s="4"/>
      <c r="AC549" s="4"/>
      <c r="AD549" s="4"/>
      <c r="AE549" s="4"/>
      <c r="AF549" s="4"/>
      <c r="AG549" s="4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  <c r="Z550" s="4"/>
      <c r="AA550" s="5"/>
      <c r="AB550" s="4"/>
      <c r="AC550" s="4"/>
      <c r="AD550" s="4"/>
      <c r="AE550" s="4"/>
      <c r="AF550" s="4"/>
      <c r="AG550" s="4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  <c r="Z551" s="4"/>
      <c r="AA551" s="5"/>
      <c r="AB551" s="4"/>
      <c r="AC551" s="4"/>
      <c r="AD551" s="4"/>
      <c r="AE551" s="4"/>
      <c r="AF551" s="4"/>
      <c r="AG551" s="4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  <c r="Z560" s="4"/>
      <c r="AA560" s="5"/>
      <c r="AB560" s="4"/>
      <c r="AC560" s="4"/>
      <c r="AD560" s="4"/>
      <c r="AE560" s="4"/>
      <c r="AF560" s="4"/>
      <c r="AG560" s="4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  <c r="Z561" s="4"/>
      <c r="AA561" s="5"/>
      <c r="AB561" s="4"/>
      <c r="AC561" s="4"/>
      <c r="AD561" s="4"/>
      <c r="AE561" s="4"/>
      <c r="AF561" s="4"/>
      <c r="AG561" s="4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  <c r="Z562" s="4"/>
      <c r="AA562" s="5"/>
      <c r="AB562" s="4"/>
      <c r="AC562" s="4"/>
      <c r="AD562" s="4"/>
      <c r="AE562" s="4"/>
      <c r="AF562" s="4"/>
      <c r="AG562" s="4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  <c r="Z563" s="4"/>
      <c r="AA563" s="5"/>
      <c r="AB563" s="4"/>
      <c r="AC563" s="4"/>
      <c r="AD563" s="4"/>
      <c r="AE563" s="4"/>
      <c r="AF563" s="4"/>
      <c r="AG563" s="4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  <c r="Z564" s="4"/>
      <c r="AA564" s="5"/>
      <c r="AB564" s="4"/>
      <c r="AC564" s="4"/>
      <c r="AD564" s="4"/>
      <c r="AE564" s="4"/>
      <c r="AF564" s="4"/>
      <c r="AG564" s="4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  <c r="Z565" s="4"/>
      <c r="AA565" s="5"/>
      <c r="AB565" s="4"/>
      <c r="AC565" s="4"/>
      <c r="AD565" s="4"/>
      <c r="AE565" s="4"/>
      <c r="AF565" s="4"/>
      <c r="AG565" s="4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  <c r="Z566" s="4"/>
      <c r="AA566" s="5"/>
      <c r="AB566" s="4"/>
      <c r="AC566" s="4"/>
      <c r="AD566" s="4"/>
      <c r="AE566" s="4"/>
      <c r="AF566" s="4"/>
      <c r="AG566" s="4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  <c r="Z567" s="4"/>
      <c r="AA567" s="5"/>
      <c r="AB567" s="4"/>
      <c r="AC567" s="4"/>
      <c r="AD567" s="4"/>
      <c r="AE567" s="4"/>
      <c r="AF567" s="4"/>
      <c r="AG567" s="4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  <c r="Z568" s="4"/>
      <c r="AA568" s="5"/>
      <c r="AB568" s="4"/>
      <c r="AC568" s="4"/>
      <c r="AD568" s="4"/>
      <c r="AE568" s="4"/>
      <c r="AF568" s="4"/>
      <c r="AG568" s="4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  <c r="Z569" s="4"/>
      <c r="AA569" s="5"/>
      <c r="AB569" s="4"/>
      <c r="AC569" s="4"/>
      <c r="AD569" s="4"/>
      <c r="AE569" s="4"/>
      <c r="AF569" s="4"/>
      <c r="AG569" s="4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  <c r="Z570" s="4"/>
      <c r="AA570" s="5"/>
      <c r="AB570" s="4"/>
      <c r="AC570" s="4"/>
      <c r="AD570" s="4"/>
      <c r="AE570" s="4"/>
      <c r="AF570" s="4"/>
      <c r="AG570" s="4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  <c r="Z571" s="4"/>
      <c r="AA571" s="5"/>
      <c r="AB571" s="4"/>
      <c r="AC571" s="4"/>
      <c r="AD571" s="4"/>
      <c r="AE571" s="4"/>
      <c r="AF571" s="4"/>
      <c r="AG571" s="4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  <c r="Z572" s="4"/>
      <c r="AA572" s="5"/>
      <c r="AB572" s="4"/>
      <c r="AC572" s="4"/>
      <c r="AD572" s="4"/>
      <c r="AE572" s="4"/>
      <c r="AF572" s="4"/>
      <c r="AG572" s="4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  <c r="Z573" s="4"/>
      <c r="AA573" s="5"/>
      <c r="AB573" s="4"/>
      <c r="AC573" s="4"/>
      <c r="AD573" s="4"/>
      <c r="AE573" s="4"/>
      <c r="AF573" s="4"/>
      <c r="AG573" s="4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  <c r="Z574" s="4"/>
      <c r="AA574" s="5"/>
      <c r="AB574" s="4"/>
      <c r="AC574" s="4"/>
      <c r="AD574" s="4"/>
      <c r="AE574" s="4"/>
      <c r="AF574" s="4"/>
      <c r="AG574" s="4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  <c r="Z575" s="4"/>
      <c r="AA575" s="5"/>
      <c r="AB575" s="4"/>
      <c r="AC575" s="4"/>
      <c r="AD575" s="4"/>
      <c r="AE575" s="4"/>
      <c r="AF575" s="4"/>
      <c r="AG575" s="4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  <c r="Z576" s="4"/>
      <c r="AA576" s="5"/>
      <c r="AB576" s="4"/>
      <c r="AC576" s="4"/>
      <c r="AD576" s="4"/>
      <c r="AE576" s="4"/>
      <c r="AF576" s="4"/>
      <c r="AG576" s="4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  <c r="Z577" s="4"/>
      <c r="AA577" s="5"/>
      <c r="AB577" s="4"/>
      <c r="AC577" s="4"/>
      <c r="AD577" s="4"/>
      <c r="AE577" s="4"/>
      <c r="AF577" s="4"/>
      <c r="AG577" s="4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  <c r="Z578" s="4"/>
      <c r="AA578" s="5"/>
      <c r="AB578" s="4"/>
      <c r="AC578" s="4"/>
      <c r="AD578" s="4"/>
      <c r="AE578" s="4"/>
      <c r="AF578" s="4"/>
      <c r="AG578" s="4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  <c r="Z579" s="4"/>
      <c r="AA579" s="5"/>
      <c r="AB579" s="4"/>
      <c r="AC579" s="4"/>
      <c r="AD579" s="4"/>
      <c r="AE579" s="4"/>
      <c r="AF579" s="4"/>
      <c r="AG579" s="4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  <c r="Z580" s="4"/>
      <c r="AA580" s="5"/>
      <c r="AB580" s="4"/>
      <c r="AC580" s="4"/>
      <c r="AD580" s="4"/>
      <c r="AE580" s="4"/>
      <c r="AF580" s="4"/>
      <c r="AG580" s="4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  <c r="Z581" s="4"/>
      <c r="AA581" s="5"/>
      <c r="AB581" s="4"/>
      <c r="AC581" s="4"/>
      <c r="AD581" s="4"/>
      <c r="AE581" s="4"/>
      <c r="AF581" s="4"/>
      <c r="AG581" s="4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  <c r="Z593" s="4"/>
      <c r="AA593" s="5"/>
      <c r="AB593" s="4"/>
      <c r="AC593" s="4"/>
      <c r="AD593" s="4"/>
      <c r="AE593" s="4"/>
      <c r="AF593" s="4"/>
      <c r="AG593" s="4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  <c r="Z594" s="4"/>
      <c r="AA594" s="5"/>
      <c r="AB594" s="4"/>
      <c r="AC594" s="4"/>
      <c r="AD594" s="4"/>
      <c r="AE594" s="4"/>
      <c r="AF594" s="4"/>
      <c r="AG594" s="4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  <c r="Z595" s="4"/>
      <c r="AA595" s="5"/>
      <c r="AB595" s="4"/>
      <c r="AC595" s="4"/>
      <c r="AD595" s="4"/>
      <c r="AE595" s="4"/>
      <c r="AF595" s="4"/>
      <c r="AG595" s="4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  <c r="Z596" s="4"/>
      <c r="AA596" s="5"/>
      <c r="AB596" s="4"/>
      <c r="AC596" s="4"/>
      <c r="AD596" s="4"/>
      <c r="AE596" s="4"/>
      <c r="AF596" s="4"/>
      <c r="AG596" s="4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  <c r="Z597" s="4"/>
      <c r="AA597" s="5"/>
      <c r="AB597" s="4"/>
      <c r="AC597" s="4"/>
      <c r="AD597" s="4"/>
      <c r="AE597" s="4"/>
      <c r="AF597" s="4"/>
      <c r="AG597" s="4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  <c r="Z598" s="4"/>
      <c r="AA598" s="5"/>
      <c r="AB598" s="4"/>
      <c r="AC598" s="4"/>
      <c r="AD598" s="4"/>
      <c r="AE598" s="4"/>
      <c r="AF598" s="4"/>
      <c r="AG598" s="4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  <c r="Z599" s="4"/>
      <c r="AA599" s="5"/>
      <c r="AB599" s="4"/>
      <c r="AC599" s="4"/>
      <c r="AD599" s="4"/>
      <c r="AE599" s="4"/>
      <c r="AF599" s="4"/>
      <c r="AG599" s="4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  <c r="Z600" s="4"/>
      <c r="AA600" s="5"/>
      <c r="AB600" s="4"/>
      <c r="AC600" s="4"/>
      <c r="AD600" s="4"/>
      <c r="AE600" s="4"/>
      <c r="AF600" s="4"/>
      <c r="AG600" s="4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  <c r="Z601" s="4"/>
      <c r="AA601" s="5"/>
      <c r="AB601" s="4"/>
      <c r="AC601" s="4"/>
      <c r="AD601" s="4"/>
      <c r="AE601" s="4"/>
      <c r="AF601" s="4"/>
      <c r="AG601" s="4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  <c r="Z602" s="4"/>
      <c r="AA602" s="5"/>
      <c r="AB602" s="4"/>
      <c r="AC602" s="4"/>
      <c r="AD602" s="4"/>
      <c r="AE602" s="4"/>
      <c r="AF602" s="4"/>
      <c r="AG602" s="4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  <c r="Z603" s="4"/>
      <c r="AA603" s="5"/>
      <c r="AB603" s="4"/>
      <c r="AC603" s="4"/>
      <c r="AD603" s="4"/>
      <c r="AE603" s="4"/>
      <c r="AF603" s="4"/>
      <c r="AG603" s="4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  <c r="Z604" s="4"/>
      <c r="AA604" s="5"/>
      <c r="AB604" s="4"/>
      <c r="AC604" s="4"/>
      <c r="AD604" s="4"/>
      <c r="AE604" s="4"/>
      <c r="AF604" s="4"/>
      <c r="AG604" s="4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  <c r="Z605" s="4"/>
      <c r="AA605" s="5"/>
      <c r="AB605" s="4"/>
      <c r="AC605" s="4"/>
      <c r="AD605" s="4"/>
      <c r="AE605" s="4"/>
      <c r="AF605" s="4"/>
      <c r="AG605" s="4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  <c r="Z606" s="4"/>
      <c r="AA606" s="5"/>
      <c r="AB606" s="4"/>
      <c r="AC606" s="4"/>
      <c r="AD606" s="4"/>
      <c r="AE606" s="4"/>
      <c r="AF606" s="4"/>
      <c r="AG606" s="4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  <c r="Z607" s="4"/>
      <c r="AA607" s="5"/>
      <c r="AB607" s="4"/>
      <c r="AC607" s="4"/>
      <c r="AD607" s="4"/>
      <c r="AE607" s="4"/>
      <c r="AF607" s="4"/>
      <c r="AG607" s="4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  <c r="Z608" s="4"/>
      <c r="AA608" s="5"/>
      <c r="AB608" s="4"/>
      <c r="AC608" s="4"/>
      <c r="AD608" s="4"/>
      <c r="AE608" s="4"/>
      <c r="AF608" s="4"/>
      <c r="AG608" s="4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  <c r="Z609" s="4"/>
      <c r="AA609" s="5"/>
      <c r="AB609" s="4"/>
      <c r="AC609" s="4"/>
      <c r="AD609" s="4"/>
      <c r="AE609" s="4"/>
      <c r="AF609" s="4"/>
      <c r="AG609" s="4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  <c r="Z610" s="4"/>
      <c r="AA610" s="5"/>
      <c r="AB610" s="4"/>
      <c r="AC610" s="4"/>
      <c r="AD610" s="4"/>
      <c r="AE610" s="4"/>
      <c r="AF610" s="4"/>
      <c r="AG610" s="4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  <c r="Z611" s="4"/>
      <c r="AA611" s="5"/>
      <c r="AB611" s="4"/>
      <c r="AC611" s="4"/>
      <c r="AD611" s="4"/>
      <c r="AE611" s="4"/>
      <c r="AF611" s="4"/>
      <c r="AG611" s="4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  <c r="Z612" s="4"/>
      <c r="AA612" s="5"/>
      <c r="AB612" s="4"/>
      <c r="AC612" s="4"/>
      <c r="AD612" s="4"/>
      <c r="AE612" s="4"/>
      <c r="AF612" s="4"/>
      <c r="AG612" s="4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  <c r="Z613" s="4"/>
      <c r="AA613" s="5"/>
      <c r="AB613" s="4"/>
      <c r="AC613" s="4"/>
      <c r="AD613" s="4"/>
      <c r="AE613" s="4"/>
      <c r="AF613" s="4"/>
      <c r="AG613" s="4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  <c r="Z614" s="4"/>
      <c r="AA614" s="5"/>
      <c r="AB614" s="4"/>
      <c r="AC614" s="4"/>
      <c r="AD614" s="4"/>
      <c r="AE614" s="4"/>
      <c r="AF614" s="4"/>
      <c r="AG614" s="4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  <c r="Z615" s="4"/>
      <c r="AA615" s="5"/>
      <c r="AB615" s="4"/>
      <c r="AC615" s="4"/>
      <c r="AD615" s="4"/>
      <c r="AE615" s="4"/>
      <c r="AF615" s="4"/>
      <c r="AG615" s="4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  <c r="Z616" s="4"/>
      <c r="AA616" s="5"/>
      <c r="AB616" s="4"/>
      <c r="AC616" s="4"/>
      <c r="AD616" s="4"/>
      <c r="AE616" s="4"/>
      <c r="AF616" s="4"/>
      <c r="AG616" s="4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  <c r="Z617" s="4"/>
      <c r="AA617" s="5"/>
      <c r="AB617" s="4"/>
      <c r="AC617" s="4"/>
      <c r="AD617" s="4"/>
      <c r="AE617" s="4"/>
      <c r="AF617" s="4"/>
      <c r="AG617" s="4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  <c r="Z618" s="4"/>
      <c r="AA618" s="5"/>
      <c r="AB618" s="4"/>
      <c r="AC618" s="4"/>
      <c r="AD618" s="4"/>
      <c r="AE618" s="4"/>
      <c r="AF618" s="4"/>
      <c r="AG618" s="4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  <c r="Z619" s="4"/>
      <c r="AA619" s="5"/>
      <c r="AB619" s="4"/>
      <c r="AC619" s="4"/>
      <c r="AD619" s="4"/>
      <c r="AE619" s="4"/>
      <c r="AF619" s="4"/>
      <c r="AG619" s="4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  <c r="Z620" s="4"/>
      <c r="AA620" s="5"/>
      <c r="AB620" s="4"/>
      <c r="AC620" s="4"/>
      <c r="AD620" s="4"/>
      <c r="AE620" s="4"/>
      <c r="AF620" s="4"/>
      <c r="AG620" s="4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  <c r="Z621" s="4"/>
      <c r="AA621" s="5"/>
      <c r="AB621" s="4"/>
      <c r="AC621" s="4"/>
      <c r="AD621" s="4"/>
      <c r="AE621" s="4"/>
      <c r="AF621" s="4"/>
      <c r="AG621" s="4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  <c r="Z622" s="4"/>
      <c r="AA622" s="5"/>
      <c r="AB622" s="4"/>
      <c r="AC622" s="4"/>
      <c r="AD622" s="4"/>
      <c r="AE622" s="4"/>
      <c r="AF622" s="4"/>
      <c r="AG622" s="4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  <c r="Z623" s="4"/>
      <c r="AA623" s="5"/>
      <c r="AB623" s="4"/>
      <c r="AC623" s="4"/>
      <c r="AD623" s="4"/>
      <c r="AE623" s="4"/>
      <c r="AF623" s="4"/>
      <c r="AG623" s="4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  <c r="Z624" s="4"/>
      <c r="AA624" s="5"/>
      <c r="AB624" s="4"/>
      <c r="AC624" s="4"/>
      <c r="AD624" s="4"/>
      <c r="AE624" s="4"/>
      <c r="AF624" s="4"/>
      <c r="AG624" s="4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  <c r="Z625" s="4"/>
      <c r="AA625" s="5"/>
      <c r="AB625" s="4"/>
      <c r="AC625" s="4"/>
      <c r="AD625" s="4"/>
      <c r="AE625" s="4"/>
      <c r="AF625" s="4"/>
      <c r="AG625" s="4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  <c r="Z626" s="4"/>
      <c r="AA626" s="5"/>
      <c r="AB626" s="4"/>
      <c r="AC626" s="4"/>
      <c r="AD626" s="4"/>
      <c r="AE626" s="4"/>
      <c r="AF626" s="4"/>
      <c r="AG626" s="4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  <c r="Z627" s="4"/>
      <c r="AA627" s="5"/>
      <c r="AB627" s="4"/>
      <c r="AC627" s="4"/>
      <c r="AD627" s="4"/>
      <c r="AE627" s="4"/>
      <c r="AF627" s="4"/>
      <c r="AG627" s="4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  <c r="Z628" s="4"/>
      <c r="AA628" s="5"/>
      <c r="AB628" s="4"/>
      <c r="AC628" s="4"/>
      <c r="AD628" s="4"/>
      <c r="AE628" s="4"/>
      <c r="AF628" s="4"/>
      <c r="AG628" s="4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  <c r="Z629" s="4"/>
      <c r="AA629" s="5"/>
      <c r="AB629" s="4"/>
      <c r="AC629" s="4"/>
      <c r="AD629" s="4"/>
      <c r="AE629" s="4"/>
      <c r="AF629" s="4"/>
      <c r="AG629" s="4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  <c r="Z630" s="4"/>
      <c r="AA630" s="5"/>
      <c r="AB630" s="4"/>
      <c r="AC630" s="4"/>
      <c r="AD630" s="4"/>
      <c r="AE630" s="4"/>
      <c r="AF630" s="4"/>
      <c r="AG630" s="4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  <c r="Z631" s="4"/>
      <c r="AA631" s="5"/>
      <c r="AB631" s="4"/>
      <c r="AC631" s="4"/>
      <c r="AD631" s="4"/>
      <c r="AE631" s="4"/>
      <c r="AF631" s="4"/>
      <c r="AG631" s="4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  <c r="Z632" s="4"/>
      <c r="AA632" s="5"/>
      <c r="AB632" s="4"/>
      <c r="AC632" s="4"/>
      <c r="AD632" s="4"/>
      <c r="AE632" s="4"/>
      <c r="AF632" s="4"/>
      <c r="AG632" s="4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  <c r="Z633" s="4"/>
      <c r="AA633" s="5"/>
      <c r="AB633" s="4"/>
      <c r="AC633" s="4"/>
      <c r="AD633" s="4"/>
      <c r="AE633" s="4"/>
      <c r="AF633" s="4"/>
      <c r="AG633" s="4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  <c r="Z634" s="4"/>
      <c r="AA634" s="5"/>
      <c r="AB634" s="4"/>
      <c r="AC634" s="4"/>
      <c r="AD634" s="4"/>
      <c r="AE634" s="4"/>
      <c r="AF634" s="4"/>
      <c r="AG634" s="4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  <c r="Z635" s="4"/>
      <c r="AA635" s="5"/>
      <c r="AB635" s="4"/>
      <c r="AC635" s="4"/>
      <c r="AD635" s="4"/>
      <c r="AE635" s="4"/>
      <c r="AF635" s="4"/>
      <c r="AG635" s="4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  <c r="Z636" s="4"/>
      <c r="AA636" s="5"/>
      <c r="AB636" s="4"/>
      <c r="AC636" s="4"/>
      <c r="AD636" s="4"/>
      <c r="AE636" s="4"/>
      <c r="AF636" s="4"/>
      <c r="AG636" s="4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  <c r="Z637" s="4"/>
      <c r="AA637" s="5"/>
      <c r="AB637" s="4"/>
      <c r="AC637" s="4"/>
      <c r="AD637" s="4"/>
      <c r="AE637" s="4"/>
      <c r="AF637" s="4"/>
      <c r="AG637" s="4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  <c r="Z638" s="4"/>
      <c r="AA638" s="5"/>
      <c r="AB638" s="4"/>
      <c r="AC638" s="4"/>
      <c r="AD638" s="4"/>
      <c r="AE638" s="4"/>
      <c r="AF638" s="4"/>
      <c r="AG638" s="4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  <c r="Z639" s="4"/>
      <c r="AA639" s="5"/>
      <c r="AB639" s="4"/>
      <c r="AC639" s="4"/>
      <c r="AD639" s="4"/>
      <c r="AE639" s="4"/>
      <c r="AF639" s="4"/>
      <c r="AG639" s="4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  <c r="Z640" s="4"/>
      <c r="AA640" s="5"/>
      <c r="AB640" s="4"/>
      <c r="AC640" s="4"/>
      <c r="AD640" s="4"/>
      <c r="AE640" s="4"/>
      <c r="AF640" s="4"/>
      <c r="AG640" s="4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  <c r="Z641" s="4"/>
      <c r="AA641" s="5"/>
      <c r="AB641" s="4"/>
      <c r="AC641" s="4"/>
      <c r="AD641" s="4"/>
      <c r="AE641" s="4"/>
      <c r="AF641" s="4"/>
      <c r="AG641" s="4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  <c r="Z642" s="4"/>
      <c r="AA642" s="5"/>
      <c r="AB642" s="4"/>
      <c r="AC642" s="4"/>
      <c r="AD642" s="4"/>
      <c r="AE642" s="4"/>
      <c r="AF642" s="4"/>
      <c r="AG642" s="4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  <c r="Z643" s="4"/>
      <c r="AA643" s="5"/>
      <c r="AB643" s="4"/>
      <c r="AC643" s="4"/>
      <c r="AD643" s="4"/>
      <c r="AE643" s="4"/>
      <c r="AF643" s="4"/>
      <c r="AG643" s="4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  <c r="Z644" s="4"/>
      <c r="AA644" s="5"/>
      <c r="AB644" s="4"/>
      <c r="AC644" s="4"/>
      <c r="AD644" s="4"/>
      <c r="AE644" s="4"/>
      <c r="AF644" s="4"/>
      <c r="AG644" s="4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  <c r="Z645" s="4"/>
      <c r="AA645" s="5"/>
      <c r="AB645" s="4"/>
      <c r="AC645" s="4"/>
      <c r="AD645" s="4"/>
      <c r="AE645" s="4"/>
      <c r="AF645" s="4"/>
      <c r="AG645" s="4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  <c r="Z646" s="4"/>
      <c r="AA646" s="5"/>
      <c r="AB646" s="4"/>
      <c r="AC646" s="4"/>
      <c r="AD646" s="4"/>
      <c r="AE646" s="4"/>
      <c r="AF646" s="4"/>
      <c r="AG646" s="4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  <c r="Z647" s="4"/>
      <c r="AA647" s="5"/>
      <c r="AB647" s="4"/>
      <c r="AC647" s="4"/>
      <c r="AD647" s="4"/>
      <c r="AE647" s="4"/>
      <c r="AF647" s="4"/>
      <c r="AG647" s="4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  <c r="Z648" s="4"/>
      <c r="AA648" s="5"/>
      <c r="AB648" s="4"/>
      <c r="AC648" s="4"/>
      <c r="AD648" s="4"/>
      <c r="AE648" s="4"/>
      <c r="AF648" s="4"/>
      <c r="AG648" s="4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  <c r="Z649" s="4"/>
      <c r="AA649" s="5"/>
      <c r="AB649" s="4"/>
      <c r="AC649" s="4"/>
      <c r="AD649" s="4"/>
      <c r="AE649" s="4"/>
      <c r="AF649" s="4"/>
      <c r="AG649" s="4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  <c r="Z650" s="4"/>
      <c r="AA650" s="5"/>
      <c r="AB650" s="4"/>
      <c r="AC650" s="4"/>
      <c r="AD650" s="4"/>
      <c r="AE650" s="4"/>
      <c r="AF650" s="4"/>
      <c r="AG650" s="4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  <c r="Z651" s="4"/>
      <c r="AA651" s="5"/>
      <c r="AB651" s="4"/>
      <c r="AC651" s="4"/>
      <c r="AD651" s="4"/>
      <c r="AE651" s="4"/>
      <c r="AF651" s="4"/>
      <c r="AG651" s="4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  <c r="Z652" s="4"/>
      <c r="AA652" s="5"/>
      <c r="AB652" s="4"/>
      <c r="AC652" s="4"/>
      <c r="AD652" s="4"/>
      <c r="AE652" s="4"/>
      <c r="AF652" s="4"/>
      <c r="AG652" s="4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  <c r="Z653" s="4"/>
      <c r="AA653" s="5"/>
      <c r="AB653" s="4"/>
      <c r="AC653" s="4"/>
      <c r="AD653" s="4"/>
      <c r="AE653" s="4"/>
      <c r="AF653" s="4"/>
      <c r="AG653" s="4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  <c r="Z654" s="4"/>
      <c r="AA654" s="5"/>
      <c r="AB654" s="4"/>
      <c r="AC654" s="4"/>
      <c r="AD654" s="4"/>
      <c r="AE654" s="4"/>
      <c r="AF654" s="4"/>
      <c r="AG654" s="4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  <c r="Z655" s="4"/>
      <c r="AA655" s="5"/>
      <c r="AB655" s="4"/>
      <c r="AC655" s="4"/>
      <c r="AD655" s="4"/>
      <c r="AE655" s="4"/>
      <c r="AF655" s="4"/>
      <c r="AG655" s="4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  <c r="Z656" s="4"/>
      <c r="AA656" s="5"/>
      <c r="AB656" s="4"/>
      <c r="AC656" s="4"/>
      <c r="AD656" s="4"/>
      <c r="AE656" s="4"/>
      <c r="AF656" s="4"/>
      <c r="AG656" s="4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  <c r="Z657" s="4"/>
      <c r="AA657" s="5"/>
      <c r="AB657" s="4"/>
      <c r="AC657" s="4"/>
      <c r="AD657" s="4"/>
      <c r="AE657" s="4"/>
      <c r="AF657" s="4"/>
      <c r="AG657" s="4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  <c r="Z658" s="4"/>
      <c r="AA658" s="5"/>
      <c r="AB658" s="4"/>
      <c r="AC658" s="4"/>
      <c r="AD658" s="4"/>
      <c r="AE658" s="4"/>
      <c r="AF658" s="4"/>
      <c r="AG658" s="4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  <c r="Z659" s="4"/>
      <c r="AA659" s="5"/>
      <c r="AB659" s="4"/>
      <c r="AC659" s="4"/>
      <c r="AD659" s="4"/>
      <c r="AE659" s="4"/>
      <c r="AF659" s="4"/>
      <c r="AG659" s="4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  <c r="Z660" s="4"/>
      <c r="AA660" s="5"/>
      <c r="AB660" s="4"/>
      <c r="AC660" s="4"/>
      <c r="AD660" s="4"/>
      <c r="AE660" s="4"/>
      <c r="AF660" s="4"/>
      <c r="AG660" s="4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  <c r="Z661" s="4"/>
      <c r="AA661" s="5"/>
      <c r="AB661" s="4"/>
      <c r="AC661" s="4"/>
      <c r="AD661" s="4"/>
      <c r="AE661" s="4"/>
      <c r="AF661" s="4"/>
      <c r="AG661" s="4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  <c r="Z662" s="4"/>
      <c r="AA662" s="5"/>
      <c r="AB662" s="4"/>
      <c r="AC662" s="4"/>
      <c r="AD662" s="4"/>
      <c r="AE662" s="4"/>
      <c r="AF662" s="4"/>
      <c r="AG662" s="4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  <c r="Z663" s="4"/>
      <c r="AA663" s="5"/>
      <c r="AB663" s="4"/>
      <c r="AC663" s="4"/>
      <c r="AD663" s="4"/>
      <c r="AE663" s="4"/>
      <c r="AF663" s="4"/>
      <c r="AG663" s="4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  <c r="Z664" s="4"/>
      <c r="AA664" s="5"/>
      <c r="AB664" s="4"/>
      <c r="AC664" s="4"/>
      <c r="AD664" s="4"/>
      <c r="AE664" s="4"/>
      <c r="AF664" s="4"/>
      <c r="AG664" s="4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  <c r="Z665" s="4"/>
      <c r="AA665" s="5"/>
      <c r="AB665" s="4"/>
      <c r="AC665" s="4"/>
      <c r="AD665" s="4"/>
      <c r="AE665" s="4"/>
      <c r="AF665" s="4"/>
      <c r="AG665" s="4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  <c r="Z666" s="4"/>
      <c r="AA666" s="5"/>
      <c r="AB666" s="4"/>
      <c r="AC666" s="4"/>
      <c r="AD666" s="4"/>
      <c r="AE666" s="4"/>
      <c r="AF666" s="4"/>
      <c r="AG666" s="4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  <c r="Z667" s="4"/>
      <c r="AA667" s="5"/>
      <c r="AB667" s="4"/>
      <c r="AC667" s="4"/>
      <c r="AD667" s="4"/>
      <c r="AE667" s="4"/>
      <c r="AF667" s="4"/>
      <c r="AG667" s="4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  <c r="Z668" s="4"/>
      <c r="AA668" s="5"/>
      <c r="AB668" s="4"/>
      <c r="AC668" s="4"/>
      <c r="AD668" s="4"/>
      <c r="AE668" s="4"/>
      <c r="AF668" s="4"/>
      <c r="AG668" s="4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  <c r="Z669" s="4"/>
      <c r="AA669" s="5"/>
      <c r="AB669" s="4"/>
      <c r="AC669" s="4"/>
      <c r="AD669" s="4"/>
      <c r="AE669" s="4"/>
      <c r="AF669" s="4"/>
      <c r="AG669" s="4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  <c r="Z670" s="4"/>
      <c r="AA670" s="5"/>
      <c r="AB670" s="4"/>
      <c r="AC670" s="4"/>
      <c r="AD670" s="4"/>
      <c r="AE670" s="4"/>
      <c r="AF670" s="4"/>
      <c r="AG670" s="4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  <c r="Z671" s="4"/>
      <c r="AA671" s="5"/>
      <c r="AB671" s="4"/>
      <c r="AC671" s="4"/>
      <c r="AD671" s="4"/>
      <c r="AE671" s="4"/>
      <c r="AF671" s="4"/>
      <c r="AG671" s="4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  <c r="Z672" s="4"/>
      <c r="AA672" s="5"/>
      <c r="AB672" s="4"/>
      <c r="AC672" s="4"/>
      <c r="AD672" s="4"/>
      <c r="AE672" s="4"/>
      <c r="AF672" s="4"/>
      <c r="AG672" s="4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  <c r="Z673" s="4"/>
      <c r="AA673" s="5"/>
      <c r="AB673" s="4"/>
      <c r="AC673" s="4"/>
      <c r="AD673" s="4"/>
      <c r="AE673" s="4"/>
      <c r="AF673" s="4"/>
      <c r="AG673" s="4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  <c r="Z674" s="4"/>
      <c r="AA674" s="5"/>
      <c r="AB674" s="4"/>
      <c r="AC674" s="4"/>
      <c r="AD674" s="4"/>
      <c r="AE674" s="4"/>
      <c r="AF674" s="4"/>
      <c r="AG674" s="4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  <c r="Z675" s="4"/>
      <c r="AA675" s="5"/>
      <c r="AB675" s="4"/>
      <c r="AC675" s="4"/>
      <c r="AD675" s="4"/>
      <c r="AE675" s="4"/>
      <c r="AF675" s="4"/>
      <c r="AG675" s="4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  <c r="Z676" s="4"/>
      <c r="AA676" s="5"/>
      <c r="AB676" s="4"/>
      <c r="AC676" s="4"/>
      <c r="AD676" s="4"/>
      <c r="AE676" s="4"/>
      <c r="AF676" s="4"/>
      <c r="AG676" s="4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  <c r="Z677" s="4"/>
      <c r="AA677" s="5"/>
      <c r="AB677" s="4"/>
      <c r="AC677" s="4"/>
      <c r="AD677" s="4"/>
      <c r="AE677" s="4"/>
      <c r="AF677" s="4"/>
      <c r="AG677" s="4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  <c r="Z678" s="4"/>
      <c r="AA678" s="5"/>
      <c r="AB678" s="4"/>
      <c r="AC678" s="4"/>
      <c r="AD678" s="4"/>
      <c r="AE678" s="4"/>
      <c r="AF678" s="4"/>
      <c r="AG678" s="4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  <c r="Z679" s="4"/>
      <c r="AA679" s="5"/>
      <c r="AB679" s="4"/>
      <c r="AC679" s="4"/>
      <c r="AD679" s="4"/>
      <c r="AE679" s="4"/>
      <c r="AF679" s="4"/>
      <c r="AG679" s="4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  <c r="Z680" s="4"/>
      <c r="AA680" s="5"/>
      <c r="AB680" s="4"/>
      <c r="AC680" s="4"/>
      <c r="AD680" s="4"/>
      <c r="AE680" s="4"/>
      <c r="AF680" s="4"/>
      <c r="AG680" s="4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  <c r="Z681" s="4"/>
      <c r="AA681" s="5"/>
      <c r="AB681" s="4"/>
      <c r="AC681" s="4"/>
      <c r="AD681" s="4"/>
      <c r="AE681" s="4"/>
      <c r="AF681" s="4"/>
      <c r="AG681" s="4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  <c r="Z682" s="4"/>
      <c r="AA682" s="5"/>
      <c r="AB682" s="4"/>
      <c r="AC682" s="4"/>
      <c r="AD682" s="4"/>
      <c r="AE682" s="4"/>
      <c r="AF682" s="4"/>
      <c r="AG682" s="4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  <c r="Z683" s="4"/>
      <c r="AA683" s="5"/>
      <c r="AB683" s="4"/>
      <c r="AC683" s="4"/>
      <c r="AD683" s="4"/>
      <c r="AE683" s="4"/>
      <c r="AF683" s="4"/>
      <c r="AG683" s="4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  <c r="Z684" s="4"/>
      <c r="AA684" s="5"/>
      <c r="AB684" s="4"/>
      <c r="AC684" s="4"/>
      <c r="AD684" s="4"/>
      <c r="AE684" s="4"/>
      <c r="AF684" s="4"/>
      <c r="AG684" s="4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  <c r="Z685" s="4"/>
      <c r="AA685" s="5"/>
      <c r="AB685" s="4"/>
      <c r="AC685" s="4"/>
      <c r="AD685" s="4"/>
      <c r="AE685" s="4"/>
      <c r="AF685" s="4"/>
      <c r="AG685" s="4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  <c r="Z686" s="4"/>
      <c r="AA686" s="5"/>
      <c r="AB686" s="4"/>
      <c r="AC686" s="4"/>
      <c r="AD686" s="4"/>
      <c r="AE686" s="4"/>
      <c r="AF686" s="4"/>
      <c r="AG686" s="4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  <c r="Z687" s="4"/>
      <c r="AA687" s="5"/>
      <c r="AB687" s="4"/>
      <c r="AC687" s="4"/>
      <c r="AD687" s="4"/>
      <c r="AE687" s="4"/>
      <c r="AF687" s="4"/>
      <c r="AG687" s="4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  <c r="Z688" s="4"/>
      <c r="AA688" s="5"/>
      <c r="AB688" s="4"/>
      <c r="AC688" s="4"/>
      <c r="AD688" s="4"/>
      <c r="AE688" s="4"/>
      <c r="AF688" s="4"/>
      <c r="AG688" s="4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  <c r="Z689" s="4"/>
      <c r="AA689" s="5"/>
      <c r="AB689" s="4"/>
      <c r="AC689" s="4"/>
      <c r="AD689" s="4"/>
      <c r="AE689" s="4"/>
      <c r="AF689" s="4"/>
      <c r="AG689" s="4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  <c r="Z690" s="4"/>
      <c r="AA690" s="5"/>
      <c r="AB690" s="4"/>
      <c r="AC690" s="4"/>
      <c r="AD690" s="4"/>
      <c r="AE690" s="4"/>
      <c r="AF690" s="4"/>
      <c r="AG690" s="4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  <c r="Z691" s="4"/>
      <c r="AA691" s="5"/>
      <c r="AB691" s="4"/>
      <c r="AC691" s="4"/>
      <c r="AD691" s="4"/>
      <c r="AE691" s="4"/>
      <c r="AF691" s="4"/>
      <c r="AG691" s="4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  <c r="Z692" s="4"/>
      <c r="AA692" s="5"/>
      <c r="AB692" s="4"/>
      <c r="AC692" s="4"/>
      <c r="AD692" s="4"/>
      <c r="AE692" s="4"/>
      <c r="AF692" s="4"/>
      <c r="AG692" s="4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  <c r="Z693" s="4"/>
      <c r="AA693" s="5"/>
      <c r="AB693" s="4"/>
      <c r="AC693" s="4"/>
      <c r="AD693" s="4"/>
      <c r="AE693" s="4"/>
      <c r="AF693" s="4"/>
      <c r="AG693" s="4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  <c r="Z694" s="4"/>
      <c r="AA694" s="5"/>
      <c r="AB694" s="4"/>
      <c r="AC694" s="4"/>
      <c r="AD694" s="4"/>
      <c r="AE694" s="4"/>
      <c r="AF694" s="4"/>
      <c r="AG694" s="4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  <c r="Z695" s="4"/>
      <c r="AA695" s="5"/>
      <c r="AB695" s="4"/>
      <c r="AC695" s="4"/>
      <c r="AD695" s="4"/>
      <c r="AE695" s="4"/>
      <c r="AF695" s="4"/>
      <c r="AG695" s="4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  <c r="Z696" s="4"/>
      <c r="AA696" s="5"/>
      <c r="AB696" s="4"/>
      <c r="AC696" s="4"/>
      <c r="AD696" s="4"/>
      <c r="AE696" s="4"/>
      <c r="AF696" s="4"/>
      <c r="AG696" s="4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  <c r="Z697" s="4"/>
      <c r="AA697" s="5"/>
      <c r="AB697" s="4"/>
      <c r="AC697" s="4"/>
      <c r="AD697" s="4"/>
      <c r="AE697" s="4"/>
      <c r="AF697" s="4"/>
      <c r="AG697" s="4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  <c r="Z698" s="4"/>
      <c r="AA698" s="5"/>
      <c r="AB698" s="4"/>
      <c r="AC698" s="4"/>
      <c r="AD698" s="4"/>
      <c r="AE698" s="4"/>
      <c r="AF698" s="4"/>
      <c r="AG698" s="4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  <c r="Z699" s="4"/>
      <c r="AA699" s="5"/>
      <c r="AB699" s="4"/>
      <c r="AC699" s="4"/>
      <c r="AD699" s="4"/>
      <c r="AE699" s="4"/>
      <c r="AF699" s="4"/>
      <c r="AG699" s="4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  <c r="Z700" s="4"/>
      <c r="AA700" s="5"/>
      <c r="AB700" s="4"/>
      <c r="AC700" s="4"/>
      <c r="AD700" s="4"/>
      <c r="AE700" s="4"/>
      <c r="AF700" s="4"/>
      <c r="AG700" s="4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  <c r="Z701" s="4"/>
      <c r="AA701" s="5"/>
      <c r="AB701" s="4"/>
      <c r="AC701" s="4"/>
      <c r="AD701" s="4"/>
      <c r="AE701" s="4"/>
      <c r="AF701" s="4"/>
      <c r="AG701" s="4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  <c r="Z702" s="4"/>
      <c r="AA702" s="5"/>
      <c r="AB702" s="4"/>
      <c r="AC702" s="4"/>
      <c r="AD702" s="4"/>
      <c r="AE702" s="4"/>
      <c r="AF702" s="4"/>
      <c r="AG702" s="4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  <c r="Z703" s="4"/>
      <c r="AA703" s="5"/>
      <c r="AB703" s="4"/>
      <c r="AC703" s="4"/>
      <c r="AD703" s="4"/>
      <c r="AE703" s="4"/>
      <c r="AF703" s="4"/>
      <c r="AG703" s="4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  <c r="Z704" s="4"/>
      <c r="AA704" s="5"/>
      <c r="AB704" s="4"/>
      <c r="AC704" s="4"/>
      <c r="AD704" s="4"/>
      <c r="AE704" s="4"/>
      <c r="AF704" s="4"/>
      <c r="AG704" s="4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  <c r="Z705" s="4"/>
      <c r="AA705" s="5"/>
      <c r="AB705" s="4"/>
      <c r="AC705" s="4"/>
      <c r="AD705" s="4"/>
      <c r="AE705" s="4"/>
      <c r="AF705" s="4"/>
      <c r="AG705" s="4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  <c r="Z706" s="4"/>
      <c r="AA706" s="5"/>
      <c r="AB706" s="4"/>
      <c r="AC706" s="4"/>
      <c r="AD706" s="4"/>
      <c r="AE706" s="4"/>
      <c r="AF706" s="4"/>
      <c r="AG706" s="4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  <c r="Z707" s="4"/>
      <c r="AA707" s="5"/>
      <c r="AB707" s="4"/>
      <c r="AC707" s="4"/>
      <c r="AD707" s="4"/>
      <c r="AE707" s="4"/>
      <c r="AF707" s="4"/>
      <c r="AG707" s="4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  <c r="Z708" s="4"/>
      <c r="AA708" s="5"/>
      <c r="AB708" s="4"/>
      <c r="AC708" s="4"/>
      <c r="AD708" s="4"/>
      <c r="AE708" s="4"/>
      <c r="AF708" s="4"/>
      <c r="AG708" s="4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  <c r="Z709" s="4"/>
      <c r="AA709" s="5"/>
      <c r="AB709" s="4"/>
      <c r="AC709" s="4"/>
      <c r="AD709" s="4"/>
      <c r="AE709" s="4"/>
      <c r="AF709" s="4"/>
      <c r="AG709" s="4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  <c r="Z710" s="4"/>
      <c r="AA710" s="5"/>
      <c r="AB710" s="4"/>
      <c r="AC710" s="4"/>
      <c r="AD710" s="4"/>
      <c r="AE710" s="4"/>
      <c r="AF710" s="4"/>
      <c r="AG710" s="4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  <c r="Z711" s="4"/>
      <c r="AA711" s="5"/>
      <c r="AB711" s="4"/>
      <c r="AC711" s="4"/>
      <c r="AD711" s="4"/>
      <c r="AE711" s="4"/>
      <c r="AF711" s="4"/>
      <c r="AG711" s="4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  <c r="Z712" s="4"/>
      <c r="AA712" s="5"/>
      <c r="AB712" s="4"/>
      <c r="AC712" s="4"/>
      <c r="AD712" s="4"/>
      <c r="AE712" s="4"/>
      <c r="AF712" s="4"/>
      <c r="AG712" s="4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  <c r="Z713" s="4"/>
      <c r="AA713" s="5"/>
      <c r="AB713" s="4"/>
      <c r="AC713" s="4"/>
      <c r="AD713" s="4"/>
      <c r="AE713" s="4"/>
      <c r="AF713" s="4"/>
      <c r="AG713" s="4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  <c r="Z714" s="4"/>
      <c r="AA714" s="5"/>
      <c r="AB714" s="4"/>
      <c r="AC714" s="4"/>
      <c r="AD714" s="4"/>
      <c r="AE714" s="4"/>
      <c r="AF714" s="4"/>
      <c r="AG714" s="4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  <c r="Z715" s="4"/>
      <c r="AA715" s="5"/>
      <c r="AB715" s="4"/>
      <c r="AC715" s="4"/>
      <c r="AD715" s="4"/>
      <c r="AE715" s="4"/>
      <c r="AF715" s="4"/>
      <c r="AG715" s="4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  <c r="Z716" s="4"/>
      <c r="AA716" s="5"/>
      <c r="AB716" s="4"/>
      <c r="AC716" s="4"/>
      <c r="AD716" s="4"/>
      <c r="AE716" s="4"/>
      <c r="AF716" s="4"/>
      <c r="AG716" s="4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  <c r="Z717" s="4"/>
      <c r="AA717" s="5"/>
      <c r="AB717" s="4"/>
      <c r="AC717" s="4"/>
      <c r="AD717" s="4"/>
      <c r="AE717" s="4"/>
      <c r="AF717" s="4"/>
      <c r="AG717" s="4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  <c r="Z718" s="4"/>
      <c r="AA718" s="5"/>
      <c r="AB718" s="4"/>
      <c r="AC718" s="4"/>
      <c r="AD718" s="4"/>
      <c r="AE718" s="4"/>
      <c r="AF718" s="4"/>
      <c r="AG718" s="4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  <c r="Z719" s="4"/>
      <c r="AA719" s="5"/>
      <c r="AB719" s="4"/>
      <c r="AC719" s="4"/>
      <c r="AD719" s="4"/>
      <c r="AE719" s="4"/>
      <c r="AF719" s="4"/>
      <c r="AG719" s="4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  <c r="Z720" s="4"/>
      <c r="AA720" s="5"/>
      <c r="AB720" s="4"/>
      <c r="AC720" s="4"/>
      <c r="AD720" s="4"/>
      <c r="AE720" s="4"/>
      <c r="AF720" s="4"/>
      <c r="AG720" s="4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  <c r="Z721" s="4"/>
      <c r="AA721" s="5"/>
      <c r="AB721" s="4"/>
      <c r="AC721" s="4"/>
      <c r="AD721" s="4"/>
      <c r="AE721" s="4"/>
      <c r="AF721" s="4"/>
      <c r="AG721" s="4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  <c r="Z722" s="4"/>
      <c r="AA722" s="5"/>
      <c r="AB722" s="4"/>
      <c r="AC722" s="4"/>
      <c r="AD722" s="4"/>
      <c r="AE722" s="4"/>
      <c r="AF722" s="4"/>
      <c r="AG722" s="4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  <c r="Z723" s="4"/>
      <c r="AA723" s="5"/>
      <c r="AB723" s="4"/>
      <c r="AC723" s="4"/>
      <c r="AD723" s="4"/>
      <c r="AE723" s="4"/>
      <c r="AF723" s="4"/>
      <c r="AG723" s="4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  <c r="Z724" s="4"/>
      <c r="AA724" s="5"/>
      <c r="AB724" s="4"/>
      <c r="AC724" s="4"/>
      <c r="AD724" s="4"/>
      <c r="AE724" s="4"/>
      <c r="AF724" s="4"/>
      <c r="AG724" s="4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  <c r="Z725" s="4"/>
      <c r="AA725" s="5"/>
      <c r="AB725" s="4"/>
      <c r="AC725" s="4"/>
      <c r="AD725" s="4"/>
      <c r="AE725" s="4"/>
      <c r="AF725" s="4"/>
      <c r="AG725" s="4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  <c r="Z726" s="4"/>
      <c r="AA726" s="5"/>
      <c r="AB726" s="4"/>
      <c r="AC726" s="4"/>
      <c r="AD726" s="4"/>
      <c r="AE726" s="4"/>
      <c r="AF726" s="4"/>
      <c r="AG726" s="4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  <c r="Z727" s="4"/>
      <c r="AA727" s="5"/>
      <c r="AB727" s="4"/>
      <c r="AC727" s="4"/>
      <c r="AD727" s="4"/>
      <c r="AE727" s="4"/>
      <c r="AF727" s="4"/>
      <c r="AG727" s="4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  <c r="Z728" s="4"/>
      <c r="AA728" s="5"/>
      <c r="AB728" s="4"/>
      <c r="AC728" s="4"/>
      <c r="AD728" s="4"/>
      <c r="AE728" s="4"/>
      <c r="AF728" s="4"/>
      <c r="AG728" s="4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  <c r="Z729" s="4"/>
      <c r="AA729" s="5"/>
      <c r="AB729" s="4"/>
      <c r="AC729" s="4"/>
      <c r="AD729" s="4"/>
      <c r="AE729" s="4"/>
      <c r="AF729" s="4"/>
      <c r="AG729" s="4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  <c r="Z730" s="4"/>
      <c r="AA730" s="5"/>
      <c r="AB730" s="4"/>
      <c r="AC730" s="4"/>
      <c r="AD730" s="4"/>
      <c r="AE730" s="4"/>
      <c r="AF730" s="4"/>
      <c r="AG730" s="4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  <c r="Z731" s="4"/>
      <c r="AA731" s="5"/>
      <c r="AB731" s="4"/>
      <c r="AC731" s="4"/>
      <c r="AD731" s="4"/>
      <c r="AE731" s="4"/>
      <c r="AF731" s="4"/>
      <c r="AG731" s="4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  <c r="Z732" s="4"/>
      <c r="AA732" s="5"/>
      <c r="AB732" s="4"/>
      <c r="AC732" s="4"/>
      <c r="AD732" s="4"/>
      <c r="AE732" s="4"/>
      <c r="AF732" s="4"/>
      <c r="AG732" s="4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  <c r="Z733" s="4"/>
      <c r="AA733" s="5"/>
      <c r="AB733" s="4"/>
      <c r="AC733" s="4"/>
      <c r="AD733" s="4"/>
      <c r="AE733" s="4"/>
      <c r="AF733" s="4"/>
      <c r="AG733" s="4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  <c r="Z734" s="4"/>
      <c r="AA734" s="5"/>
      <c r="AB734" s="4"/>
      <c r="AC734" s="4"/>
      <c r="AD734" s="4"/>
      <c r="AE734" s="4"/>
      <c r="AF734" s="4"/>
      <c r="AG734" s="4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  <c r="Z735" s="4"/>
      <c r="AA735" s="5"/>
      <c r="AB735" s="4"/>
      <c r="AC735" s="4"/>
      <c r="AD735" s="4"/>
      <c r="AE735" s="4"/>
      <c r="AF735" s="4"/>
      <c r="AG735" s="4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  <c r="Z736" s="4"/>
      <c r="AA736" s="5"/>
      <c r="AB736" s="4"/>
      <c r="AC736" s="4"/>
      <c r="AD736" s="4"/>
      <c r="AE736" s="4"/>
      <c r="AF736" s="4"/>
      <c r="AG736" s="4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  <c r="Z737" s="4"/>
      <c r="AA737" s="5"/>
      <c r="AB737" s="4"/>
      <c r="AC737" s="4"/>
      <c r="AD737" s="4"/>
      <c r="AE737" s="4"/>
      <c r="AF737" s="4"/>
      <c r="AG737" s="4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  <c r="Z738" s="4"/>
      <c r="AA738" s="5"/>
      <c r="AB738" s="4"/>
      <c r="AC738" s="4"/>
      <c r="AD738" s="4"/>
      <c r="AE738" s="4"/>
      <c r="AF738" s="4"/>
      <c r="AG738" s="4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  <c r="Z739" s="4"/>
      <c r="AA739" s="5"/>
      <c r="AB739" s="4"/>
      <c r="AC739" s="4"/>
      <c r="AD739" s="4"/>
      <c r="AE739" s="4"/>
      <c r="AF739" s="4"/>
      <c r="AG739" s="4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  <c r="Z740" s="4"/>
      <c r="AA740" s="5"/>
      <c r="AB740" s="4"/>
      <c r="AC740" s="4"/>
      <c r="AD740" s="4"/>
      <c r="AE740" s="4"/>
      <c r="AF740" s="4"/>
      <c r="AG740" s="4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  <c r="Z741" s="4"/>
      <c r="AA741" s="5"/>
      <c r="AB741" s="4"/>
      <c r="AC741" s="4"/>
      <c r="AD741" s="4"/>
      <c r="AE741" s="4"/>
      <c r="AF741" s="4"/>
      <c r="AG741" s="4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  <c r="Z742" s="4"/>
      <c r="AA742" s="5"/>
      <c r="AB742" s="4"/>
      <c r="AC742" s="4"/>
      <c r="AD742" s="4"/>
      <c r="AE742" s="4"/>
      <c r="AF742" s="4"/>
      <c r="AG742" s="4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  <c r="Z743" s="4"/>
      <c r="AA743" s="5"/>
      <c r="AB743" s="4"/>
      <c r="AC743" s="4"/>
      <c r="AD743" s="4"/>
      <c r="AE743" s="4"/>
      <c r="AF743" s="4"/>
      <c r="AG743" s="4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  <c r="Z744" s="4"/>
      <c r="AA744" s="5"/>
      <c r="AB744" s="4"/>
      <c r="AC744" s="4"/>
      <c r="AD744" s="4"/>
      <c r="AE744" s="4"/>
      <c r="AF744" s="4"/>
      <c r="AG744" s="4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  <c r="Z745" s="4"/>
      <c r="AA745" s="5"/>
      <c r="AB745" s="4"/>
      <c r="AC745" s="4"/>
      <c r="AD745" s="4"/>
      <c r="AE745" s="4"/>
      <c r="AF745" s="4"/>
      <c r="AG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  <c r="Z746" s="4"/>
      <c r="AA746" s="5"/>
      <c r="AB746" s="4"/>
      <c r="AC746" s="4"/>
      <c r="AD746" s="4"/>
      <c r="AE746" s="4"/>
      <c r="AF746" s="4"/>
      <c r="AG746" s="4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  <c r="Z747" s="4"/>
      <c r="AA747" s="5"/>
      <c r="AB747" s="4"/>
      <c r="AC747" s="4"/>
      <c r="AD747" s="4"/>
      <c r="AE747" s="4"/>
      <c r="AF747" s="4"/>
      <c r="AG747" s="4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  <c r="Z748" s="4"/>
      <c r="AA748" s="5"/>
      <c r="AB748" s="4"/>
      <c r="AC748" s="4"/>
      <c r="AD748" s="4"/>
      <c r="AE748" s="4"/>
      <c r="AF748" s="4"/>
      <c r="AG748" s="4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  <c r="Z749" s="4"/>
      <c r="AA749" s="5"/>
      <c r="AB749" s="4"/>
      <c r="AC749" s="4"/>
      <c r="AD749" s="4"/>
      <c r="AE749" s="4"/>
      <c r="AF749" s="4"/>
      <c r="AG749" s="4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  <c r="Z750" s="4"/>
      <c r="AA750" s="5"/>
      <c r="AB750" s="4"/>
      <c r="AC750" s="4"/>
      <c r="AD750" s="4"/>
      <c r="AE750" s="4"/>
      <c r="AF750" s="4"/>
      <c r="AG750" s="4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  <c r="Z751" s="4"/>
      <c r="AA751" s="5"/>
      <c r="AB751" s="4"/>
      <c r="AC751" s="4"/>
      <c r="AD751" s="4"/>
      <c r="AE751" s="4"/>
      <c r="AF751" s="4"/>
      <c r="AG751" s="4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  <c r="Z752" s="4"/>
      <c r="AA752" s="5"/>
      <c r="AB752" s="4"/>
      <c r="AC752" s="4"/>
      <c r="AD752" s="4"/>
      <c r="AE752" s="4"/>
      <c r="AF752" s="4"/>
      <c r="AG752" s="4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  <c r="Z753" s="4"/>
      <c r="AA753" s="5"/>
      <c r="AB753" s="4"/>
      <c r="AC753" s="4"/>
      <c r="AD753" s="4"/>
      <c r="AE753" s="4"/>
      <c r="AF753" s="4"/>
      <c r="AG753" s="4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  <c r="Z754" s="4"/>
      <c r="AA754" s="5"/>
      <c r="AB754" s="4"/>
      <c r="AC754" s="4"/>
      <c r="AD754" s="4"/>
      <c r="AE754" s="4"/>
      <c r="AF754" s="4"/>
      <c r="AG754" s="4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  <c r="Z755" s="4"/>
      <c r="AA755" s="5"/>
      <c r="AB755" s="4"/>
      <c r="AC755" s="4"/>
      <c r="AD755" s="4"/>
      <c r="AE755" s="4"/>
      <c r="AF755" s="4"/>
      <c r="AG755" s="4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  <c r="Z756" s="4"/>
      <c r="AA756" s="5"/>
      <c r="AB756" s="4"/>
      <c r="AC756" s="4"/>
      <c r="AD756" s="4"/>
      <c r="AE756" s="4"/>
      <c r="AF756" s="4"/>
      <c r="AG756" s="4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  <c r="Z757" s="4"/>
      <c r="AA757" s="5"/>
      <c r="AB757" s="4"/>
      <c r="AC757" s="4"/>
      <c r="AD757" s="4"/>
      <c r="AE757" s="4"/>
      <c r="AF757" s="4"/>
      <c r="AG757" s="4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  <c r="Z758" s="4"/>
      <c r="AA758" s="5"/>
      <c r="AB758" s="4"/>
      <c r="AC758" s="4"/>
      <c r="AD758" s="4"/>
      <c r="AE758" s="4"/>
      <c r="AF758" s="4"/>
      <c r="AG758" s="4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  <c r="Z759" s="4"/>
      <c r="AA759" s="5"/>
      <c r="AB759" s="4"/>
      <c r="AC759" s="4"/>
      <c r="AD759" s="4"/>
      <c r="AE759" s="4"/>
      <c r="AF759" s="4"/>
      <c r="AG759" s="4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  <c r="Z760" s="4"/>
      <c r="AA760" s="5"/>
      <c r="AB760" s="4"/>
      <c r="AC760" s="4"/>
      <c r="AD760" s="4"/>
      <c r="AE760" s="4"/>
      <c r="AF760" s="4"/>
      <c r="AG760" s="4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  <c r="Z761" s="4"/>
      <c r="AA761" s="5"/>
      <c r="AB761" s="4"/>
      <c r="AC761" s="4"/>
      <c r="AD761" s="4"/>
      <c r="AE761" s="4"/>
      <c r="AF761" s="4"/>
      <c r="AG761" s="4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  <c r="Z762" s="4"/>
      <c r="AA762" s="5"/>
      <c r="AB762" s="4"/>
      <c r="AC762" s="4"/>
      <c r="AD762" s="4"/>
      <c r="AE762" s="4"/>
      <c r="AF762" s="4"/>
      <c r="AG762" s="4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  <c r="Z763" s="4"/>
      <c r="AA763" s="5"/>
      <c r="AB763" s="4"/>
      <c r="AC763" s="4"/>
      <c r="AD763" s="4"/>
      <c r="AE763" s="4"/>
      <c r="AF763" s="4"/>
      <c r="AG763" s="4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  <c r="Z764" s="4"/>
      <c r="AA764" s="5"/>
      <c r="AB764" s="4"/>
      <c r="AC764" s="4"/>
      <c r="AD764" s="4"/>
      <c r="AE764" s="4"/>
      <c r="AF764" s="4"/>
      <c r="AG764" s="4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  <c r="Z765" s="4"/>
      <c r="AA765" s="5"/>
      <c r="AB765" s="4"/>
      <c r="AC765" s="4"/>
      <c r="AD765" s="4"/>
      <c r="AE765" s="4"/>
      <c r="AF765" s="4"/>
      <c r="AG765" s="4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  <c r="Z766" s="4"/>
      <c r="AA766" s="5"/>
      <c r="AB766" s="4"/>
      <c r="AC766" s="4"/>
      <c r="AD766" s="4"/>
      <c r="AE766" s="4"/>
      <c r="AF766" s="4"/>
      <c r="AG766" s="4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  <c r="Z767" s="4"/>
      <c r="AA767" s="5"/>
      <c r="AB767" s="4"/>
      <c r="AC767" s="4"/>
      <c r="AD767" s="4"/>
      <c r="AE767" s="4"/>
      <c r="AF767" s="4"/>
      <c r="AG767" s="4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  <c r="Z768" s="4"/>
      <c r="AA768" s="5"/>
      <c r="AB768" s="4"/>
      <c r="AC768" s="4"/>
      <c r="AD768" s="4"/>
      <c r="AE768" s="4"/>
      <c r="AF768" s="4"/>
      <c r="AG768" s="4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  <c r="Z769" s="4"/>
      <c r="AA769" s="5"/>
      <c r="AB769" s="4"/>
      <c r="AC769" s="4"/>
      <c r="AD769" s="4"/>
      <c r="AE769" s="4"/>
      <c r="AF769" s="4"/>
      <c r="AG769" s="4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  <c r="Z770" s="4"/>
      <c r="AA770" s="5"/>
      <c r="AB770" s="4"/>
      <c r="AC770" s="4"/>
      <c r="AD770" s="4"/>
      <c r="AE770" s="4"/>
      <c r="AF770" s="4"/>
      <c r="AG770" s="4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  <c r="Z771" s="4"/>
      <c r="AA771" s="5"/>
      <c r="AB771" s="4"/>
      <c r="AC771" s="4"/>
      <c r="AD771" s="4"/>
      <c r="AE771" s="4"/>
      <c r="AF771" s="4"/>
      <c r="AG771" s="4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  <c r="Z772" s="4"/>
      <c r="AA772" s="5"/>
      <c r="AB772" s="4"/>
      <c r="AC772" s="4"/>
      <c r="AD772" s="4"/>
      <c r="AE772" s="4"/>
      <c r="AF772" s="4"/>
      <c r="AG772" s="4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  <c r="Z773" s="4"/>
      <c r="AA773" s="5"/>
      <c r="AB773" s="4"/>
      <c r="AC773" s="4"/>
      <c r="AD773" s="4"/>
      <c r="AE773" s="4"/>
      <c r="AF773" s="4"/>
      <c r="AG773" s="4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  <c r="Z774" s="4"/>
      <c r="AA774" s="5"/>
      <c r="AB774" s="4"/>
      <c r="AC774" s="4"/>
      <c r="AD774" s="4"/>
      <c r="AE774" s="4"/>
      <c r="AF774" s="4"/>
      <c r="AG774" s="4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  <c r="Z775" s="4"/>
      <c r="AA775" s="5"/>
      <c r="AB775" s="4"/>
      <c r="AC775" s="4"/>
      <c r="AD775" s="4"/>
      <c r="AE775" s="4"/>
      <c r="AF775" s="4"/>
      <c r="AG775" s="4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  <c r="Z776" s="4"/>
      <c r="AA776" s="5"/>
      <c r="AB776" s="4"/>
      <c r="AC776" s="4"/>
      <c r="AD776" s="4"/>
      <c r="AE776" s="4"/>
      <c r="AF776" s="4"/>
      <c r="AG776" s="4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  <c r="Z777" s="4"/>
      <c r="AA777" s="5"/>
      <c r="AB777" s="4"/>
      <c r="AC777" s="4"/>
      <c r="AD777" s="4"/>
      <c r="AE777" s="4"/>
      <c r="AF777" s="4"/>
      <c r="AG777" s="4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  <c r="Z778" s="4"/>
      <c r="AA778" s="5"/>
      <c r="AB778" s="4"/>
      <c r="AC778" s="4"/>
      <c r="AD778" s="4"/>
      <c r="AE778" s="4"/>
      <c r="AF778" s="4"/>
      <c r="AG778" s="4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  <c r="Z779" s="4"/>
      <c r="AA779" s="5"/>
      <c r="AB779" s="4"/>
      <c r="AC779" s="4"/>
      <c r="AD779" s="4"/>
      <c r="AE779" s="4"/>
      <c r="AF779" s="4"/>
      <c r="AG779" s="4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  <c r="Z780" s="4"/>
      <c r="AA780" s="5"/>
      <c r="AB780" s="4"/>
      <c r="AC780" s="4"/>
      <c r="AD780" s="4"/>
      <c r="AE780" s="4"/>
      <c r="AF780" s="4"/>
      <c r="AG780" s="4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  <c r="Z781" s="4"/>
      <c r="AA781" s="5"/>
      <c r="AB781" s="4"/>
      <c r="AC781" s="4"/>
      <c r="AD781" s="4"/>
      <c r="AE781" s="4"/>
      <c r="AF781" s="4"/>
      <c r="AG781" s="4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  <c r="Z782" s="4"/>
      <c r="AA782" s="5"/>
      <c r="AB782" s="4"/>
      <c r="AC782" s="4"/>
      <c r="AD782" s="4"/>
      <c r="AE782" s="4"/>
      <c r="AF782" s="4"/>
      <c r="AG782" s="4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  <c r="Z783" s="4"/>
      <c r="AA783" s="5"/>
      <c r="AB783" s="4"/>
      <c r="AC783" s="4"/>
      <c r="AD783" s="4"/>
      <c r="AE783" s="4"/>
      <c r="AF783" s="4"/>
      <c r="AG783" s="4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  <c r="Z784" s="4"/>
      <c r="AA784" s="5"/>
      <c r="AB784" s="4"/>
      <c r="AC784" s="4"/>
      <c r="AD784" s="4"/>
      <c r="AE784" s="4"/>
      <c r="AF784" s="4"/>
      <c r="AG784" s="4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  <c r="Z785" s="4"/>
      <c r="AA785" s="5"/>
      <c r="AB785" s="4"/>
      <c r="AC785" s="4"/>
      <c r="AD785" s="4"/>
      <c r="AE785" s="4"/>
      <c r="AF785" s="4"/>
      <c r="AG785" s="4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  <c r="Z786" s="4"/>
      <c r="AA786" s="5"/>
      <c r="AB786" s="4"/>
      <c r="AC786" s="4"/>
      <c r="AD786" s="4"/>
      <c r="AE786" s="4"/>
      <c r="AF786" s="4"/>
      <c r="AG786" s="4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  <c r="Z787" s="4"/>
      <c r="AA787" s="5"/>
      <c r="AB787" s="4"/>
      <c r="AC787" s="4"/>
      <c r="AD787" s="4"/>
      <c r="AE787" s="4"/>
      <c r="AF787" s="4"/>
      <c r="AG787" s="4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  <c r="Z788" s="4"/>
      <c r="AA788" s="5"/>
      <c r="AB788" s="4"/>
      <c r="AC788" s="4"/>
      <c r="AD788" s="4"/>
      <c r="AE788" s="4"/>
      <c r="AF788" s="4"/>
      <c r="AG788" s="4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  <c r="Z789" s="4"/>
      <c r="AA789" s="5"/>
      <c r="AB789" s="4"/>
      <c r="AC789" s="4"/>
      <c r="AD789" s="4"/>
      <c r="AE789" s="4"/>
      <c r="AF789" s="4"/>
      <c r="AG789" s="4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  <c r="Z790" s="4"/>
      <c r="AA790" s="5"/>
      <c r="AB790" s="4"/>
      <c r="AC790" s="4"/>
      <c r="AD790" s="4"/>
      <c r="AE790" s="4"/>
      <c r="AF790" s="4"/>
      <c r="AG790" s="4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  <c r="Z791" s="4"/>
      <c r="AA791" s="5"/>
      <c r="AB791" s="4"/>
      <c r="AC791" s="4"/>
      <c r="AD791" s="4"/>
      <c r="AE791" s="4"/>
      <c r="AF791" s="4"/>
      <c r="AG791" s="4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  <c r="Z792" s="4"/>
      <c r="AA792" s="5"/>
      <c r="AB792" s="4"/>
      <c r="AC792" s="4"/>
      <c r="AD792" s="4"/>
      <c r="AE792" s="4"/>
      <c r="AF792" s="4"/>
      <c r="AG792" s="4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  <c r="Z793" s="4"/>
      <c r="AA793" s="5"/>
      <c r="AB793" s="4"/>
      <c r="AC793" s="4"/>
      <c r="AD793" s="4"/>
      <c r="AE793" s="4"/>
      <c r="AF793" s="4"/>
      <c r="AG793" s="4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  <c r="Z794" s="4"/>
      <c r="AA794" s="5"/>
      <c r="AB794" s="4"/>
      <c r="AC794" s="4"/>
      <c r="AD794" s="4"/>
      <c r="AE794" s="4"/>
      <c r="AF794" s="4"/>
      <c r="AG794" s="4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  <c r="Z795" s="4"/>
      <c r="AA795" s="5"/>
      <c r="AB795" s="4"/>
      <c r="AC795" s="4"/>
      <c r="AD795" s="4"/>
      <c r="AE795" s="4"/>
      <c r="AF795" s="4"/>
      <c r="AG795" s="4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  <c r="Z796" s="4"/>
      <c r="AA796" s="5"/>
      <c r="AB796" s="4"/>
      <c r="AC796" s="4"/>
      <c r="AD796" s="4"/>
      <c r="AE796" s="4"/>
      <c r="AF796" s="4"/>
      <c r="AG796" s="4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  <c r="Z797" s="4"/>
      <c r="AA797" s="5"/>
      <c r="AB797" s="4"/>
      <c r="AC797" s="4"/>
      <c r="AD797" s="4"/>
      <c r="AE797" s="4"/>
      <c r="AF797" s="4"/>
      <c r="AG797" s="4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  <c r="Z798" s="4"/>
      <c r="AA798" s="5"/>
      <c r="AB798" s="4"/>
      <c r="AC798" s="4"/>
      <c r="AD798" s="4"/>
      <c r="AE798" s="4"/>
      <c r="AF798" s="4"/>
      <c r="AG798" s="4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  <c r="Z799" s="4"/>
      <c r="AA799" s="5"/>
      <c r="AB799" s="4"/>
      <c r="AC799" s="4"/>
      <c r="AD799" s="4"/>
      <c r="AE799" s="4"/>
      <c r="AF799" s="4"/>
      <c r="AG799" s="4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  <c r="Z800" s="4"/>
      <c r="AA800" s="5"/>
      <c r="AB800" s="4"/>
      <c r="AC800" s="4"/>
      <c r="AD800" s="4"/>
      <c r="AE800" s="4"/>
      <c r="AF800" s="4"/>
      <c r="AG800" s="4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  <c r="Z801" s="4"/>
      <c r="AA801" s="5"/>
      <c r="AB801" s="4"/>
      <c r="AC801" s="4"/>
      <c r="AD801" s="4"/>
      <c r="AE801" s="4"/>
      <c r="AF801" s="4"/>
      <c r="AG801" s="4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  <c r="Z802" s="4"/>
      <c r="AA802" s="5"/>
      <c r="AB802" s="4"/>
      <c r="AC802" s="4"/>
      <c r="AD802" s="4"/>
      <c r="AE802" s="4"/>
      <c r="AF802" s="4"/>
      <c r="AG802" s="4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  <c r="Z803" s="4"/>
      <c r="AA803" s="5"/>
      <c r="AB803" s="4"/>
      <c r="AC803" s="4"/>
      <c r="AD803" s="4"/>
      <c r="AE803" s="4"/>
      <c r="AF803" s="4"/>
      <c r="AG803" s="4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  <c r="Z804" s="4"/>
      <c r="AA804" s="5"/>
      <c r="AB804" s="4"/>
      <c r="AC804" s="4"/>
      <c r="AD804" s="4"/>
      <c r="AE804" s="4"/>
      <c r="AF804" s="4"/>
      <c r="AG804" s="4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  <c r="Z805" s="4"/>
      <c r="AA805" s="5"/>
      <c r="AB805" s="4"/>
      <c r="AC805" s="4"/>
      <c r="AD805" s="4"/>
      <c r="AE805" s="4"/>
      <c r="AF805" s="4"/>
      <c r="AG805" s="4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  <c r="Z806" s="4"/>
      <c r="AA806" s="5"/>
      <c r="AB806" s="4"/>
      <c r="AC806" s="4"/>
      <c r="AD806" s="4"/>
      <c r="AE806" s="4"/>
      <c r="AF806" s="4"/>
      <c r="AG806" s="4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  <c r="Z807" s="4"/>
      <c r="AA807" s="5"/>
      <c r="AB807" s="4"/>
      <c r="AC807" s="4"/>
      <c r="AD807" s="4"/>
      <c r="AE807" s="4"/>
      <c r="AF807" s="4"/>
      <c r="AG807" s="4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  <c r="Z808" s="4"/>
      <c r="AA808" s="5"/>
      <c r="AB808" s="4"/>
      <c r="AC808" s="4"/>
      <c r="AD808" s="4"/>
      <c r="AE808" s="4"/>
      <c r="AF808" s="4"/>
      <c r="AG808" s="4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  <c r="Z809" s="4"/>
      <c r="AA809" s="5"/>
      <c r="AB809" s="4"/>
      <c r="AC809" s="4"/>
      <c r="AD809" s="4"/>
      <c r="AE809" s="4"/>
      <c r="AF809" s="4"/>
      <c r="AG809" s="4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  <c r="Z810" s="4"/>
      <c r="AA810" s="5"/>
      <c r="AB810" s="4"/>
      <c r="AC810" s="4"/>
      <c r="AD810" s="4"/>
      <c r="AE810" s="4"/>
      <c r="AF810" s="4"/>
      <c r="AG810" s="4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  <c r="Z811" s="4"/>
      <c r="AA811" s="5"/>
      <c r="AB811" s="4"/>
      <c r="AC811" s="4"/>
      <c r="AD811" s="4"/>
      <c r="AE811" s="4"/>
      <c r="AF811" s="4"/>
      <c r="AG811" s="4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  <c r="Z812" s="4"/>
      <c r="AA812" s="5"/>
      <c r="AB812" s="4"/>
      <c r="AC812" s="4"/>
      <c r="AD812" s="4"/>
      <c r="AE812" s="4"/>
      <c r="AF812" s="4"/>
      <c r="AG812" s="4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  <c r="Z813" s="4"/>
      <c r="AA813" s="5"/>
      <c r="AB813" s="4"/>
      <c r="AC813" s="4"/>
      <c r="AD813" s="4"/>
      <c r="AE813" s="4"/>
      <c r="AF813" s="4"/>
      <c r="AG813" s="4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  <c r="Z814" s="4"/>
      <c r="AA814" s="5"/>
      <c r="AB814" s="4"/>
      <c r="AC814" s="4"/>
      <c r="AD814" s="4"/>
      <c r="AE814" s="4"/>
      <c r="AF814" s="4"/>
      <c r="AG814" s="4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  <c r="Z815" s="4"/>
      <c r="AA815" s="5"/>
      <c r="AB815" s="4"/>
      <c r="AC815" s="4"/>
      <c r="AD815" s="4"/>
      <c r="AE815" s="4"/>
      <c r="AF815" s="4"/>
      <c r="AG815" s="4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  <c r="Z816" s="4"/>
      <c r="AA816" s="5"/>
      <c r="AB816" s="4"/>
      <c r="AC816" s="4"/>
      <c r="AD816" s="4"/>
      <c r="AE816" s="4"/>
      <c r="AF816" s="4"/>
      <c r="AG816" s="4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  <c r="Z817" s="4"/>
      <c r="AA817" s="5"/>
      <c r="AB817" s="4"/>
      <c r="AC817" s="4"/>
      <c r="AD817" s="4"/>
      <c r="AE817" s="4"/>
      <c r="AF817" s="4"/>
      <c r="AG817" s="4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  <c r="Z818" s="4"/>
      <c r="AA818" s="5"/>
      <c r="AB818" s="4"/>
      <c r="AC818" s="4"/>
      <c r="AD818" s="4"/>
      <c r="AE818" s="4"/>
      <c r="AF818" s="4"/>
      <c r="AG818" s="4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  <c r="Z819" s="4"/>
      <c r="AA819" s="5"/>
      <c r="AB819" s="4"/>
      <c r="AC819" s="4"/>
      <c r="AD819" s="4"/>
      <c r="AE819" s="4"/>
      <c r="AF819" s="4"/>
      <c r="AG819" s="4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  <c r="Z820" s="4"/>
      <c r="AA820" s="5"/>
      <c r="AB820" s="4"/>
      <c r="AC820" s="4"/>
      <c r="AD820" s="4"/>
      <c r="AE820" s="4"/>
      <c r="AF820" s="4"/>
      <c r="AG820" s="4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  <c r="Z821" s="4"/>
      <c r="AA821" s="5"/>
      <c r="AB821" s="4"/>
      <c r="AC821" s="4"/>
      <c r="AD821" s="4"/>
      <c r="AE821" s="4"/>
      <c r="AF821" s="4"/>
      <c r="AG821" s="4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  <c r="Z822" s="4"/>
      <c r="AA822" s="5"/>
      <c r="AB822" s="4"/>
      <c r="AC822" s="4"/>
      <c r="AD822" s="4"/>
      <c r="AE822" s="4"/>
      <c r="AF822" s="4"/>
      <c r="AG822" s="4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  <c r="Z823" s="4"/>
      <c r="AA823" s="5"/>
      <c r="AB823" s="4"/>
      <c r="AC823" s="4"/>
      <c r="AD823" s="4"/>
      <c r="AE823" s="4"/>
      <c r="AF823" s="4"/>
      <c r="AG823" s="4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  <c r="Z824" s="4"/>
      <c r="AA824" s="5"/>
      <c r="AB824" s="4"/>
      <c r="AC824" s="4"/>
      <c r="AD824" s="4"/>
      <c r="AE824" s="4"/>
      <c r="AF824" s="4"/>
      <c r="AG824" s="4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  <c r="Z825" s="4"/>
      <c r="AA825" s="5"/>
      <c r="AB825" s="4"/>
      <c r="AC825" s="4"/>
      <c r="AD825" s="4"/>
      <c r="AE825" s="4"/>
      <c r="AF825" s="4"/>
      <c r="AG825" s="4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  <c r="Z826" s="4"/>
      <c r="AA826" s="5"/>
      <c r="AB826" s="4"/>
      <c r="AC826" s="4"/>
      <c r="AD826" s="4"/>
      <c r="AE826" s="4"/>
      <c r="AF826" s="4"/>
      <c r="AG826" s="4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  <c r="Z827" s="4"/>
      <c r="AA827" s="5"/>
      <c r="AB827" s="4"/>
      <c r="AC827" s="4"/>
      <c r="AD827" s="4"/>
      <c r="AE827" s="4"/>
      <c r="AF827" s="4"/>
      <c r="AG827" s="4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  <c r="Z828" s="4"/>
      <c r="AA828" s="5"/>
      <c r="AB828" s="4"/>
      <c r="AC828" s="4"/>
      <c r="AD828" s="4"/>
      <c r="AE828" s="4"/>
      <c r="AF828" s="4"/>
      <c r="AG828" s="4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  <c r="Z829" s="4"/>
      <c r="AA829" s="5"/>
      <c r="AB829" s="4"/>
      <c r="AC829" s="4"/>
      <c r="AD829" s="4"/>
      <c r="AE829" s="4"/>
      <c r="AF829" s="4"/>
      <c r="AG829" s="4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  <c r="Z830" s="4"/>
      <c r="AA830" s="5"/>
      <c r="AB830" s="4"/>
      <c r="AC830" s="4"/>
      <c r="AD830" s="4"/>
      <c r="AE830" s="4"/>
      <c r="AF830" s="4"/>
      <c r="AG830" s="4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  <c r="Z831" s="4"/>
      <c r="AA831" s="5"/>
      <c r="AB831" s="4"/>
      <c r="AC831" s="4"/>
      <c r="AD831" s="4"/>
      <c r="AE831" s="4"/>
      <c r="AF831" s="4"/>
      <c r="AG831" s="4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  <c r="Z832" s="4"/>
      <c r="AA832" s="5"/>
      <c r="AB832" s="4"/>
      <c r="AC832" s="4"/>
      <c r="AD832" s="4"/>
      <c r="AE832" s="4"/>
      <c r="AF832" s="4"/>
      <c r="AG832" s="4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  <c r="Z833" s="4"/>
      <c r="AA833" s="5"/>
      <c r="AB833" s="4"/>
      <c r="AC833" s="4"/>
      <c r="AD833" s="4"/>
      <c r="AE833" s="4"/>
      <c r="AF833" s="4"/>
      <c r="AG833" s="4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  <c r="Z834" s="4"/>
      <c r="AA834" s="5"/>
      <c r="AB834" s="4"/>
      <c r="AC834" s="4"/>
      <c r="AD834" s="4"/>
      <c r="AE834" s="4"/>
      <c r="AF834" s="4"/>
      <c r="AG834" s="4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  <c r="Z835" s="4"/>
      <c r="AA835" s="5"/>
      <c r="AB835" s="4"/>
      <c r="AC835" s="4"/>
      <c r="AD835" s="4"/>
      <c r="AE835" s="4"/>
      <c r="AF835" s="4"/>
      <c r="AG835" s="4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  <c r="Z836" s="4"/>
      <c r="AA836" s="5"/>
      <c r="AB836" s="4"/>
      <c r="AC836" s="4"/>
      <c r="AD836" s="4"/>
      <c r="AE836" s="4"/>
      <c r="AF836" s="4"/>
      <c r="AG836" s="4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  <c r="Z837" s="4"/>
      <c r="AA837" s="5"/>
      <c r="AB837" s="4"/>
      <c r="AC837" s="4"/>
      <c r="AD837" s="4"/>
      <c r="AE837" s="4"/>
      <c r="AF837" s="4"/>
      <c r="AG837" s="4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  <c r="Z838" s="4"/>
      <c r="AA838" s="5"/>
      <c r="AB838" s="4"/>
      <c r="AC838" s="4"/>
      <c r="AD838" s="4"/>
      <c r="AE838" s="4"/>
      <c r="AF838" s="4"/>
      <c r="AG838" s="4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  <c r="Z839" s="4"/>
      <c r="AA839" s="5"/>
      <c r="AB839" s="4"/>
      <c r="AC839" s="4"/>
      <c r="AD839" s="4"/>
      <c r="AE839" s="4"/>
      <c r="AF839" s="4"/>
      <c r="AG839" s="4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  <c r="Z840" s="4"/>
      <c r="AA840" s="5"/>
      <c r="AB840" s="4"/>
      <c r="AC840" s="4"/>
      <c r="AD840" s="4"/>
      <c r="AE840" s="4"/>
      <c r="AF840" s="4"/>
      <c r="AG840" s="4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  <c r="Z841" s="4"/>
      <c r="AA841" s="5"/>
      <c r="AB841" s="4"/>
      <c r="AC841" s="4"/>
      <c r="AD841" s="4"/>
      <c r="AE841" s="4"/>
      <c r="AF841" s="4"/>
      <c r="AG841" s="4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  <c r="Z842" s="4"/>
      <c r="AA842" s="5"/>
      <c r="AB842" s="4"/>
      <c r="AC842" s="4"/>
      <c r="AD842" s="4"/>
      <c r="AE842" s="4"/>
      <c r="AF842" s="4"/>
      <c r="AG842" s="4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  <c r="Z843" s="4"/>
      <c r="AA843" s="5"/>
      <c r="AB843" s="4"/>
      <c r="AC843" s="4"/>
      <c r="AD843" s="4"/>
      <c r="AE843" s="4"/>
      <c r="AF843" s="4"/>
      <c r="AG843" s="4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  <c r="Z844" s="4"/>
      <c r="AA844" s="5"/>
      <c r="AB844" s="4"/>
      <c r="AC844" s="4"/>
      <c r="AD844" s="4"/>
      <c r="AE844" s="4"/>
      <c r="AF844" s="4"/>
      <c r="AG844" s="4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  <c r="Z845" s="4"/>
      <c r="AA845" s="5"/>
      <c r="AB845" s="4"/>
      <c r="AC845" s="4"/>
      <c r="AD845" s="4"/>
      <c r="AE845" s="4"/>
      <c r="AF845" s="4"/>
      <c r="AG845" s="4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  <c r="Z846" s="4"/>
      <c r="AA846" s="5"/>
      <c r="AB846" s="4"/>
      <c r="AC846" s="4"/>
      <c r="AD846" s="4"/>
      <c r="AE846" s="4"/>
      <c r="AF846" s="4"/>
      <c r="AG846" s="4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  <c r="Z847" s="4"/>
      <c r="AA847" s="5"/>
      <c r="AB847" s="4"/>
      <c r="AC847" s="4"/>
      <c r="AD847" s="4"/>
      <c r="AE847" s="4"/>
      <c r="AF847" s="4"/>
      <c r="AG847" s="4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  <c r="Z848" s="4"/>
      <c r="AA848" s="5"/>
      <c r="AB848" s="4"/>
      <c r="AC848" s="4"/>
      <c r="AD848" s="4"/>
      <c r="AE848" s="4"/>
      <c r="AF848" s="4"/>
      <c r="AG848" s="4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  <c r="Z849" s="4"/>
      <c r="AA849" s="5"/>
      <c r="AB849" s="4"/>
      <c r="AC849" s="4"/>
      <c r="AD849" s="4"/>
      <c r="AE849" s="4"/>
      <c r="AF849" s="4"/>
      <c r="AG849" s="4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  <c r="Z850" s="4"/>
      <c r="AA850" s="5"/>
      <c r="AB850" s="4"/>
      <c r="AC850" s="4"/>
      <c r="AD850" s="4"/>
      <c r="AE850" s="4"/>
      <c r="AF850" s="4"/>
      <c r="AG850" s="4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  <c r="Z851" s="4"/>
      <c r="AA851" s="5"/>
      <c r="AB851" s="4"/>
      <c r="AC851" s="4"/>
      <c r="AD851" s="4"/>
      <c r="AE851" s="4"/>
      <c r="AF851" s="4"/>
      <c r="AG851" s="4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  <c r="Z852" s="4"/>
      <c r="AA852" s="5"/>
      <c r="AB852" s="4"/>
      <c r="AC852" s="4"/>
      <c r="AD852" s="4"/>
      <c r="AE852" s="4"/>
      <c r="AF852" s="4"/>
      <c r="AG852" s="4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  <c r="Z853" s="4"/>
      <c r="AA853" s="5"/>
      <c r="AB853" s="4"/>
      <c r="AC853" s="4"/>
      <c r="AD853" s="4"/>
      <c r="AE853" s="4"/>
      <c r="AF853" s="4"/>
      <c r="AG853" s="4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  <c r="Z854" s="4"/>
      <c r="AA854" s="5"/>
      <c r="AB854" s="4"/>
      <c r="AC854" s="4"/>
      <c r="AD854" s="4"/>
      <c r="AE854" s="4"/>
      <c r="AF854" s="4"/>
      <c r="AG854" s="4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  <c r="Z855" s="4"/>
      <c r="AA855" s="5"/>
      <c r="AB855" s="4"/>
      <c r="AC855" s="4"/>
      <c r="AD855" s="4"/>
      <c r="AE855" s="4"/>
      <c r="AF855" s="4"/>
      <c r="AG855" s="4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  <c r="Z856" s="4"/>
      <c r="AA856" s="5"/>
      <c r="AB856" s="4"/>
      <c r="AC856" s="4"/>
      <c r="AD856" s="4"/>
      <c r="AE856" s="4"/>
      <c r="AF856" s="4"/>
      <c r="AG856" s="4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  <c r="Z857" s="4"/>
      <c r="AA857" s="5"/>
      <c r="AB857" s="4"/>
      <c r="AC857" s="4"/>
      <c r="AD857" s="4"/>
      <c r="AE857" s="4"/>
      <c r="AF857" s="4"/>
      <c r="AG857" s="4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  <c r="Z858" s="4"/>
      <c r="AA858" s="5"/>
      <c r="AB858" s="4"/>
      <c r="AC858" s="4"/>
      <c r="AD858" s="4"/>
      <c r="AE858" s="4"/>
      <c r="AF858" s="4"/>
      <c r="AG858" s="4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  <c r="Z859" s="4"/>
      <c r="AA859" s="5"/>
      <c r="AB859" s="4"/>
      <c r="AC859" s="4"/>
      <c r="AD859" s="4"/>
      <c r="AE859" s="4"/>
      <c r="AF859" s="4"/>
      <c r="AG859" s="4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  <c r="Z860" s="4"/>
      <c r="AA860" s="5"/>
      <c r="AB860" s="4"/>
      <c r="AC860" s="4"/>
      <c r="AD860" s="4"/>
      <c r="AE860" s="4"/>
      <c r="AF860" s="4"/>
      <c r="AG860" s="4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  <c r="Z861" s="4"/>
      <c r="AA861" s="5"/>
      <c r="AB861" s="4"/>
      <c r="AC861" s="4"/>
      <c r="AD861" s="4"/>
      <c r="AE861" s="4"/>
      <c r="AF861" s="4"/>
      <c r="AG861" s="4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  <c r="Z862" s="4"/>
      <c r="AA862" s="5"/>
      <c r="AB862" s="4"/>
      <c r="AC862" s="4"/>
      <c r="AD862" s="4"/>
      <c r="AE862" s="4"/>
      <c r="AF862" s="4"/>
      <c r="AG862" s="4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  <c r="Z863" s="4"/>
      <c r="AA863" s="5"/>
      <c r="AB863" s="4"/>
      <c r="AC863" s="4"/>
      <c r="AD863" s="4"/>
      <c r="AE863" s="4"/>
      <c r="AF863" s="4"/>
      <c r="AG863" s="4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  <c r="Z864" s="4"/>
      <c r="AA864" s="5"/>
      <c r="AB864" s="4"/>
      <c r="AC864" s="4"/>
      <c r="AD864" s="4"/>
      <c r="AE864" s="4"/>
      <c r="AF864" s="4"/>
      <c r="AG864" s="4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  <c r="Z865" s="4"/>
      <c r="AA865" s="5"/>
      <c r="AB865" s="4"/>
      <c r="AC865" s="4"/>
      <c r="AD865" s="4"/>
      <c r="AE865" s="4"/>
      <c r="AF865" s="4"/>
      <c r="AG865" s="4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  <c r="Z866" s="4"/>
      <c r="AA866" s="5"/>
      <c r="AB866" s="4"/>
      <c r="AC866" s="4"/>
      <c r="AD866" s="4"/>
      <c r="AE866" s="4"/>
      <c r="AF866" s="4"/>
      <c r="AG866" s="4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  <c r="Z867" s="4"/>
      <c r="AA867" s="5"/>
      <c r="AB867" s="4"/>
      <c r="AC867" s="4"/>
      <c r="AD867" s="4"/>
      <c r="AE867" s="4"/>
      <c r="AF867" s="4"/>
      <c r="AG867" s="4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  <c r="Z868" s="4"/>
      <c r="AA868" s="5"/>
      <c r="AB868" s="4"/>
      <c r="AC868" s="4"/>
      <c r="AD868" s="4"/>
      <c r="AE868" s="4"/>
      <c r="AF868" s="4"/>
      <c r="AG868" s="4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  <c r="Z869" s="4"/>
      <c r="AA869" s="5"/>
      <c r="AB869" s="4"/>
      <c r="AC869" s="4"/>
      <c r="AD869" s="4"/>
      <c r="AE869" s="4"/>
      <c r="AF869" s="4"/>
      <c r="AG869" s="4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  <c r="Z870" s="4"/>
      <c r="AA870" s="5"/>
      <c r="AB870" s="4"/>
      <c r="AC870" s="4"/>
      <c r="AD870" s="4"/>
      <c r="AE870" s="4"/>
      <c r="AF870" s="4"/>
      <c r="AG870" s="4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  <c r="Z871" s="4"/>
      <c r="AA871" s="5"/>
      <c r="AB871" s="4"/>
      <c r="AC871" s="4"/>
      <c r="AD871" s="4"/>
      <c r="AE871" s="4"/>
      <c r="AF871" s="4"/>
      <c r="AG871" s="4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  <c r="Z872" s="4"/>
      <c r="AA872" s="5"/>
      <c r="AB872" s="4"/>
      <c r="AC872" s="4"/>
      <c r="AD872" s="4"/>
      <c r="AE872" s="4"/>
      <c r="AF872" s="4"/>
      <c r="AG872" s="4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  <c r="Z873" s="4"/>
      <c r="AA873" s="5"/>
      <c r="AB873" s="4"/>
      <c r="AC873" s="4"/>
      <c r="AD873" s="4"/>
      <c r="AE873" s="4"/>
      <c r="AF873" s="4"/>
      <c r="AG873" s="4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  <c r="Z874" s="4"/>
      <c r="AA874" s="5"/>
      <c r="AB874" s="4"/>
      <c r="AC874" s="4"/>
      <c r="AD874" s="4"/>
      <c r="AE874" s="4"/>
      <c r="AF874" s="4"/>
      <c r="AG874" s="4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  <c r="Z875" s="4"/>
      <c r="AA875" s="5"/>
      <c r="AB875" s="4"/>
      <c r="AC875" s="4"/>
      <c r="AD875" s="4"/>
      <c r="AE875" s="4"/>
      <c r="AF875" s="4"/>
      <c r="AG875" s="4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  <c r="Z876" s="4"/>
      <c r="AA876" s="5"/>
      <c r="AB876" s="4"/>
      <c r="AC876" s="4"/>
      <c r="AD876" s="4"/>
      <c r="AE876" s="4"/>
      <c r="AF876" s="4"/>
      <c r="AG876" s="4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  <c r="Z877" s="4"/>
      <c r="AA877" s="5"/>
      <c r="AB877" s="4"/>
      <c r="AC877" s="4"/>
      <c r="AD877" s="4"/>
      <c r="AE877" s="4"/>
      <c r="AF877" s="4"/>
      <c r="AG877" s="4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  <c r="Z878" s="4"/>
      <c r="AA878" s="5"/>
      <c r="AB878" s="4"/>
      <c r="AC878" s="4"/>
      <c r="AD878" s="4"/>
      <c r="AE878" s="4"/>
      <c r="AF878" s="4"/>
      <c r="AG878" s="4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  <c r="Z879" s="4"/>
      <c r="AA879" s="5"/>
      <c r="AB879" s="4"/>
      <c r="AC879" s="4"/>
      <c r="AD879" s="4"/>
      <c r="AE879" s="4"/>
      <c r="AF879" s="4"/>
      <c r="AG879" s="4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  <c r="Z880" s="4"/>
      <c r="AA880" s="5"/>
      <c r="AB880" s="4"/>
      <c r="AC880" s="4"/>
      <c r="AD880" s="4"/>
      <c r="AE880" s="4"/>
      <c r="AF880" s="4"/>
      <c r="AG880" s="4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  <c r="Z881" s="4"/>
      <c r="AA881" s="5"/>
      <c r="AB881" s="4"/>
      <c r="AC881" s="4"/>
      <c r="AD881" s="4"/>
      <c r="AE881" s="4"/>
      <c r="AF881" s="4"/>
      <c r="AG881" s="4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  <c r="Z882" s="4"/>
      <c r="AA882" s="5"/>
      <c r="AB882" s="4"/>
      <c r="AC882" s="4"/>
      <c r="AD882" s="4"/>
      <c r="AE882" s="4"/>
      <c r="AF882" s="4"/>
      <c r="AG882" s="4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  <c r="Z883" s="4"/>
      <c r="AA883" s="5"/>
      <c r="AB883" s="4"/>
      <c r="AC883" s="4"/>
      <c r="AD883" s="4"/>
      <c r="AE883" s="4"/>
      <c r="AF883" s="4"/>
      <c r="AG883" s="4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  <c r="Z884" s="4"/>
      <c r="AA884" s="5"/>
      <c r="AB884" s="4"/>
      <c r="AC884" s="4"/>
      <c r="AD884" s="4"/>
      <c r="AE884" s="4"/>
      <c r="AF884" s="4"/>
      <c r="AG884" s="4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  <c r="Z885" s="4"/>
      <c r="AA885" s="5"/>
      <c r="AB885" s="4"/>
      <c r="AC885" s="4"/>
      <c r="AD885" s="4"/>
      <c r="AE885" s="4"/>
      <c r="AF885" s="4"/>
      <c r="AG885" s="4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  <c r="Z886" s="4"/>
      <c r="AA886" s="5"/>
      <c r="AB886" s="4"/>
      <c r="AC886" s="4"/>
      <c r="AD886" s="4"/>
      <c r="AE886" s="4"/>
      <c r="AF886" s="4"/>
      <c r="AG886" s="4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  <c r="Z887" s="4"/>
      <c r="AA887" s="5"/>
      <c r="AB887" s="4"/>
      <c r="AC887" s="4"/>
      <c r="AD887" s="4"/>
      <c r="AE887" s="4"/>
      <c r="AF887" s="4"/>
      <c r="AG887" s="4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  <c r="Z888" s="4"/>
      <c r="AA888" s="5"/>
      <c r="AB888" s="4"/>
      <c r="AC888" s="4"/>
      <c r="AD888" s="4"/>
      <c r="AE888" s="4"/>
      <c r="AF888" s="4"/>
      <c r="AG888" s="4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  <c r="Z889" s="4"/>
      <c r="AA889" s="5"/>
      <c r="AB889" s="4"/>
      <c r="AC889" s="4"/>
      <c r="AD889" s="4"/>
      <c r="AE889" s="4"/>
      <c r="AF889" s="4"/>
      <c r="AG889" s="4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  <c r="Z890" s="4"/>
      <c r="AA890" s="5"/>
      <c r="AB890" s="4"/>
      <c r="AC890" s="4"/>
      <c r="AD890" s="4"/>
      <c r="AE890" s="4"/>
      <c r="AF890" s="4"/>
      <c r="AG890" s="4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  <c r="Z891" s="4"/>
      <c r="AA891" s="5"/>
      <c r="AB891" s="4"/>
      <c r="AC891" s="4"/>
      <c r="AD891" s="4"/>
      <c r="AE891" s="4"/>
      <c r="AF891" s="4"/>
      <c r="AG891" s="4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  <c r="Z892" s="4"/>
      <c r="AA892" s="5"/>
      <c r="AB892" s="4"/>
      <c r="AC892" s="4"/>
      <c r="AD892" s="4"/>
      <c r="AE892" s="4"/>
      <c r="AF892" s="4"/>
      <c r="AG892" s="4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  <c r="Z893" s="4"/>
      <c r="AA893" s="5"/>
      <c r="AB893" s="4"/>
      <c r="AC893" s="4"/>
      <c r="AD893" s="4"/>
      <c r="AE893" s="4"/>
      <c r="AF893" s="4"/>
      <c r="AG893" s="4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  <c r="Z894" s="4"/>
      <c r="AA894" s="5"/>
      <c r="AB894" s="4"/>
      <c r="AC894" s="4"/>
      <c r="AD894" s="4"/>
      <c r="AE894" s="4"/>
      <c r="AF894" s="4"/>
      <c r="AG894" s="4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  <c r="Z895" s="4"/>
      <c r="AA895" s="5"/>
      <c r="AB895" s="4"/>
      <c r="AC895" s="4"/>
      <c r="AD895" s="4"/>
      <c r="AE895" s="4"/>
      <c r="AF895" s="4"/>
      <c r="AG895" s="4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  <c r="Z896" s="4"/>
      <c r="AA896" s="5"/>
      <c r="AB896" s="4"/>
      <c r="AC896" s="4"/>
      <c r="AD896" s="4"/>
      <c r="AE896" s="4"/>
      <c r="AF896" s="4"/>
      <c r="AG896" s="4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  <c r="Z897" s="4"/>
      <c r="AA897" s="5"/>
      <c r="AB897" s="4"/>
      <c r="AC897" s="4"/>
      <c r="AD897" s="4"/>
      <c r="AE897" s="4"/>
      <c r="AF897" s="4"/>
      <c r="AG897" s="4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  <c r="Z898" s="4"/>
      <c r="AA898" s="5"/>
      <c r="AB898" s="4"/>
      <c r="AC898" s="4"/>
      <c r="AD898" s="4"/>
      <c r="AE898" s="4"/>
      <c r="AF898" s="4"/>
      <c r="AG898" s="4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  <c r="Z899" s="4"/>
      <c r="AA899" s="5"/>
      <c r="AB899" s="4"/>
      <c r="AC899" s="4"/>
      <c r="AD899" s="4"/>
      <c r="AE899" s="4"/>
      <c r="AF899" s="4"/>
      <c r="AG899" s="4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  <c r="Z900" s="4"/>
      <c r="AA900" s="5"/>
      <c r="AB900" s="4"/>
      <c r="AC900" s="4"/>
      <c r="AD900" s="4"/>
      <c r="AE900" s="4"/>
      <c r="AF900" s="4"/>
      <c r="AG900" s="4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  <c r="Z901" s="4"/>
      <c r="AA901" s="5"/>
      <c r="AB901" s="4"/>
      <c r="AC901" s="4"/>
      <c r="AD901" s="4"/>
      <c r="AE901" s="4"/>
      <c r="AF901" s="4"/>
      <c r="AG901" s="4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  <c r="Z902" s="4"/>
      <c r="AA902" s="5"/>
      <c r="AB902" s="4"/>
      <c r="AC902" s="4"/>
      <c r="AD902" s="4"/>
      <c r="AE902" s="4"/>
      <c r="AF902" s="4"/>
      <c r="AG902" s="4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  <c r="Z903" s="4"/>
      <c r="AA903" s="5"/>
      <c r="AB903" s="4"/>
      <c r="AC903" s="4"/>
      <c r="AD903" s="4"/>
      <c r="AE903" s="4"/>
      <c r="AF903" s="4"/>
      <c r="AG903" s="4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  <c r="Z904" s="4"/>
      <c r="AA904" s="5"/>
      <c r="AB904" s="4"/>
      <c r="AC904" s="4"/>
      <c r="AD904" s="4"/>
      <c r="AE904" s="4"/>
      <c r="AF904" s="4"/>
      <c r="AG904" s="4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  <c r="Z905" s="4"/>
      <c r="AA905" s="5"/>
      <c r="AB905" s="4"/>
      <c r="AC905" s="4"/>
      <c r="AD905" s="4"/>
      <c r="AE905" s="4"/>
      <c r="AF905" s="4"/>
      <c r="AG905" s="4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  <c r="Z906" s="4"/>
      <c r="AA906" s="5"/>
      <c r="AB906" s="4"/>
      <c r="AC906" s="4"/>
      <c r="AD906" s="4"/>
      <c r="AE906" s="4"/>
      <c r="AF906" s="4"/>
      <c r="AG906" s="4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  <c r="Z907" s="4"/>
      <c r="AA907" s="5"/>
      <c r="AB907" s="4"/>
      <c r="AC907" s="4"/>
      <c r="AD907" s="4"/>
      <c r="AE907" s="4"/>
      <c r="AF907" s="4"/>
      <c r="AG907" s="4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  <c r="Z908" s="4"/>
      <c r="AA908" s="5"/>
      <c r="AB908" s="4"/>
      <c r="AC908" s="4"/>
      <c r="AD908" s="4"/>
      <c r="AE908" s="4"/>
      <c r="AF908" s="4"/>
      <c r="AG908" s="4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  <c r="Z909" s="4"/>
      <c r="AA909" s="5"/>
      <c r="AB909" s="4"/>
      <c r="AC909" s="4"/>
      <c r="AD909" s="4"/>
      <c r="AE909" s="4"/>
      <c r="AF909" s="4"/>
      <c r="AG909" s="4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  <c r="Z910" s="4"/>
      <c r="AA910" s="5"/>
      <c r="AB910" s="4"/>
      <c r="AC910" s="4"/>
      <c r="AD910" s="4"/>
      <c r="AE910" s="4"/>
      <c r="AF910" s="4"/>
      <c r="AG910" s="4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  <c r="Z911" s="4"/>
      <c r="AA911" s="5"/>
      <c r="AB911" s="4"/>
      <c r="AC911" s="4"/>
      <c r="AD911" s="4"/>
      <c r="AE911" s="4"/>
      <c r="AF911" s="4"/>
      <c r="AG911" s="4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  <c r="Z912" s="4"/>
      <c r="AA912" s="5"/>
      <c r="AB912" s="4"/>
      <c r="AC912" s="4"/>
      <c r="AD912" s="4"/>
      <c r="AE912" s="4"/>
      <c r="AF912" s="4"/>
      <c r="AG912" s="4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  <c r="Z913" s="4"/>
      <c r="AA913" s="5"/>
      <c r="AB913" s="4"/>
      <c r="AC913" s="4"/>
      <c r="AD913" s="4"/>
      <c r="AE913" s="4"/>
      <c r="AF913" s="4"/>
      <c r="AG913" s="4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  <c r="Z914" s="4"/>
      <c r="AA914" s="5"/>
      <c r="AB914" s="4"/>
      <c r="AC914" s="4"/>
      <c r="AD914" s="4"/>
      <c r="AE914" s="4"/>
      <c r="AF914" s="4"/>
      <c r="AG914" s="4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  <c r="Z915" s="4"/>
      <c r="AA915" s="5"/>
      <c r="AB915" s="4"/>
      <c r="AC915" s="4"/>
      <c r="AD915" s="4"/>
      <c r="AE915" s="4"/>
      <c r="AF915" s="4"/>
      <c r="AG915" s="4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  <c r="Z916" s="4"/>
      <c r="AA916" s="5"/>
      <c r="AB916" s="4"/>
      <c r="AC916" s="4"/>
      <c r="AD916" s="4"/>
      <c r="AE916" s="4"/>
      <c r="AF916" s="4"/>
      <c r="AG916" s="4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  <c r="Z917" s="4"/>
      <c r="AA917" s="5"/>
      <c r="AB917" s="4"/>
      <c r="AC917" s="4"/>
      <c r="AD917" s="4"/>
      <c r="AE917" s="4"/>
      <c r="AF917" s="4"/>
      <c r="AG917" s="4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  <c r="Z918" s="4"/>
      <c r="AA918" s="5"/>
      <c r="AB918" s="4"/>
      <c r="AC918" s="4"/>
      <c r="AD918" s="4"/>
      <c r="AE918" s="4"/>
      <c r="AF918" s="4"/>
      <c r="AG918" s="4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  <c r="Z919" s="4"/>
      <c r="AA919" s="5"/>
      <c r="AB919" s="4"/>
      <c r="AC919" s="4"/>
      <c r="AD919" s="4"/>
      <c r="AE919" s="4"/>
      <c r="AF919" s="4"/>
      <c r="AG919" s="4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  <c r="Z920" s="4"/>
      <c r="AA920" s="5"/>
      <c r="AB920" s="4"/>
      <c r="AC920" s="4"/>
      <c r="AD920" s="4"/>
      <c r="AE920" s="4"/>
      <c r="AF920" s="4"/>
      <c r="AG920" s="4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  <c r="Z921" s="4"/>
      <c r="AA921" s="5"/>
      <c r="AB921" s="4"/>
      <c r="AC921" s="4"/>
      <c r="AD921" s="4"/>
      <c r="AE921" s="4"/>
      <c r="AF921" s="4"/>
      <c r="AG921" s="4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  <c r="Z922" s="4"/>
      <c r="AA922" s="5"/>
      <c r="AB922" s="4"/>
      <c r="AC922" s="4"/>
      <c r="AD922" s="4"/>
      <c r="AE922" s="4"/>
      <c r="AF922" s="4"/>
      <c r="AG922" s="4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  <c r="Z923" s="4"/>
      <c r="AA923" s="5"/>
      <c r="AB923" s="4"/>
      <c r="AC923" s="4"/>
      <c r="AD923" s="4"/>
      <c r="AE923" s="4"/>
      <c r="AF923" s="4"/>
      <c r="AG923" s="4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  <c r="Z924" s="4"/>
      <c r="AA924" s="5"/>
      <c r="AB924" s="4"/>
      <c r="AC924" s="4"/>
      <c r="AD924" s="4"/>
      <c r="AE924" s="4"/>
      <c r="AF924" s="4"/>
      <c r="AG924" s="4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  <c r="Z925" s="4"/>
      <c r="AA925" s="5"/>
      <c r="AB925" s="4"/>
      <c r="AC925" s="4"/>
      <c r="AD925" s="4"/>
      <c r="AE925" s="4"/>
      <c r="AF925" s="4"/>
      <c r="AG925" s="4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  <c r="Z926" s="4"/>
      <c r="AA926" s="5"/>
      <c r="AB926" s="4"/>
      <c r="AC926" s="4"/>
      <c r="AD926" s="4"/>
      <c r="AE926" s="4"/>
      <c r="AF926" s="4"/>
      <c r="AG926" s="4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  <c r="Z927" s="4"/>
      <c r="AA927" s="5"/>
      <c r="AB927" s="4"/>
      <c r="AC927" s="4"/>
      <c r="AD927" s="4"/>
      <c r="AE927" s="4"/>
      <c r="AF927" s="4"/>
      <c r="AG927" s="4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  <c r="Z928" s="4"/>
      <c r="AA928" s="5"/>
      <c r="AB928" s="4"/>
      <c r="AC928" s="4"/>
      <c r="AD928" s="4"/>
      <c r="AE928" s="4"/>
      <c r="AF928" s="4"/>
      <c r="AG928" s="4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  <c r="Z929" s="4"/>
      <c r="AA929" s="5"/>
      <c r="AB929" s="4"/>
      <c r="AC929" s="4"/>
      <c r="AD929" s="4"/>
      <c r="AE929" s="4"/>
      <c r="AF929" s="4"/>
      <c r="AG929" s="4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  <c r="Z930" s="4"/>
      <c r="AA930" s="5"/>
      <c r="AB930" s="4"/>
      <c r="AC930" s="4"/>
      <c r="AD930" s="4"/>
      <c r="AE930" s="4"/>
      <c r="AF930" s="4"/>
      <c r="AG930" s="4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  <c r="Z931" s="4"/>
      <c r="AA931" s="5"/>
      <c r="AB931" s="4"/>
      <c r="AC931" s="4"/>
      <c r="AD931" s="4"/>
      <c r="AE931" s="4"/>
      <c r="AF931" s="4"/>
      <c r="AG931" s="4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  <c r="Z932" s="4"/>
      <c r="AA932" s="5"/>
      <c r="AB932" s="4"/>
      <c r="AC932" s="4"/>
      <c r="AD932" s="4"/>
      <c r="AE932" s="4"/>
      <c r="AF932" s="4"/>
      <c r="AG932" s="4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  <c r="Z933" s="4"/>
      <c r="AA933" s="5"/>
      <c r="AB933" s="4"/>
      <c r="AC933" s="4"/>
      <c r="AD933" s="4"/>
      <c r="AE933" s="4"/>
      <c r="AF933" s="4"/>
      <c r="AG933" s="4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  <c r="Z934" s="4"/>
      <c r="AA934" s="5"/>
      <c r="AB934" s="4"/>
      <c r="AC934" s="4"/>
      <c r="AD934" s="4"/>
      <c r="AE934" s="4"/>
      <c r="AF934" s="4"/>
      <c r="AG934" s="4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  <c r="Z935" s="4"/>
      <c r="AA935" s="5"/>
      <c r="AB935" s="4"/>
      <c r="AC935" s="4"/>
      <c r="AD935" s="4"/>
      <c r="AE935" s="4"/>
      <c r="AF935" s="4"/>
      <c r="AG935" s="4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  <c r="Z936" s="4"/>
      <c r="AA936" s="5"/>
      <c r="AB936" s="4"/>
      <c r="AC936" s="4"/>
      <c r="AD936" s="4"/>
      <c r="AE936" s="4"/>
      <c r="AF936" s="4"/>
      <c r="AG936" s="4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  <c r="Z937" s="4"/>
      <c r="AA937" s="5"/>
      <c r="AB937" s="4"/>
      <c r="AC937" s="4"/>
      <c r="AD937" s="4"/>
      <c r="AE937" s="4"/>
      <c r="AF937" s="4"/>
      <c r="AG937" s="4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  <c r="Z938" s="4"/>
      <c r="AA938" s="5"/>
      <c r="AB938" s="4"/>
      <c r="AC938" s="4"/>
      <c r="AD938" s="4"/>
      <c r="AE938" s="4"/>
      <c r="AF938" s="4"/>
      <c r="AG938" s="4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  <c r="Z939" s="4"/>
      <c r="AA939" s="5"/>
      <c r="AB939" s="4"/>
      <c r="AC939" s="4"/>
      <c r="AD939" s="4"/>
      <c r="AE939" s="4"/>
      <c r="AF939" s="4"/>
      <c r="AG939" s="4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  <c r="Z940" s="4"/>
      <c r="AA940" s="5"/>
      <c r="AB940" s="4"/>
      <c r="AC940" s="4"/>
      <c r="AD940" s="4"/>
      <c r="AE940" s="4"/>
      <c r="AF940" s="4"/>
      <c r="AG940" s="4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  <c r="Z941" s="4"/>
      <c r="AA941" s="5"/>
      <c r="AB941" s="4"/>
      <c r="AC941" s="4"/>
      <c r="AD941" s="4"/>
      <c r="AE941" s="4"/>
      <c r="AF941" s="4"/>
      <c r="AG941" s="4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  <c r="Z942" s="4"/>
      <c r="AA942" s="5"/>
      <c r="AB942" s="4"/>
      <c r="AC942" s="4"/>
      <c r="AD942" s="4"/>
      <c r="AE942" s="4"/>
      <c r="AF942" s="4"/>
      <c r="AG942" s="4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  <c r="Z943" s="4"/>
      <c r="AA943" s="5"/>
      <c r="AB943" s="4"/>
      <c r="AC943" s="4"/>
      <c r="AD943" s="4"/>
      <c r="AE943" s="4"/>
      <c r="AF943" s="4"/>
      <c r="AG943" s="4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  <c r="Z944" s="4"/>
      <c r="AA944" s="5"/>
      <c r="AB944" s="4"/>
      <c r="AC944" s="4"/>
      <c r="AD944" s="4"/>
      <c r="AE944" s="4"/>
      <c r="AF944" s="4"/>
      <c r="AG944" s="4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  <c r="Z961" s="4"/>
      <c r="AA961" s="5"/>
      <c r="AB961" s="4"/>
      <c r="AC961" s="4"/>
      <c r="AD961" s="4"/>
      <c r="AE961" s="4"/>
      <c r="AF961" s="4"/>
      <c r="AG961" s="4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  <c r="Z962" s="4"/>
      <c r="AA962" s="5"/>
      <c r="AB962" s="4"/>
      <c r="AC962" s="4"/>
      <c r="AD962" s="4"/>
      <c r="AE962" s="4"/>
      <c r="AF962" s="4"/>
      <c r="AG962" s="4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  <c r="Z963" s="4"/>
      <c r="AA963" s="5"/>
      <c r="AB963" s="4"/>
      <c r="AC963" s="4"/>
      <c r="AD963" s="4"/>
      <c r="AE963" s="4"/>
      <c r="AF963" s="4"/>
      <c r="AG963" s="4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  <c r="Z964" s="4"/>
      <c r="AA964" s="5"/>
      <c r="AB964" s="4"/>
      <c r="AC964" s="4"/>
      <c r="AD964" s="4"/>
      <c r="AE964" s="4"/>
      <c r="AF964" s="4"/>
      <c r="AG964" s="4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  <c r="Z965" s="4"/>
      <c r="AA965" s="5"/>
      <c r="AB965" s="4"/>
      <c r="AC965" s="4"/>
      <c r="AD965" s="4"/>
      <c r="AE965" s="4"/>
      <c r="AF965" s="4"/>
      <c r="AG965" s="4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  <c r="Z966" s="4"/>
      <c r="AA966" s="5"/>
      <c r="AB966" s="4"/>
      <c r="AC966" s="4"/>
      <c r="AD966" s="4"/>
      <c r="AE966" s="4"/>
      <c r="AF966" s="4"/>
      <c r="AG966" s="4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  <c r="Z967" s="4"/>
      <c r="AA967" s="5"/>
      <c r="AB967" s="4"/>
      <c r="AC967" s="4"/>
      <c r="AD967" s="4"/>
      <c r="AE967" s="4"/>
      <c r="AF967" s="4"/>
      <c r="AG967" s="4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  <c r="Z968" s="4"/>
      <c r="AA968" s="5"/>
      <c r="AB968" s="4"/>
      <c r="AC968" s="4"/>
      <c r="AD968" s="4"/>
      <c r="AE968" s="4"/>
      <c r="AF968" s="4"/>
      <c r="AG968" s="4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  <c r="Z969" s="4"/>
      <c r="AA969" s="5"/>
      <c r="AB969" s="4"/>
      <c r="AC969" s="4"/>
      <c r="AD969" s="4"/>
      <c r="AE969" s="4"/>
      <c r="AF969" s="4"/>
      <c r="AG969" s="4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  <c r="Z970" s="4"/>
      <c r="AA970" s="5"/>
      <c r="AB970" s="4"/>
      <c r="AC970" s="4"/>
      <c r="AD970" s="4"/>
      <c r="AE970" s="4"/>
      <c r="AF970" s="4"/>
      <c r="AG970" s="4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  <c r="Z971" s="4"/>
      <c r="AA971" s="5"/>
      <c r="AB971" s="4"/>
      <c r="AC971" s="4"/>
      <c r="AD971" s="4"/>
      <c r="AE971" s="4"/>
      <c r="AF971" s="4"/>
      <c r="AG971" s="4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  <c r="Z972" s="4"/>
      <c r="AA972" s="5"/>
      <c r="AB972" s="4"/>
      <c r="AC972" s="4"/>
      <c r="AD972" s="4"/>
      <c r="AE972" s="4"/>
      <c r="AF972" s="4"/>
      <c r="AG972" s="4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  <c r="Z973" s="4"/>
      <c r="AA973" s="5"/>
      <c r="AB973" s="4"/>
      <c r="AC973" s="4"/>
      <c r="AD973" s="4"/>
      <c r="AE973" s="4"/>
      <c r="AF973" s="4"/>
      <c r="AG973" s="4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  <c r="Z974" s="4"/>
      <c r="AA974" s="5"/>
      <c r="AB974" s="4"/>
      <c r="AC974" s="4"/>
      <c r="AD974" s="4"/>
      <c r="AE974" s="4"/>
      <c r="AF974" s="4"/>
      <c r="AG974" s="4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  <c r="Z975" s="4"/>
      <c r="AA975" s="5"/>
      <c r="AB975" s="4"/>
      <c r="AC975" s="4"/>
      <c r="AD975" s="4"/>
      <c r="AE975" s="4"/>
      <c r="AF975" s="4"/>
      <c r="AG975" s="4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  <c r="Z976" s="4"/>
      <c r="AA976" s="5"/>
      <c r="AB976" s="4"/>
      <c r="AC976" s="4"/>
      <c r="AD976" s="4"/>
      <c r="AE976" s="4"/>
      <c r="AF976" s="4"/>
      <c r="AG976" s="4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  <c r="Z977" s="4"/>
      <c r="AA977" s="5"/>
      <c r="AB977" s="4"/>
      <c r="AC977" s="4"/>
      <c r="AD977" s="4"/>
      <c r="AE977" s="4"/>
      <c r="AF977" s="4"/>
      <c r="AG977" s="4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  <c r="Z978" s="4"/>
      <c r="AA978" s="5"/>
      <c r="AB978" s="4"/>
      <c r="AC978" s="4"/>
      <c r="AD978" s="4"/>
      <c r="AE978" s="4"/>
      <c r="AF978" s="4"/>
      <c r="AG978" s="4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  <c r="Z979" s="4"/>
      <c r="AA979" s="5"/>
      <c r="AB979" s="4"/>
      <c r="AC979" s="4"/>
      <c r="AD979" s="4"/>
      <c r="AE979" s="4"/>
      <c r="AF979" s="4"/>
      <c r="AG979" s="4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  <c r="Z980" s="4"/>
      <c r="AA980" s="5"/>
      <c r="AB980" s="4"/>
      <c r="AC980" s="4"/>
      <c r="AD980" s="4"/>
      <c r="AE980" s="4"/>
      <c r="AF980" s="4"/>
      <c r="AG980" s="4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  <c r="Z981" s="4"/>
      <c r="AA981" s="5"/>
      <c r="AB981" s="4"/>
      <c r="AC981" s="4"/>
      <c r="AD981" s="4"/>
      <c r="AE981" s="4"/>
      <c r="AF981" s="4"/>
      <c r="AG981" s="4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  <c r="Z982" s="4"/>
      <c r="AA982" s="5"/>
      <c r="AB982" s="4"/>
      <c r="AC982" s="4"/>
      <c r="AD982" s="4"/>
      <c r="AE982" s="4"/>
      <c r="AF982" s="4"/>
      <c r="AG982" s="4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  <c r="Z983" s="4"/>
      <c r="AA983" s="5"/>
      <c r="AB983" s="4"/>
      <c r="AC983" s="4"/>
      <c r="AD983" s="4"/>
      <c r="AE983" s="4"/>
      <c r="AF983" s="4"/>
      <c r="AG983" s="4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  <c r="Z984" s="4"/>
      <c r="AA984" s="5"/>
      <c r="AB984" s="4"/>
      <c r="AC984" s="4"/>
      <c r="AD984" s="4"/>
      <c r="AE984" s="4"/>
      <c r="AF984" s="4"/>
      <c r="AG984" s="4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  <c r="Z985" s="4"/>
      <c r="AA985" s="5"/>
      <c r="AB985" s="4"/>
      <c r="AC985" s="4"/>
      <c r="AD985" s="4"/>
      <c r="AE985" s="4"/>
      <c r="AF985" s="4"/>
      <c r="AG985" s="4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  <c r="Z986" s="4"/>
      <c r="AA986" s="5"/>
      <c r="AB986" s="4"/>
      <c r="AC986" s="4"/>
      <c r="AD986" s="4"/>
      <c r="AE986" s="4"/>
      <c r="AF986" s="4"/>
      <c r="AG986" s="4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  <c r="Z987" s="4"/>
      <c r="AA987" s="5"/>
      <c r="AB987" s="4"/>
      <c r="AC987" s="4"/>
      <c r="AD987" s="4"/>
      <c r="AE987" s="4"/>
      <c r="AF987" s="4"/>
      <c r="AG987" s="4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  <c r="Z988" s="4"/>
      <c r="AA988" s="5"/>
      <c r="AB988" s="4"/>
      <c r="AC988" s="4"/>
      <c r="AD988" s="4"/>
      <c r="AE988" s="4"/>
      <c r="AF988" s="4"/>
      <c r="AG988" s="4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  <c r="Z989" s="4"/>
      <c r="AA989" s="5"/>
      <c r="AB989" s="4"/>
      <c r="AC989" s="4"/>
      <c r="AD989" s="4"/>
      <c r="AE989" s="4"/>
      <c r="AF989" s="4"/>
      <c r="AG989" s="4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  <c r="Z990" s="4"/>
      <c r="AA990" s="5"/>
      <c r="AB990" s="4"/>
      <c r="AC990" s="4"/>
      <c r="AD990" s="4"/>
      <c r="AE990" s="4"/>
      <c r="AF990" s="4"/>
      <c r="AG990" s="4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  <c r="Z991" s="4"/>
      <c r="AA991" s="5"/>
      <c r="AB991" s="4"/>
      <c r="AC991" s="4"/>
      <c r="AD991" s="4"/>
      <c r="AE991" s="4"/>
      <c r="AF991" s="4"/>
      <c r="AG991" s="4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  <c r="Z992" s="4"/>
      <c r="AA992" s="5"/>
      <c r="AB992" s="4"/>
      <c r="AC992" s="4"/>
      <c r="AD992" s="4"/>
      <c r="AE992" s="4"/>
      <c r="AF992" s="4"/>
      <c r="AG992" s="4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  <c r="Z993" s="4"/>
      <c r="AA993" s="5"/>
      <c r="AB993" s="4"/>
      <c r="AC993" s="4"/>
      <c r="AD993" s="4"/>
      <c r="AE993" s="4"/>
      <c r="AF993" s="4"/>
      <c r="AG993" s="4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  <c r="Z994" s="4"/>
      <c r="AA994" s="5"/>
      <c r="AB994" s="4"/>
      <c r="AC994" s="4"/>
      <c r="AD994" s="4"/>
      <c r="AE994" s="4"/>
      <c r="AF994" s="4"/>
      <c r="AG994" s="4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  <c r="Z995" s="4"/>
      <c r="AA995" s="5"/>
      <c r="AB995" s="4"/>
      <c r="AC995" s="4"/>
      <c r="AD995" s="4"/>
      <c r="AE995" s="4"/>
      <c r="AF995" s="4"/>
      <c r="AG995" s="4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  <c r="Z996" s="4"/>
      <c r="AA996" s="5"/>
      <c r="AB996" s="4"/>
      <c r="AC996" s="4"/>
      <c r="AD996" s="4"/>
      <c r="AE996" s="4"/>
      <c r="AF996" s="4"/>
      <c r="AG996" s="4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  <c r="Z997" s="4"/>
      <c r="AA997" s="5"/>
      <c r="AB997" s="4"/>
      <c r="AC997" s="4"/>
      <c r="AD997" s="4"/>
      <c r="AE997" s="4"/>
      <c r="AF997" s="4"/>
      <c r="AG997" s="4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  <c r="Z998" s="4"/>
      <c r="AA998" s="5"/>
      <c r="AB998" s="4"/>
      <c r="AC998" s="4"/>
      <c r="AD998" s="4"/>
      <c r="AE998" s="4"/>
      <c r="AF998" s="4"/>
      <c r="AG998" s="4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  <c r="Z999" s="4"/>
      <c r="AA999" s="5"/>
      <c r="AB999" s="4"/>
      <c r="AC999" s="4"/>
      <c r="AD999" s="4"/>
      <c r="AE999" s="4"/>
      <c r="AF999" s="4"/>
      <c r="AG999" s="4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  <c r="Z1000" s="4"/>
      <c r="AA1000" s="5"/>
      <c r="AB1000" s="4"/>
      <c r="AC1000" s="4"/>
      <c r="AD1000" s="4"/>
      <c r="AE1000" s="4"/>
      <c r="AF1000" s="4"/>
      <c r="AG1000" s="4"/>
    </row>
  </sheetData>
  <mergeCells count="25">
    <mergeCell ref="A4:A5"/>
    <mergeCell ref="B4:C4"/>
    <mergeCell ref="B37:C37"/>
    <mergeCell ref="B41:D41"/>
    <mergeCell ref="B44:C44"/>
    <mergeCell ref="B49:C49"/>
    <mergeCell ref="D4:D5"/>
    <mergeCell ref="E4:F4"/>
    <mergeCell ref="G4:G5"/>
    <mergeCell ref="H4:H5"/>
    <mergeCell ref="J4:J5"/>
    <mergeCell ref="K4:L4"/>
    <mergeCell ref="K37:L37"/>
    <mergeCell ref="M4:M5"/>
    <mergeCell ref="N4:O4"/>
    <mergeCell ref="P4:P5"/>
    <mergeCell ref="Q4:Q5"/>
    <mergeCell ref="AC40:AD40"/>
    <mergeCell ref="A3:H3"/>
    <mergeCell ref="J3:Q3"/>
    <mergeCell ref="T3:T5"/>
    <mergeCell ref="V3:X3"/>
    <mergeCell ref="Z3:Z5"/>
    <mergeCell ref="AB3:AB5"/>
    <mergeCell ref="AD3:A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'30'!J69</f>
        <v>24540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24540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24540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-24540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'29'!J69</f>
        <v>24540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24540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24540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-24540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'28'!J69</f>
        <v>24540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24540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24540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-24540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'27'!J69</f>
        <v>24540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24540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24540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-24540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'26'!J69</f>
        <v>24540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24540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24540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-24540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'25'!J69</f>
        <v>24540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24540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24540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-24540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'24'!J69</f>
        <v>24540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24540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24540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-24540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'23'!J69</f>
        <v>24540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24540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24540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-24540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'22'!J69</f>
        <v>24540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24540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24540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-24540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46195.0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'21'!J67</f>
        <v>24540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24540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24540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-24540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209"/>
      <c r="B23" s="210" t="s">
        <v>49</v>
      </c>
      <c r="C23" s="211">
        <f>SUM($C8:$C22)</f>
        <v>0</v>
      </c>
      <c r="D23" s="211">
        <f>SUM($D8:$D22)</f>
        <v>0</v>
      </c>
      <c r="E23" s="211">
        <f>SUM($E8:$E22)</f>
        <v>0</v>
      </c>
      <c r="F23" s="211">
        <f>SUM($F8:$F22)</f>
        <v>0</v>
      </c>
      <c r="G23" s="212"/>
      <c r="H23" s="210" t="s">
        <v>49</v>
      </c>
      <c r="I23" s="211">
        <f>SUM($I8:$I22)</f>
        <v>0</v>
      </c>
      <c r="J23" s="211">
        <f>SUM($J8:$J22)</f>
        <v>0</v>
      </c>
      <c r="K23" s="211">
        <f>SUM($K8:$K22)</f>
        <v>0</v>
      </c>
      <c r="L23" s="211">
        <f>SUM($L8:$L22)</f>
        <v>0</v>
      </c>
    </row>
    <row r="24" ht="3.75" customHeight="1">
      <c r="A24" s="209"/>
      <c r="B24" s="213"/>
      <c r="C24" s="214"/>
      <c r="D24" s="214"/>
      <c r="E24" s="214"/>
      <c r="F24" s="214"/>
      <c r="G24" s="209"/>
      <c r="H24" s="213"/>
      <c r="I24" s="215"/>
      <c r="J24" s="215"/>
      <c r="K24" s="215"/>
      <c r="L24" s="215"/>
    </row>
    <row r="25" ht="21.75" customHeight="1">
      <c r="A25" s="209"/>
      <c r="B25" s="213"/>
      <c r="C25" s="214"/>
      <c r="D25" s="214"/>
      <c r="E25" s="214"/>
      <c r="F25" s="214"/>
      <c r="G25" s="209"/>
      <c r="H25" s="213"/>
      <c r="I25" s="215"/>
      <c r="J25" s="216"/>
      <c r="K25" s="217" t="s">
        <v>50</v>
      </c>
      <c r="L25" s="218">
        <f>$C$23+$D$23+$E$23+$F$23+$I$23+$J$23+$K$23+$L$23</f>
        <v>0</v>
      </c>
    </row>
    <row r="26" ht="12.0" customHeight="1">
      <c r="A26" s="209"/>
      <c r="B26" s="213"/>
      <c r="C26" s="214"/>
      <c r="D26" s="214"/>
      <c r="E26" s="214"/>
      <c r="F26" s="214"/>
      <c r="G26" s="209"/>
      <c r="H26" s="215"/>
      <c r="I26" s="214"/>
      <c r="J26" s="214"/>
      <c r="K26" s="214"/>
      <c r="L26" s="219"/>
    </row>
    <row r="27" ht="26.25" customHeight="1">
      <c r="A27" s="220"/>
      <c r="B27" s="221"/>
      <c r="C27" s="222"/>
      <c r="D27" s="222"/>
      <c r="E27" s="222"/>
      <c r="F27" s="223"/>
      <c r="G27" s="223" t="s">
        <v>51</v>
      </c>
      <c r="H27" s="221"/>
      <c r="I27" s="222"/>
      <c r="J27" s="222"/>
      <c r="K27" s="222"/>
      <c r="L27" s="222"/>
    </row>
    <row r="28" ht="19.5" customHeight="1">
      <c r="A28" s="224" t="s">
        <v>52</v>
      </c>
      <c r="B28" s="225"/>
      <c r="C28" s="226"/>
      <c r="D28" s="227"/>
      <c r="E28" s="228" t="s">
        <v>53</v>
      </c>
      <c r="F28" s="229"/>
      <c r="G28" s="230" t="s">
        <v>54</v>
      </c>
      <c r="H28" s="225"/>
      <c r="I28" s="226"/>
      <c r="J28" s="231" t="s">
        <v>55</v>
      </c>
      <c r="K28" s="164"/>
      <c r="L28" s="177"/>
    </row>
    <row r="29" ht="18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34" t="s">
        <v>56</v>
      </c>
      <c r="K29" s="162"/>
      <c r="L29" s="235" t="s">
        <v>16</v>
      </c>
    </row>
    <row r="30" ht="15.75" customHeight="1">
      <c r="A30" s="232"/>
      <c r="C30" s="233"/>
      <c r="D30" s="237" t="s">
        <v>57</v>
      </c>
      <c r="E30" s="238"/>
      <c r="F30" s="239">
        <f>C23+I23</f>
        <v>0</v>
      </c>
      <c r="G30" s="236"/>
      <c r="I30" s="233"/>
      <c r="J30" s="237" t="s">
        <v>10</v>
      </c>
      <c r="K30" s="238"/>
      <c r="L30" s="239"/>
    </row>
    <row r="31" ht="15.75" customHeight="1">
      <c r="A31" s="232"/>
      <c r="C31" s="233"/>
      <c r="D31" s="237" t="s">
        <v>58</v>
      </c>
      <c r="E31" s="240"/>
      <c r="F31" s="239">
        <f>D23+J23</f>
        <v>0</v>
      </c>
      <c r="G31" s="236"/>
      <c r="I31" s="233"/>
      <c r="J31" s="241" t="s">
        <v>59</v>
      </c>
      <c r="K31" s="242"/>
      <c r="L31" s="243"/>
    </row>
    <row r="32" ht="15.75" customHeight="1">
      <c r="A32" s="232"/>
      <c r="C32" s="233"/>
      <c r="D32" s="237" t="s">
        <v>60</v>
      </c>
      <c r="E32" s="240"/>
      <c r="F32" s="239">
        <f>E23+K23</f>
        <v>0</v>
      </c>
      <c r="G32" s="236"/>
      <c r="I32" s="233"/>
      <c r="J32" s="241" t="s">
        <v>61</v>
      </c>
      <c r="K32" s="242"/>
      <c r="L32" s="243"/>
    </row>
    <row r="33" ht="15.75" customHeight="1">
      <c r="A33" s="232"/>
      <c r="C33" s="233"/>
      <c r="D33" s="237" t="s">
        <v>62</v>
      </c>
      <c r="E33" s="240"/>
      <c r="F33" s="239">
        <f>F23+L23</f>
        <v>0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4" t="s">
        <v>50</v>
      </c>
      <c r="E34" s="245"/>
      <c r="F34" s="246">
        <f>SUM(F30:F33)</f>
        <v>0</v>
      </c>
      <c r="G34" s="236"/>
      <c r="I34" s="233"/>
      <c r="J34" s="241"/>
      <c r="K34" s="242"/>
      <c r="L34" s="243"/>
    </row>
    <row r="35" ht="15.75" customHeight="1">
      <c r="A35" s="232"/>
      <c r="C35" s="233"/>
      <c r="D35" s="247" t="s">
        <v>63</v>
      </c>
      <c r="E35" s="164"/>
      <c r="F35" s="177"/>
      <c r="G35" s="236"/>
      <c r="I35" s="233"/>
      <c r="J35" s="241"/>
      <c r="K35" s="242"/>
      <c r="L35" s="243"/>
    </row>
    <row r="36" ht="15.75" customHeight="1">
      <c r="A36" s="232"/>
      <c r="C36" s="233"/>
      <c r="D36" s="234" t="s">
        <v>56</v>
      </c>
      <c r="E36" s="162"/>
      <c r="F36" s="235" t="s">
        <v>16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8" t="s">
        <v>10</v>
      </c>
      <c r="E37" s="249"/>
      <c r="F37" s="239"/>
      <c r="G37" s="236"/>
      <c r="I37" s="233"/>
      <c r="J37" s="244" t="s">
        <v>64</v>
      </c>
      <c r="K37" s="245"/>
      <c r="L37" s="246">
        <f>SUM(L30:L36)</f>
        <v>0</v>
      </c>
    </row>
    <row r="38" ht="15.75" customHeight="1">
      <c r="A38" s="232"/>
      <c r="C38" s="233"/>
      <c r="D38" s="250" t="s">
        <v>61</v>
      </c>
      <c r="E38" s="251"/>
      <c r="F38" s="243"/>
      <c r="G38" s="236"/>
      <c r="I38" s="233"/>
      <c r="J38" s="231" t="s">
        <v>65</v>
      </c>
      <c r="K38" s="164"/>
      <c r="L38" s="177"/>
    </row>
    <row r="39" ht="18.75" customHeight="1">
      <c r="A39" s="252"/>
      <c r="B39" s="253"/>
      <c r="C39" s="254"/>
      <c r="D39" s="244" t="s">
        <v>66</v>
      </c>
      <c r="E39" s="245"/>
      <c r="F39" s="246">
        <f>SUM(F37:F38)</f>
        <v>0</v>
      </c>
      <c r="G39" s="255"/>
      <c r="H39" s="256"/>
      <c r="I39" s="257"/>
      <c r="J39" s="241" t="s">
        <v>67</v>
      </c>
      <c r="K39" s="251"/>
      <c r="L39" s="243"/>
    </row>
    <row r="40" ht="15.75" customHeight="1">
      <c r="A40" s="209"/>
      <c r="B40" s="258"/>
      <c r="C40" s="259"/>
      <c r="D40" s="260"/>
      <c r="E40" s="261" t="s">
        <v>68</v>
      </c>
      <c r="F40" s="262">
        <f>F34+F39</f>
        <v>0</v>
      </c>
      <c r="G40" s="263"/>
      <c r="H40" s="264"/>
      <c r="I40" s="265"/>
      <c r="J40" s="260"/>
      <c r="K40" s="261" t="s">
        <v>69</v>
      </c>
      <c r="L40" s="262">
        <f>L37+L39</f>
        <v>0</v>
      </c>
    </row>
    <row r="41" ht="11.25" customHeight="1">
      <c r="A41" s="209"/>
      <c r="B41" s="213"/>
      <c r="C41" s="214"/>
      <c r="D41" s="214"/>
      <c r="E41" s="214"/>
      <c r="F41" s="214"/>
      <c r="G41" s="266"/>
      <c r="H41" s="267"/>
      <c r="I41" s="268"/>
      <c r="K41" s="214"/>
      <c r="L41" s="214"/>
    </row>
    <row r="42" ht="15.75" customHeight="1">
      <c r="A42" s="220"/>
      <c r="B42" s="221"/>
      <c r="C42" s="222"/>
      <c r="D42" s="222"/>
      <c r="E42" s="222"/>
      <c r="F42" s="223"/>
      <c r="G42" s="223" t="s">
        <v>70</v>
      </c>
      <c r="H42" s="221"/>
      <c r="I42" s="222"/>
      <c r="J42" s="222"/>
      <c r="K42" s="222"/>
      <c r="L42" s="222"/>
    </row>
    <row r="43" ht="16.5" customHeight="1">
      <c r="A43" s="269" t="s">
        <v>71</v>
      </c>
      <c r="B43" s="225"/>
      <c r="C43" s="226"/>
      <c r="D43" s="270" t="s">
        <v>72</v>
      </c>
      <c r="E43" s="270" t="s">
        <v>73</v>
      </c>
      <c r="F43" s="271" t="s">
        <v>16</v>
      </c>
      <c r="G43" s="272" t="s">
        <v>74</v>
      </c>
      <c r="H43" s="225"/>
      <c r="I43" s="226"/>
      <c r="J43" s="270" t="s">
        <v>72</v>
      </c>
      <c r="K43" s="270" t="s">
        <v>73</v>
      </c>
      <c r="L43" s="270" t="s">
        <v>16</v>
      </c>
    </row>
    <row r="44" ht="16.5" customHeight="1">
      <c r="A44" s="232"/>
      <c r="C44" s="233"/>
      <c r="D44" s="273">
        <v>20000.0</v>
      </c>
      <c r="E44" s="274"/>
      <c r="F44" s="275">
        <f t="shared" ref="F44:F48" si="1">D44*E44</f>
        <v>0</v>
      </c>
      <c r="G44" s="276"/>
      <c r="I44" s="233"/>
      <c r="J44" s="273">
        <v>500.0</v>
      </c>
      <c r="K44" s="274"/>
      <c r="L44" s="277">
        <f t="shared" ref="L44:L47" si="2">J44*K44</f>
        <v>0</v>
      </c>
    </row>
    <row r="45" ht="16.5" customHeight="1">
      <c r="A45" s="232"/>
      <c r="C45" s="233"/>
      <c r="D45" s="273">
        <v>10000.0</v>
      </c>
      <c r="E45" s="274"/>
      <c r="F45" s="275">
        <f t="shared" si="1"/>
        <v>0</v>
      </c>
      <c r="G45" s="276"/>
      <c r="I45" s="233"/>
      <c r="J45" s="273">
        <v>100.0</v>
      </c>
      <c r="K45" s="274"/>
      <c r="L45" s="277">
        <f t="shared" si="2"/>
        <v>0</v>
      </c>
    </row>
    <row r="46" ht="16.5" customHeight="1">
      <c r="A46" s="232"/>
      <c r="C46" s="233"/>
      <c r="D46" s="273">
        <v>5000.0</v>
      </c>
      <c r="E46" s="274"/>
      <c r="F46" s="275">
        <f t="shared" si="1"/>
        <v>0</v>
      </c>
      <c r="G46" s="276"/>
      <c r="I46" s="233"/>
      <c r="J46" s="273">
        <v>50.0</v>
      </c>
      <c r="K46" s="274"/>
      <c r="L46" s="277">
        <f t="shared" si="2"/>
        <v>0</v>
      </c>
    </row>
    <row r="47" ht="16.5" customHeight="1">
      <c r="A47" s="232"/>
      <c r="C47" s="233"/>
      <c r="D47" s="273">
        <v>2000.0</v>
      </c>
      <c r="E47" s="274"/>
      <c r="F47" s="275">
        <f t="shared" si="1"/>
        <v>0</v>
      </c>
      <c r="G47" s="276"/>
      <c r="I47" s="233"/>
      <c r="J47" s="273">
        <v>10.0</v>
      </c>
      <c r="K47" s="274"/>
      <c r="L47" s="277">
        <f t="shared" si="2"/>
        <v>0</v>
      </c>
    </row>
    <row r="48" ht="16.5" customHeight="1">
      <c r="A48" s="252"/>
      <c r="B48" s="253"/>
      <c r="C48" s="254"/>
      <c r="D48" s="273">
        <v>1000.0</v>
      </c>
      <c r="E48" s="274"/>
      <c r="F48" s="275">
        <f t="shared" si="1"/>
        <v>0</v>
      </c>
      <c r="G48" s="278"/>
      <c r="H48" s="253"/>
      <c r="I48" s="254"/>
      <c r="J48" s="273"/>
      <c r="K48" s="279"/>
      <c r="L48" s="277"/>
    </row>
    <row r="49" ht="15.75" customHeight="1">
      <c r="A49" s="209"/>
      <c r="B49" s="213"/>
      <c r="C49" s="214"/>
      <c r="D49" s="280"/>
      <c r="E49" s="281" t="s">
        <v>75</v>
      </c>
      <c r="F49" s="282">
        <f>SUM(F44:F48)</f>
        <v>0</v>
      </c>
      <c r="G49" s="263"/>
      <c r="H49" s="264"/>
      <c r="I49" s="265"/>
      <c r="J49" s="280"/>
      <c r="K49" s="281" t="s">
        <v>76</v>
      </c>
      <c r="L49" s="282">
        <f>SUM(L44:L48)</f>
        <v>0</v>
      </c>
    </row>
    <row r="50" ht="15.7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8.0" customHeight="1">
      <c r="A51" s="209"/>
      <c r="B51" s="213"/>
      <c r="C51" s="214"/>
      <c r="D51" s="214"/>
      <c r="E51" s="214"/>
      <c r="F51" s="214"/>
      <c r="G51" s="283"/>
      <c r="H51" s="283"/>
      <c r="I51" s="284" t="s">
        <v>77</v>
      </c>
      <c r="J51" s="285"/>
      <c r="K51" s="283"/>
      <c r="L51" s="214"/>
    </row>
    <row r="52" ht="4.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5.0" customHeight="1">
      <c r="A53" s="286"/>
      <c r="B53" s="287" t="s">
        <v>78</v>
      </c>
      <c r="C53" s="225"/>
      <c r="D53" s="225"/>
      <c r="E53" s="226"/>
      <c r="F53" s="214"/>
      <c r="G53" s="288"/>
      <c r="H53" s="288"/>
      <c r="I53" s="289" t="s">
        <v>79</v>
      </c>
      <c r="J53" s="290">
        <f>'20'!J60</f>
        <v>24540</v>
      </c>
      <c r="K53" s="291"/>
      <c r="L53" s="214"/>
    </row>
    <row r="54" ht="4.5" customHeight="1">
      <c r="A54" s="286"/>
      <c r="B54" s="252"/>
      <c r="C54" s="253"/>
      <c r="D54" s="253"/>
      <c r="E54" s="254"/>
      <c r="F54" s="214"/>
      <c r="G54" s="209"/>
      <c r="H54" s="213"/>
      <c r="I54" s="214"/>
      <c r="J54" s="215"/>
      <c r="K54" s="214"/>
      <c r="L54" s="214"/>
    </row>
    <row r="55" ht="18.75" customHeight="1">
      <c r="A55" s="292"/>
      <c r="B55" s="293"/>
      <c r="C55" s="225"/>
      <c r="D55" s="225"/>
      <c r="E55" s="226"/>
      <c r="F55" s="214"/>
      <c r="G55" s="294"/>
      <c r="H55" s="294"/>
      <c r="I55" s="295" t="s">
        <v>80</v>
      </c>
      <c r="J55" s="296">
        <f>F49+L49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66"/>
      <c r="I56" s="267"/>
      <c r="J56" s="215"/>
      <c r="K56" s="214"/>
      <c r="L56" s="214"/>
    </row>
    <row r="57" ht="15.75" customHeight="1">
      <c r="A57" s="292"/>
      <c r="B57" s="232"/>
      <c r="E57" s="233"/>
      <c r="F57" s="214"/>
      <c r="G57" s="294"/>
      <c r="H57" s="294"/>
      <c r="I57" s="295" t="s">
        <v>50</v>
      </c>
      <c r="J57" s="296">
        <f>L25</f>
        <v>0</v>
      </c>
      <c r="K57" s="297"/>
      <c r="L57" s="219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63</v>
      </c>
      <c r="J59" s="300" t="str">
        <f>F37</f>
        <v/>
      </c>
      <c r="K59" s="297"/>
      <c r="L59" s="214"/>
    </row>
    <row r="60" ht="4.5" customHeight="1">
      <c r="A60" s="292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55</v>
      </c>
      <c r="J61" s="300">
        <f>L30+L39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81</v>
      </c>
      <c r="J63" s="300">
        <f>J53+J57+J59-J61</f>
        <v>24540</v>
      </c>
      <c r="K63" s="301"/>
      <c r="L63" s="214"/>
    </row>
    <row r="64" ht="4.5" customHeight="1">
      <c r="A64" s="209"/>
      <c r="B64" s="232"/>
      <c r="E64" s="233"/>
      <c r="F64" s="214"/>
      <c r="G64" s="209"/>
      <c r="H64" s="213"/>
      <c r="I64" s="214"/>
      <c r="J64" s="215"/>
      <c r="K64" s="214"/>
      <c r="L64" s="214"/>
    </row>
    <row r="65" ht="15.75" customHeight="1">
      <c r="A65" s="209"/>
      <c r="B65" s="232"/>
      <c r="E65" s="233"/>
      <c r="F65" s="214"/>
      <c r="G65" s="288"/>
      <c r="H65" s="288"/>
      <c r="I65" s="289" t="s">
        <v>82</v>
      </c>
      <c r="J65" s="300">
        <f>J63-J53</f>
        <v>0</v>
      </c>
      <c r="K65" s="302"/>
      <c r="L65" s="214"/>
    </row>
    <row r="66" ht="4.5" customHeight="1">
      <c r="A66" s="292"/>
      <c r="B66" s="232"/>
      <c r="E66" s="233"/>
      <c r="F66" s="214"/>
      <c r="G66" s="209"/>
      <c r="H66" s="213"/>
      <c r="I66" s="213"/>
      <c r="J66" s="215"/>
      <c r="K66" s="214"/>
      <c r="L66" s="214"/>
    </row>
    <row r="67" ht="15.75" customHeight="1">
      <c r="A67" s="209"/>
      <c r="B67" s="232"/>
      <c r="E67" s="233"/>
      <c r="F67" s="214"/>
      <c r="G67" s="294"/>
      <c r="H67" s="294"/>
      <c r="I67" s="295" t="s">
        <v>83</v>
      </c>
      <c r="J67" s="300">
        <f>J53+F30+(F37-(L30+L39))</f>
        <v>24540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8.75" customHeight="1">
      <c r="A69" s="292"/>
      <c r="B69" s="252"/>
      <c r="C69" s="253"/>
      <c r="D69" s="253"/>
      <c r="E69" s="254"/>
      <c r="F69" s="214"/>
      <c r="G69" s="294"/>
      <c r="H69" s="294"/>
      <c r="I69" s="295" t="s">
        <v>84</v>
      </c>
      <c r="J69" s="303">
        <f>J55-J67</f>
        <v>-24540</v>
      </c>
      <c r="K69" s="240"/>
      <c r="L69" s="214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0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4.25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8:L38"/>
    <mergeCell ref="I41:J41"/>
    <mergeCell ref="G28:I39"/>
    <mergeCell ref="G43:I48"/>
    <mergeCell ref="B53:E54"/>
    <mergeCell ref="B55:E69"/>
    <mergeCell ref="A28:C39"/>
    <mergeCell ref="J28:L28"/>
    <mergeCell ref="D29:E29"/>
    <mergeCell ref="J29:K29"/>
    <mergeCell ref="D35:F35"/>
    <mergeCell ref="D36:E36"/>
    <mergeCell ref="A43:C48"/>
  </mergeCells>
  <conditionalFormatting sqref="J69">
    <cfRule type="expression" dxfId="0" priority="1">
      <formula>$J69=0</formula>
    </cfRule>
  </conditionalFormatting>
  <conditionalFormatting sqref="J69">
    <cfRule type="expression" dxfId="1" priority="2">
      <formula>$J69&gt;=1</formula>
    </cfRule>
  </conditionalFormatting>
  <conditionalFormatting sqref="J69">
    <cfRule type="expression" dxfId="2" priority="3">
      <formula>$J69&lt;=-1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46193.0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 t="s">
        <v>87</v>
      </c>
      <c r="H8" s="313">
        <v>20004.0</v>
      </c>
      <c r="I8" s="196"/>
      <c r="J8" s="314">
        <v>155500.0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2693.0</v>
      </c>
      <c r="H9" s="316">
        <v>20003.0</v>
      </c>
      <c r="I9" s="199"/>
      <c r="J9" s="317">
        <v>15000.0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2694.0</v>
      </c>
      <c r="H10" s="318">
        <v>20002.0</v>
      </c>
      <c r="I10" s="191"/>
      <c r="J10" s="319">
        <v>10000.0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2695.0</v>
      </c>
      <c r="H11" s="318">
        <v>20001.0</v>
      </c>
      <c r="I11" s="199"/>
      <c r="J11" s="317">
        <v>17990.0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8">
        <v>20005.0</v>
      </c>
      <c r="I12" s="320">
        <v>17990.0</v>
      </c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2696.0</v>
      </c>
      <c r="H13" s="316">
        <v>20006.0</v>
      </c>
      <c r="I13" s="199"/>
      <c r="J13" s="317">
        <v>34990.0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209"/>
      <c r="B16" s="210" t="s">
        <v>49</v>
      </c>
      <c r="C16" s="211">
        <f>SUM($C8:$C15)</f>
        <v>0</v>
      </c>
      <c r="D16" s="211">
        <f>SUM($D8:$D15)</f>
        <v>0</v>
      </c>
      <c r="E16" s="211">
        <f>SUM($E8:$E15)</f>
        <v>0</v>
      </c>
      <c r="F16" s="211">
        <f>SUM($F8:$F15)</f>
        <v>0</v>
      </c>
      <c r="G16" s="212"/>
      <c r="H16" s="210" t="s">
        <v>49</v>
      </c>
      <c r="I16" s="211">
        <f>SUM($I8:$I15)</f>
        <v>17990</v>
      </c>
      <c r="J16" s="211">
        <f>SUM($J8:$J15)</f>
        <v>233480</v>
      </c>
      <c r="K16" s="211">
        <f>SUM($K8:$K15)</f>
        <v>0</v>
      </c>
      <c r="L16" s="211">
        <f>SUM($L8:$L15)</f>
        <v>0</v>
      </c>
    </row>
    <row r="17" ht="3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5"/>
      <c r="K17" s="215"/>
      <c r="L17" s="215"/>
    </row>
    <row r="18" ht="21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6"/>
      <c r="K18" s="217" t="s">
        <v>50</v>
      </c>
      <c r="L18" s="218">
        <f>$C$16+$D$16+$E$16+$F$16+$I$16+$J$16+$K$16+$L$16</f>
        <v>251470</v>
      </c>
    </row>
    <row r="19" ht="12.0" customHeight="1">
      <c r="A19" s="209"/>
      <c r="B19" s="213"/>
      <c r="C19" s="214"/>
      <c r="D19" s="214"/>
      <c r="E19" s="214"/>
      <c r="F19" s="214"/>
      <c r="G19" s="209"/>
      <c r="H19" s="215"/>
      <c r="I19" s="214"/>
      <c r="J19" s="214"/>
      <c r="K19" s="214"/>
      <c r="L19" s="219"/>
    </row>
    <row r="20" ht="26.25" customHeight="1">
      <c r="A20" s="220"/>
      <c r="B20" s="221"/>
      <c r="C20" s="222"/>
      <c r="D20" s="222"/>
      <c r="E20" s="222"/>
      <c r="F20" s="223"/>
      <c r="G20" s="223" t="s">
        <v>51</v>
      </c>
      <c r="H20" s="221"/>
      <c r="I20" s="222"/>
      <c r="J20" s="222"/>
      <c r="K20" s="222"/>
      <c r="L20" s="222"/>
    </row>
    <row r="21" ht="19.5" customHeight="1">
      <c r="A21" s="224" t="s">
        <v>52</v>
      </c>
      <c r="B21" s="225"/>
      <c r="C21" s="226"/>
      <c r="D21" s="227"/>
      <c r="E21" s="228" t="s">
        <v>53</v>
      </c>
      <c r="F21" s="229"/>
      <c r="G21" s="230" t="s">
        <v>54</v>
      </c>
      <c r="H21" s="225"/>
      <c r="I21" s="226"/>
      <c r="J21" s="231" t="s">
        <v>55</v>
      </c>
      <c r="K21" s="164"/>
      <c r="L21" s="177"/>
    </row>
    <row r="22" ht="18.75" customHeight="1">
      <c r="A22" s="232"/>
      <c r="C22" s="233"/>
      <c r="D22" s="234" t="s">
        <v>56</v>
      </c>
      <c r="E22" s="162"/>
      <c r="F22" s="235" t="s">
        <v>16</v>
      </c>
      <c r="G22" s="236"/>
      <c r="I22" s="233"/>
      <c r="J22" s="234" t="s">
        <v>56</v>
      </c>
      <c r="K22" s="162"/>
      <c r="L22" s="235" t="s">
        <v>16</v>
      </c>
    </row>
    <row r="23" ht="15.75" customHeight="1">
      <c r="A23" s="232"/>
      <c r="C23" s="233"/>
      <c r="D23" s="237" t="s">
        <v>57</v>
      </c>
      <c r="E23" s="238"/>
      <c r="F23" s="239">
        <f>C16+I16</f>
        <v>17990</v>
      </c>
      <c r="G23" s="236"/>
      <c r="I23" s="233"/>
      <c r="J23" s="237" t="s">
        <v>10</v>
      </c>
      <c r="K23" s="238"/>
      <c r="L23" s="239"/>
    </row>
    <row r="24" ht="15.75" customHeight="1">
      <c r="A24" s="232"/>
      <c r="C24" s="233"/>
      <c r="D24" s="237" t="s">
        <v>58</v>
      </c>
      <c r="E24" s="240"/>
      <c r="F24" s="239">
        <f>D16+J16</f>
        <v>233480</v>
      </c>
      <c r="G24" s="236"/>
      <c r="I24" s="233"/>
      <c r="J24" s="241" t="s">
        <v>59</v>
      </c>
      <c r="K24" s="242"/>
      <c r="L24" s="243"/>
    </row>
    <row r="25" ht="15.75" customHeight="1">
      <c r="A25" s="232"/>
      <c r="C25" s="233"/>
      <c r="D25" s="237" t="s">
        <v>60</v>
      </c>
      <c r="E25" s="240"/>
      <c r="F25" s="239">
        <f>E16+K16</f>
        <v>0</v>
      </c>
      <c r="G25" s="236"/>
      <c r="I25" s="233"/>
      <c r="J25" s="241" t="s">
        <v>61</v>
      </c>
      <c r="K25" s="242"/>
      <c r="L25" s="243"/>
    </row>
    <row r="26" ht="15.75" customHeight="1">
      <c r="A26" s="232"/>
      <c r="C26" s="233"/>
      <c r="D26" s="237" t="s">
        <v>62</v>
      </c>
      <c r="E26" s="240"/>
      <c r="F26" s="239">
        <f>F16+L16</f>
        <v>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4" t="s">
        <v>50</v>
      </c>
      <c r="E27" s="245"/>
      <c r="F27" s="246">
        <f>SUM(F23:F26)</f>
        <v>251470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7" t="s">
        <v>63</v>
      </c>
      <c r="E28" s="164"/>
      <c r="F28" s="177"/>
      <c r="G28" s="236"/>
      <c r="I28" s="233"/>
      <c r="J28" s="241"/>
      <c r="K28" s="242"/>
      <c r="L28" s="243"/>
    </row>
    <row r="29" ht="15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8" t="s">
        <v>10</v>
      </c>
      <c r="E30" s="249"/>
      <c r="F30" s="239"/>
      <c r="G30" s="236"/>
      <c r="I30" s="233"/>
      <c r="J30" s="244" t="s">
        <v>64</v>
      </c>
      <c r="K30" s="245"/>
      <c r="L30" s="246">
        <f>SUM(L23:L29)</f>
        <v>0</v>
      </c>
    </row>
    <row r="31" ht="15.75" customHeight="1">
      <c r="A31" s="232"/>
      <c r="C31" s="233"/>
      <c r="D31" s="250" t="s">
        <v>61</v>
      </c>
      <c r="E31" s="251"/>
      <c r="F31" s="243"/>
      <c r="G31" s="236"/>
      <c r="I31" s="233"/>
      <c r="J31" s="231" t="s">
        <v>65</v>
      </c>
      <c r="K31" s="164"/>
      <c r="L31" s="177"/>
    </row>
    <row r="32" ht="18.75" customHeight="1">
      <c r="A32" s="252"/>
      <c r="B32" s="253"/>
      <c r="C32" s="254"/>
      <c r="D32" s="244" t="s">
        <v>66</v>
      </c>
      <c r="E32" s="245"/>
      <c r="F32" s="246">
        <f>SUM(F30:F31)</f>
        <v>0</v>
      </c>
      <c r="G32" s="255"/>
      <c r="H32" s="256"/>
      <c r="I32" s="257"/>
      <c r="J32" s="241" t="s">
        <v>67</v>
      </c>
      <c r="K32" s="251"/>
      <c r="L32" s="243"/>
    </row>
    <row r="33" ht="15.75" customHeight="1">
      <c r="A33" s="209"/>
      <c r="B33" s="258"/>
      <c r="C33" s="259"/>
      <c r="D33" s="260"/>
      <c r="E33" s="261" t="s">
        <v>68</v>
      </c>
      <c r="F33" s="262">
        <f>F27+F32</f>
        <v>251470</v>
      </c>
      <c r="G33" s="263"/>
      <c r="H33" s="264"/>
      <c r="I33" s="265"/>
      <c r="J33" s="260"/>
      <c r="K33" s="261" t="s">
        <v>69</v>
      </c>
      <c r="L33" s="262">
        <f>L30+L32</f>
        <v>0</v>
      </c>
    </row>
    <row r="34" ht="11.25" customHeight="1">
      <c r="A34" s="209"/>
      <c r="B34" s="213"/>
      <c r="C34" s="214"/>
      <c r="D34" s="214"/>
      <c r="E34" s="214"/>
      <c r="F34" s="214"/>
      <c r="G34" s="266"/>
      <c r="H34" s="267"/>
      <c r="I34" s="268"/>
      <c r="K34" s="214"/>
      <c r="L34" s="214"/>
    </row>
    <row r="35" ht="15.75" customHeight="1">
      <c r="A35" s="220"/>
      <c r="B35" s="221"/>
      <c r="C35" s="222"/>
      <c r="D35" s="222"/>
      <c r="E35" s="222"/>
      <c r="F35" s="223"/>
      <c r="G35" s="223" t="s">
        <v>70</v>
      </c>
      <c r="H35" s="221"/>
      <c r="I35" s="222"/>
      <c r="J35" s="222"/>
      <c r="K35" s="222"/>
      <c r="L35" s="222"/>
    </row>
    <row r="36" ht="16.5" customHeight="1">
      <c r="A36" s="269" t="s">
        <v>71</v>
      </c>
      <c r="B36" s="225"/>
      <c r="C36" s="226"/>
      <c r="D36" s="270" t="s">
        <v>72</v>
      </c>
      <c r="E36" s="270" t="s">
        <v>73</v>
      </c>
      <c r="F36" s="271" t="s">
        <v>16</v>
      </c>
      <c r="G36" s="272" t="s">
        <v>74</v>
      </c>
      <c r="H36" s="225"/>
      <c r="I36" s="226"/>
      <c r="J36" s="270" t="s">
        <v>72</v>
      </c>
      <c r="K36" s="270" t="s">
        <v>73</v>
      </c>
      <c r="L36" s="270" t="s">
        <v>16</v>
      </c>
    </row>
    <row r="37" ht="16.5" customHeight="1">
      <c r="A37" s="232"/>
      <c r="C37" s="233"/>
      <c r="D37" s="273">
        <v>20000.0</v>
      </c>
      <c r="E37" s="321">
        <v>1.0</v>
      </c>
      <c r="F37" s="275">
        <f t="shared" ref="F37:F41" si="1">D37*E37</f>
        <v>20000</v>
      </c>
      <c r="G37" s="276"/>
      <c r="I37" s="233"/>
      <c r="J37" s="273">
        <v>500.0</v>
      </c>
      <c r="K37" s="274"/>
      <c r="L37" s="277">
        <f t="shared" ref="L37:L40" si="2">J37*K37</f>
        <v>0</v>
      </c>
    </row>
    <row r="38" ht="16.5" customHeight="1">
      <c r="A38" s="232"/>
      <c r="C38" s="233"/>
      <c r="D38" s="273">
        <v>10000.0</v>
      </c>
      <c r="E38" s="274"/>
      <c r="F38" s="275">
        <f t="shared" si="1"/>
        <v>0</v>
      </c>
      <c r="G38" s="276"/>
      <c r="I38" s="233"/>
      <c r="J38" s="273">
        <v>100.0</v>
      </c>
      <c r="K38" s="274"/>
      <c r="L38" s="277">
        <f t="shared" si="2"/>
        <v>0</v>
      </c>
    </row>
    <row r="39" ht="16.5" customHeight="1">
      <c r="A39" s="232"/>
      <c r="C39" s="233"/>
      <c r="D39" s="273">
        <v>5000.0</v>
      </c>
      <c r="E39" s="321">
        <v>1.0</v>
      </c>
      <c r="F39" s="275">
        <f t="shared" si="1"/>
        <v>5000</v>
      </c>
      <c r="G39" s="276"/>
      <c r="I39" s="233"/>
      <c r="J39" s="273">
        <v>50.0</v>
      </c>
      <c r="K39" s="274"/>
      <c r="L39" s="277">
        <f t="shared" si="2"/>
        <v>0</v>
      </c>
    </row>
    <row r="40" ht="16.5" customHeight="1">
      <c r="A40" s="232"/>
      <c r="C40" s="233"/>
      <c r="D40" s="273">
        <v>2000.0</v>
      </c>
      <c r="E40" s="274"/>
      <c r="F40" s="275">
        <f t="shared" si="1"/>
        <v>0</v>
      </c>
      <c r="G40" s="276"/>
      <c r="I40" s="233"/>
      <c r="J40" s="273">
        <v>10.0</v>
      </c>
      <c r="K40" s="321">
        <v>4.0</v>
      </c>
      <c r="L40" s="277">
        <f t="shared" si="2"/>
        <v>40</v>
      </c>
    </row>
    <row r="41" ht="16.5" customHeight="1">
      <c r="A41" s="252"/>
      <c r="B41" s="253"/>
      <c r="C41" s="254"/>
      <c r="D41" s="273">
        <v>1000.0</v>
      </c>
      <c r="E41" s="274"/>
      <c r="F41" s="275">
        <f t="shared" si="1"/>
        <v>0</v>
      </c>
      <c r="G41" s="278"/>
      <c r="H41" s="253"/>
      <c r="I41" s="254"/>
      <c r="J41" s="273"/>
      <c r="K41" s="279"/>
      <c r="L41" s="277"/>
    </row>
    <row r="42" ht="15.75" customHeight="1">
      <c r="A42" s="209"/>
      <c r="B42" s="213"/>
      <c r="C42" s="214"/>
      <c r="D42" s="280"/>
      <c r="E42" s="281" t="s">
        <v>75</v>
      </c>
      <c r="F42" s="282">
        <f>SUM(F37:F41)</f>
        <v>25000</v>
      </c>
      <c r="G42" s="263"/>
      <c r="H42" s="264"/>
      <c r="I42" s="265"/>
      <c r="J42" s="280"/>
      <c r="K42" s="281" t="s">
        <v>76</v>
      </c>
      <c r="L42" s="282">
        <f>SUM(L37:L41)</f>
        <v>40</v>
      </c>
    </row>
    <row r="43" ht="15.7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8.0" customHeight="1">
      <c r="A44" s="209"/>
      <c r="B44" s="213"/>
      <c r="C44" s="214"/>
      <c r="D44" s="214"/>
      <c r="E44" s="214"/>
      <c r="F44" s="214"/>
      <c r="G44" s="283"/>
      <c r="H44" s="283"/>
      <c r="I44" s="284" t="s">
        <v>77</v>
      </c>
      <c r="J44" s="285"/>
      <c r="K44" s="283"/>
      <c r="L44" s="214"/>
    </row>
    <row r="45" ht="4.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5.0" customHeight="1">
      <c r="A46" s="286"/>
      <c r="B46" s="287" t="s">
        <v>78</v>
      </c>
      <c r="C46" s="225"/>
      <c r="D46" s="225"/>
      <c r="E46" s="226"/>
      <c r="F46" s="214"/>
      <c r="G46" s="288"/>
      <c r="H46" s="288"/>
      <c r="I46" s="289" t="s">
        <v>79</v>
      </c>
      <c r="J46" s="290">
        <f>'19'!J61</f>
        <v>6550</v>
      </c>
      <c r="K46" s="291"/>
      <c r="L46" s="214"/>
    </row>
    <row r="47" ht="4.5" customHeight="1">
      <c r="A47" s="286"/>
      <c r="B47" s="252"/>
      <c r="C47" s="253"/>
      <c r="D47" s="253"/>
      <c r="E47" s="254"/>
      <c r="F47" s="214"/>
      <c r="G47" s="209"/>
      <c r="H47" s="213"/>
      <c r="I47" s="214"/>
      <c r="J47" s="215"/>
      <c r="K47" s="214"/>
      <c r="L47" s="214"/>
    </row>
    <row r="48" ht="18.75" customHeight="1">
      <c r="A48" s="292"/>
      <c r="B48" s="322" t="s">
        <v>88</v>
      </c>
      <c r="C48" s="225"/>
      <c r="D48" s="225"/>
      <c r="E48" s="226"/>
      <c r="F48" s="214"/>
      <c r="G48" s="294"/>
      <c r="H48" s="294"/>
      <c r="I48" s="295" t="s">
        <v>80</v>
      </c>
      <c r="J48" s="296">
        <f>F42+L42</f>
        <v>25040</v>
      </c>
      <c r="K48" s="297"/>
      <c r="L48" s="214"/>
    </row>
    <row r="49" ht="4.5" customHeight="1">
      <c r="A49" s="292"/>
      <c r="B49" s="232"/>
      <c r="E49" s="233"/>
      <c r="F49" s="214"/>
      <c r="G49" s="209"/>
      <c r="H49" s="266"/>
      <c r="I49" s="267"/>
      <c r="J49" s="215"/>
      <c r="K49" s="214"/>
      <c r="L49" s="214"/>
    </row>
    <row r="50" ht="15.75" customHeight="1">
      <c r="A50" s="292"/>
      <c r="B50" s="232"/>
      <c r="E50" s="233"/>
      <c r="F50" s="214"/>
      <c r="G50" s="294"/>
      <c r="H50" s="294"/>
      <c r="I50" s="295" t="s">
        <v>50</v>
      </c>
      <c r="J50" s="296">
        <f>L18</f>
        <v>251470</v>
      </c>
      <c r="K50" s="297"/>
      <c r="L50" s="219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8"/>
      <c r="H52" s="298"/>
      <c r="I52" s="299" t="s">
        <v>63</v>
      </c>
      <c r="J52" s="300" t="str">
        <f>F30</f>
        <v/>
      </c>
      <c r="K52" s="297"/>
      <c r="L52" s="214"/>
    </row>
    <row r="53" ht="4.5" customHeight="1">
      <c r="A53" s="292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55</v>
      </c>
      <c r="J54" s="300">
        <f>L23+L32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81</v>
      </c>
      <c r="J56" s="300">
        <f>J46+J50+J52-J54</f>
        <v>258020</v>
      </c>
      <c r="K56" s="301"/>
      <c r="L56" s="214"/>
    </row>
    <row r="57" ht="4.5" customHeight="1">
      <c r="A57" s="209"/>
      <c r="B57" s="232"/>
      <c r="E57" s="233"/>
      <c r="F57" s="214"/>
      <c r="G57" s="209"/>
      <c r="H57" s="213"/>
      <c r="I57" s="214"/>
      <c r="J57" s="215"/>
      <c r="K57" s="214"/>
      <c r="L57" s="214"/>
    </row>
    <row r="58" ht="15.75" customHeight="1">
      <c r="A58" s="209"/>
      <c r="B58" s="232"/>
      <c r="E58" s="233"/>
      <c r="F58" s="214"/>
      <c r="G58" s="288"/>
      <c r="H58" s="288"/>
      <c r="I58" s="289" t="s">
        <v>82</v>
      </c>
      <c r="J58" s="300">
        <f>J56-J46</f>
        <v>251470</v>
      </c>
      <c r="K58" s="302"/>
      <c r="L58" s="214"/>
    </row>
    <row r="59" ht="4.5" customHeight="1">
      <c r="A59" s="292"/>
      <c r="B59" s="232"/>
      <c r="E59" s="233"/>
      <c r="F59" s="214"/>
      <c r="G59" s="209"/>
      <c r="H59" s="213"/>
      <c r="I59" s="213"/>
      <c r="J59" s="215"/>
      <c r="K59" s="214"/>
      <c r="L59" s="214"/>
    </row>
    <row r="60" ht="15.75" customHeight="1">
      <c r="A60" s="209"/>
      <c r="B60" s="232"/>
      <c r="E60" s="233"/>
      <c r="F60" s="214"/>
      <c r="G60" s="294"/>
      <c r="H60" s="294"/>
      <c r="I60" s="295" t="s">
        <v>83</v>
      </c>
      <c r="J60" s="300">
        <f>J46+F23+(F30-(L23+L32))</f>
        <v>24540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8.75" customHeight="1">
      <c r="A62" s="292"/>
      <c r="B62" s="252"/>
      <c r="C62" s="253"/>
      <c r="D62" s="253"/>
      <c r="E62" s="254"/>
      <c r="F62" s="214"/>
      <c r="G62" s="294"/>
      <c r="H62" s="294"/>
      <c r="I62" s="295" t="s">
        <v>84</v>
      </c>
      <c r="J62" s="303">
        <f>J48-J60</f>
        <v>500</v>
      </c>
      <c r="K62" s="240"/>
      <c r="L62" s="214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4.2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46192.0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2687.0</v>
      </c>
      <c r="H8" s="313">
        <v>9997.0</v>
      </c>
      <c r="I8" s="196"/>
      <c r="J8" s="314">
        <v>15000.0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2688.0</v>
      </c>
      <c r="H9" s="316">
        <v>9998.0</v>
      </c>
      <c r="I9" s="199"/>
      <c r="J9" s="317">
        <v>400000.0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8">
        <v>9998.0</v>
      </c>
      <c r="I10" s="319">
        <v>50000.0</v>
      </c>
      <c r="J10" s="191"/>
      <c r="K10" s="199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2689.0</v>
      </c>
      <c r="H11" s="316">
        <v>9999.0</v>
      </c>
      <c r="I11" s="199"/>
      <c r="J11" s="317">
        <v>17990.0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2690.0</v>
      </c>
      <c r="H12" s="318">
        <v>10000.0</v>
      </c>
      <c r="I12" s="190"/>
      <c r="J12" s="191"/>
      <c r="K12" s="320">
        <v>34990.0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50000</v>
      </c>
      <c r="J17" s="211">
        <f>SUM($J8:$J16)</f>
        <v>432990</v>
      </c>
      <c r="K17" s="211">
        <f>SUM($K8:$K16)</f>
        <v>34990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517980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50000</v>
      </c>
      <c r="G24" s="236"/>
      <c r="I24" s="233"/>
      <c r="J24" s="237" t="s">
        <v>10</v>
      </c>
      <c r="K24" s="238"/>
      <c r="L24" s="323">
        <v>60000.0</v>
      </c>
    </row>
    <row r="25" ht="15.75" customHeight="1">
      <c r="A25" s="232"/>
      <c r="C25" s="233"/>
      <c r="D25" s="237" t="s">
        <v>58</v>
      </c>
      <c r="E25" s="240"/>
      <c r="F25" s="239">
        <f>D17+J17</f>
        <v>432990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34990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517980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>
        <v>0.0</v>
      </c>
      <c r="G31" s="236"/>
      <c r="I31" s="233"/>
      <c r="J31" s="244" t="s">
        <v>64</v>
      </c>
      <c r="K31" s="245"/>
      <c r="L31" s="246">
        <f>SUM(L24:L30)</f>
        <v>60000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>
        <v>0.0</v>
      </c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517980</v>
      </c>
      <c r="G34" s="263"/>
      <c r="H34" s="264"/>
      <c r="I34" s="265"/>
      <c r="J34" s="260"/>
      <c r="K34" s="261" t="s">
        <v>69</v>
      </c>
      <c r="L34" s="262">
        <f>L31+L33</f>
        <v>60000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321">
        <v>1.0</v>
      </c>
      <c r="L38" s="277">
        <f t="shared" ref="L38:L41" si="2">J38*K38</f>
        <v>500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1">
        <v>9.0</v>
      </c>
      <c r="L39" s="277">
        <f t="shared" si="2"/>
        <v>900</v>
      </c>
    </row>
    <row r="40" ht="16.5" customHeight="1">
      <c r="A40" s="232"/>
      <c r="C40" s="233"/>
      <c r="D40" s="273">
        <v>5000.0</v>
      </c>
      <c r="E40" s="321">
        <v>1.0</v>
      </c>
      <c r="F40" s="275">
        <f t="shared" si="1"/>
        <v>5000</v>
      </c>
      <c r="G40" s="276"/>
      <c r="I40" s="233"/>
      <c r="J40" s="273">
        <v>50.0</v>
      </c>
      <c r="K40" s="321">
        <v>1.0</v>
      </c>
      <c r="L40" s="277">
        <f t="shared" si="2"/>
        <v>50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1">
        <v>10.0</v>
      </c>
      <c r="L41" s="277">
        <f t="shared" si="2"/>
        <v>100</v>
      </c>
    </row>
    <row r="42" ht="16.5" customHeight="1">
      <c r="A42" s="252"/>
      <c r="B42" s="253"/>
      <c r="C42" s="254"/>
      <c r="D42" s="273">
        <v>1000.0</v>
      </c>
      <c r="E42" s="274"/>
      <c r="F42" s="275">
        <f t="shared" si="1"/>
        <v>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5000</v>
      </c>
      <c r="G43" s="263"/>
      <c r="H43" s="264"/>
      <c r="I43" s="265"/>
      <c r="J43" s="280"/>
      <c r="K43" s="281" t="s">
        <v>76</v>
      </c>
      <c r="L43" s="282">
        <f>SUM(L38:L42)</f>
        <v>1550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'18'!J60</f>
        <v>16550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322" t="s">
        <v>90</v>
      </c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6550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517980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>
        <f>F31</f>
        <v>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60000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474530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457980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6550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46191.0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3">
        <v>9993.0</v>
      </c>
      <c r="I8" s="314">
        <v>17990.0</v>
      </c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2685.0</v>
      </c>
      <c r="H9" s="316">
        <v>9994.0</v>
      </c>
      <c r="I9" s="199"/>
      <c r="J9" s="317">
        <v>10000.0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8">
        <v>9995.0</v>
      </c>
      <c r="I10" s="319">
        <v>26900.0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2686.0</v>
      </c>
      <c r="H11" s="316">
        <v>9996.0</v>
      </c>
      <c r="I11" s="199"/>
      <c r="J11" s="317">
        <v>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209"/>
      <c r="B16" s="210" t="s">
        <v>49</v>
      </c>
      <c r="C16" s="211">
        <f>SUM($C8:$C15)</f>
        <v>0</v>
      </c>
      <c r="D16" s="211">
        <f>SUM($D8:$D15)</f>
        <v>0</v>
      </c>
      <c r="E16" s="211">
        <f>SUM($E8:$E15)</f>
        <v>0</v>
      </c>
      <c r="F16" s="211">
        <f>SUM($F8:$F15)</f>
        <v>0</v>
      </c>
      <c r="G16" s="212"/>
      <c r="H16" s="210" t="s">
        <v>49</v>
      </c>
      <c r="I16" s="211">
        <f>SUM($I8:$I15)</f>
        <v>44890</v>
      </c>
      <c r="J16" s="211">
        <f>SUM($J8:$J15)</f>
        <v>20000</v>
      </c>
      <c r="K16" s="211">
        <f>SUM($K8:$K15)</f>
        <v>0</v>
      </c>
      <c r="L16" s="211">
        <f>SUM($L8:$L15)</f>
        <v>0</v>
      </c>
    </row>
    <row r="17" ht="3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5"/>
      <c r="K17" s="215"/>
      <c r="L17" s="215"/>
    </row>
    <row r="18" ht="21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6"/>
      <c r="K18" s="217" t="s">
        <v>50</v>
      </c>
      <c r="L18" s="218">
        <f>$C$16+$D$16+$E$16+$F$16+$I$16+$J$16+$K$16+$L$16</f>
        <v>64890</v>
      </c>
    </row>
    <row r="19" ht="12.0" customHeight="1">
      <c r="A19" s="209"/>
      <c r="B19" s="213"/>
      <c r="C19" s="214"/>
      <c r="D19" s="214"/>
      <c r="E19" s="214"/>
      <c r="F19" s="214"/>
      <c r="G19" s="209"/>
      <c r="H19" s="215"/>
      <c r="I19" s="214"/>
      <c r="J19" s="214"/>
      <c r="K19" s="214"/>
      <c r="L19" s="219"/>
    </row>
    <row r="20" ht="26.25" customHeight="1">
      <c r="A20" s="220"/>
      <c r="B20" s="221"/>
      <c r="C20" s="222"/>
      <c r="D20" s="222"/>
      <c r="E20" s="222"/>
      <c r="F20" s="223"/>
      <c r="G20" s="223" t="s">
        <v>51</v>
      </c>
      <c r="H20" s="221"/>
      <c r="I20" s="222"/>
      <c r="J20" s="222"/>
      <c r="K20" s="222"/>
      <c r="L20" s="222"/>
    </row>
    <row r="21" ht="19.5" customHeight="1">
      <c r="A21" s="224" t="s">
        <v>52</v>
      </c>
      <c r="B21" s="225"/>
      <c r="C21" s="226"/>
      <c r="D21" s="227"/>
      <c r="E21" s="228" t="s">
        <v>53</v>
      </c>
      <c r="F21" s="229"/>
      <c r="G21" s="230" t="s">
        <v>54</v>
      </c>
      <c r="H21" s="225"/>
      <c r="I21" s="226"/>
      <c r="J21" s="231" t="s">
        <v>55</v>
      </c>
      <c r="K21" s="164"/>
      <c r="L21" s="177"/>
    </row>
    <row r="22" ht="18.75" customHeight="1">
      <c r="A22" s="232"/>
      <c r="C22" s="233"/>
      <c r="D22" s="234" t="s">
        <v>56</v>
      </c>
      <c r="E22" s="162"/>
      <c r="F22" s="235" t="s">
        <v>16</v>
      </c>
      <c r="G22" s="236"/>
      <c r="I22" s="233"/>
      <c r="J22" s="234" t="s">
        <v>56</v>
      </c>
      <c r="K22" s="162"/>
      <c r="L22" s="235" t="s">
        <v>16</v>
      </c>
    </row>
    <row r="23" ht="15.75" customHeight="1">
      <c r="A23" s="232"/>
      <c r="C23" s="233"/>
      <c r="D23" s="237" t="s">
        <v>57</v>
      </c>
      <c r="E23" s="238"/>
      <c r="F23" s="239">
        <f>C16+I16</f>
        <v>44890</v>
      </c>
      <c r="G23" s="236"/>
      <c r="I23" s="233"/>
      <c r="J23" s="237" t="s">
        <v>10</v>
      </c>
      <c r="K23" s="238"/>
      <c r="L23" s="323">
        <v>40000.0</v>
      </c>
    </row>
    <row r="24" ht="15.75" customHeight="1">
      <c r="A24" s="232"/>
      <c r="C24" s="233"/>
      <c r="D24" s="237" t="s">
        <v>58</v>
      </c>
      <c r="E24" s="240"/>
      <c r="F24" s="239">
        <f>D16+J16</f>
        <v>20000</v>
      </c>
      <c r="G24" s="236"/>
      <c r="I24" s="233"/>
      <c r="J24" s="241" t="s">
        <v>59</v>
      </c>
      <c r="K24" s="242"/>
      <c r="L24" s="243"/>
    </row>
    <row r="25" ht="15.75" customHeight="1">
      <c r="A25" s="232"/>
      <c r="C25" s="233"/>
      <c r="D25" s="237" t="s">
        <v>60</v>
      </c>
      <c r="E25" s="240"/>
      <c r="F25" s="239">
        <f>E16+K16</f>
        <v>0</v>
      </c>
      <c r="G25" s="236"/>
      <c r="I25" s="233"/>
      <c r="J25" s="241" t="s">
        <v>61</v>
      </c>
      <c r="K25" s="242"/>
      <c r="L25" s="243"/>
    </row>
    <row r="26" ht="15.75" customHeight="1">
      <c r="A26" s="232"/>
      <c r="C26" s="233"/>
      <c r="D26" s="237" t="s">
        <v>62</v>
      </c>
      <c r="E26" s="240"/>
      <c r="F26" s="239">
        <f>F16+L16</f>
        <v>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4" t="s">
        <v>50</v>
      </c>
      <c r="E27" s="245"/>
      <c r="F27" s="246">
        <f>SUM(F23:F26)</f>
        <v>64890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7" t="s">
        <v>63</v>
      </c>
      <c r="E28" s="164"/>
      <c r="F28" s="177"/>
      <c r="G28" s="236"/>
      <c r="I28" s="233"/>
      <c r="J28" s="241"/>
      <c r="K28" s="242"/>
      <c r="L28" s="243"/>
    </row>
    <row r="29" ht="15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8" t="s">
        <v>10</v>
      </c>
      <c r="E30" s="249"/>
      <c r="F30" s="239"/>
      <c r="G30" s="236"/>
      <c r="I30" s="233"/>
      <c r="J30" s="244" t="s">
        <v>64</v>
      </c>
      <c r="K30" s="245"/>
      <c r="L30" s="246">
        <f>SUM(L23:L29)</f>
        <v>40000</v>
      </c>
    </row>
    <row r="31" ht="15.75" customHeight="1">
      <c r="A31" s="232"/>
      <c r="C31" s="233"/>
      <c r="D31" s="250" t="s">
        <v>61</v>
      </c>
      <c r="E31" s="251"/>
      <c r="F31" s="243"/>
      <c r="G31" s="236"/>
      <c r="I31" s="233"/>
      <c r="J31" s="231" t="s">
        <v>65</v>
      </c>
      <c r="K31" s="164"/>
      <c r="L31" s="177"/>
    </row>
    <row r="32" ht="18.75" customHeight="1">
      <c r="A32" s="252"/>
      <c r="B32" s="253"/>
      <c r="C32" s="254"/>
      <c r="D32" s="244" t="s">
        <v>66</v>
      </c>
      <c r="E32" s="245"/>
      <c r="F32" s="324">
        <v>3000.0</v>
      </c>
      <c r="G32" s="255"/>
      <c r="H32" s="256"/>
      <c r="I32" s="257"/>
      <c r="J32" s="241" t="s">
        <v>67</v>
      </c>
      <c r="K32" s="251"/>
      <c r="L32" s="243"/>
    </row>
    <row r="33" ht="15.75" customHeight="1">
      <c r="A33" s="209"/>
      <c r="B33" s="258"/>
      <c r="C33" s="259"/>
      <c r="D33" s="260"/>
      <c r="E33" s="261" t="s">
        <v>68</v>
      </c>
      <c r="F33" s="262">
        <f>F27+F32</f>
        <v>67890</v>
      </c>
      <c r="G33" s="263"/>
      <c r="H33" s="264"/>
      <c r="I33" s="265"/>
      <c r="J33" s="260"/>
      <c r="K33" s="261" t="s">
        <v>69</v>
      </c>
      <c r="L33" s="262">
        <f>L30+L32</f>
        <v>40000</v>
      </c>
    </row>
    <row r="34" ht="11.25" customHeight="1">
      <c r="A34" s="209"/>
      <c r="B34" s="213"/>
      <c r="C34" s="214"/>
      <c r="D34" s="214"/>
      <c r="E34" s="214"/>
      <c r="F34" s="214"/>
      <c r="G34" s="266"/>
      <c r="H34" s="267"/>
      <c r="I34" s="268"/>
      <c r="K34" s="214"/>
      <c r="L34" s="214"/>
    </row>
    <row r="35" ht="15.75" customHeight="1">
      <c r="A35" s="220"/>
      <c r="B35" s="221"/>
      <c r="C35" s="222"/>
      <c r="D35" s="222"/>
      <c r="E35" s="222"/>
      <c r="F35" s="223"/>
      <c r="G35" s="223" t="s">
        <v>70</v>
      </c>
      <c r="H35" s="221"/>
      <c r="I35" s="222"/>
      <c r="J35" s="222"/>
      <c r="K35" s="222"/>
      <c r="L35" s="222"/>
    </row>
    <row r="36" ht="16.5" customHeight="1">
      <c r="A36" s="269" t="s">
        <v>71</v>
      </c>
      <c r="B36" s="225"/>
      <c r="C36" s="226"/>
      <c r="D36" s="270" t="s">
        <v>72</v>
      </c>
      <c r="E36" s="270" t="s">
        <v>73</v>
      </c>
      <c r="F36" s="271" t="s">
        <v>16</v>
      </c>
      <c r="G36" s="272" t="s">
        <v>74</v>
      </c>
      <c r="H36" s="225"/>
      <c r="I36" s="226"/>
      <c r="J36" s="270" t="s">
        <v>72</v>
      </c>
      <c r="K36" s="270" t="s">
        <v>73</v>
      </c>
      <c r="L36" s="270" t="s">
        <v>16</v>
      </c>
    </row>
    <row r="37" ht="16.5" customHeight="1">
      <c r="A37" s="232"/>
      <c r="C37" s="233"/>
      <c r="D37" s="273">
        <v>20000.0</v>
      </c>
      <c r="E37" s="274"/>
      <c r="F37" s="275">
        <f t="shared" ref="F37:F41" si="1">D37*E37</f>
        <v>0</v>
      </c>
      <c r="G37" s="276"/>
      <c r="I37" s="233"/>
      <c r="J37" s="273">
        <v>500.0</v>
      </c>
      <c r="K37" s="321">
        <v>1.0</v>
      </c>
      <c r="L37" s="277">
        <f t="shared" ref="L37:L40" si="2">J37*K37</f>
        <v>500</v>
      </c>
    </row>
    <row r="38" ht="16.5" customHeight="1">
      <c r="A38" s="232"/>
      <c r="C38" s="233"/>
      <c r="D38" s="273">
        <v>10000.0</v>
      </c>
      <c r="E38" s="321">
        <v>1.0</v>
      </c>
      <c r="F38" s="275">
        <f t="shared" si="1"/>
        <v>10000</v>
      </c>
      <c r="G38" s="276"/>
      <c r="I38" s="233"/>
      <c r="J38" s="273">
        <v>100.0</v>
      </c>
      <c r="K38" s="321">
        <v>9.0</v>
      </c>
      <c r="L38" s="277">
        <f t="shared" si="2"/>
        <v>900</v>
      </c>
    </row>
    <row r="39" ht="16.5" customHeight="1">
      <c r="A39" s="232"/>
      <c r="C39" s="233"/>
      <c r="D39" s="273">
        <v>5000.0</v>
      </c>
      <c r="E39" s="321">
        <v>1.0</v>
      </c>
      <c r="F39" s="275">
        <f t="shared" si="1"/>
        <v>5000</v>
      </c>
      <c r="G39" s="276"/>
      <c r="I39" s="233"/>
      <c r="J39" s="273">
        <v>50.0</v>
      </c>
      <c r="K39" s="321">
        <v>1.0</v>
      </c>
      <c r="L39" s="277">
        <f t="shared" si="2"/>
        <v>50</v>
      </c>
    </row>
    <row r="40" ht="16.5" customHeight="1">
      <c r="A40" s="232"/>
      <c r="C40" s="233"/>
      <c r="D40" s="273">
        <v>2000.0</v>
      </c>
      <c r="E40" s="274"/>
      <c r="F40" s="275">
        <f t="shared" si="1"/>
        <v>0</v>
      </c>
      <c r="G40" s="276"/>
      <c r="I40" s="233"/>
      <c r="J40" s="273">
        <v>10.0</v>
      </c>
      <c r="K40" s="321">
        <v>10.0</v>
      </c>
      <c r="L40" s="277">
        <f t="shared" si="2"/>
        <v>100</v>
      </c>
    </row>
    <row r="41" ht="16.5" customHeight="1">
      <c r="A41" s="252"/>
      <c r="B41" s="253"/>
      <c r="C41" s="254"/>
      <c r="D41" s="273">
        <v>1000.0</v>
      </c>
      <c r="E41" s="274"/>
      <c r="F41" s="275">
        <f t="shared" si="1"/>
        <v>0</v>
      </c>
      <c r="G41" s="278"/>
      <c r="H41" s="253"/>
      <c r="I41" s="254"/>
      <c r="J41" s="273"/>
      <c r="K41" s="279"/>
      <c r="L41" s="277"/>
    </row>
    <row r="42" ht="15.75" customHeight="1">
      <c r="A42" s="209"/>
      <c r="B42" s="213"/>
      <c r="C42" s="214"/>
      <c r="D42" s="280"/>
      <c r="E42" s="281" t="s">
        <v>75</v>
      </c>
      <c r="F42" s="282">
        <f>SUM(F37:F41)</f>
        <v>15000</v>
      </c>
      <c r="G42" s="263"/>
      <c r="H42" s="264"/>
      <c r="I42" s="265"/>
      <c r="J42" s="280"/>
      <c r="K42" s="281" t="s">
        <v>76</v>
      </c>
      <c r="L42" s="282">
        <f>SUM(L37:L41)</f>
        <v>1550</v>
      </c>
    </row>
    <row r="43" ht="15.7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8.0" customHeight="1">
      <c r="A44" s="209"/>
      <c r="B44" s="213"/>
      <c r="C44" s="214"/>
      <c r="D44" s="214"/>
      <c r="E44" s="214"/>
      <c r="F44" s="214"/>
      <c r="G44" s="283"/>
      <c r="H44" s="283"/>
      <c r="I44" s="284" t="s">
        <v>77</v>
      </c>
      <c r="J44" s="285"/>
      <c r="K44" s="283"/>
      <c r="L44" s="214"/>
    </row>
    <row r="45" ht="4.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5.0" customHeight="1">
      <c r="A46" s="286"/>
      <c r="B46" s="287" t="s">
        <v>78</v>
      </c>
      <c r="C46" s="225"/>
      <c r="D46" s="225"/>
      <c r="E46" s="226"/>
      <c r="F46" s="214"/>
      <c r="G46" s="288"/>
      <c r="H46" s="288"/>
      <c r="I46" s="289" t="s">
        <v>79</v>
      </c>
      <c r="J46" s="290">
        <f>'17'!J60</f>
        <v>8660</v>
      </c>
      <c r="K46" s="291"/>
      <c r="L46" s="214"/>
    </row>
    <row r="47" ht="4.5" customHeight="1">
      <c r="A47" s="286"/>
      <c r="B47" s="252"/>
      <c r="C47" s="253"/>
      <c r="D47" s="253"/>
      <c r="E47" s="254"/>
      <c r="F47" s="214"/>
      <c r="G47" s="209"/>
      <c r="H47" s="213"/>
      <c r="I47" s="214"/>
      <c r="J47" s="215"/>
      <c r="K47" s="214"/>
      <c r="L47" s="214"/>
    </row>
    <row r="48" ht="18.75" customHeight="1">
      <c r="A48" s="292"/>
      <c r="B48" s="322" t="s">
        <v>91</v>
      </c>
      <c r="C48" s="225"/>
      <c r="D48" s="225"/>
      <c r="E48" s="226"/>
      <c r="F48" s="214"/>
      <c r="G48" s="294"/>
      <c r="H48" s="294"/>
      <c r="I48" s="295" t="s">
        <v>80</v>
      </c>
      <c r="J48" s="296">
        <f>F42+L42</f>
        <v>16550</v>
      </c>
      <c r="K48" s="297"/>
      <c r="L48" s="214"/>
    </row>
    <row r="49" ht="4.5" customHeight="1">
      <c r="A49" s="292"/>
      <c r="B49" s="232"/>
      <c r="E49" s="233"/>
      <c r="F49" s="214"/>
      <c r="G49" s="209"/>
      <c r="H49" s="266"/>
      <c r="I49" s="267"/>
      <c r="J49" s="215"/>
      <c r="K49" s="214"/>
      <c r="L49" s="214"/>
    </row>
    <row r="50" ht="15.75" customHeight="1">
      <c r="A50" s="292"/>
      <c r="B50" s="232"/>
      <c r="E50" s="233"/>
      <c r="F50" s="214"/>
      <c r="G50" s="294"/>
      <c r="H50" s="294"/>
      <c r="I50" s="295" t="s">
        <v>50</v>
      </c>
      <c r="J50" s="296">
        <f>L18</f>
        <v>64890</v>
      </c>
      <c r="K50" s="297"/>
      <c r="L50" s="219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8"/>
      <c r="H52" s="298"/>
      <c r="I52" s="299" t="s">
        <v>63</v>
      </c>
      <c r="J52" s="300">
        <f>F32</f>
        <v>3000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55</v>
      </c>
      <c r="J54" s="300">
        <f>L23+L32</f>
        <v>40000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81</v>
      </c>
      <c r="J56" s="300">
        <f>J46+J50+J52-J54</f>
        <v>36550</v>
      </c>
      <c r="K56" s="301"/>
      <c r="L56" s="214"/>
    </row>
    <row r="57" ht="4.5" customHeight="1">
      <c r="A57" s="209"/>
      <c r="B57" s="232"/>
      <c r="E57" s="233"/>
      <c r="F57" s="214"/>
      <c r="G57" s="209"/>
      <c r="H57" s="213"/>
      <c r="I57" s="214"/>
      <c r="J57" s="215"/>
      <c r="K57" s="214"/>
      <c r="L57" s="214"/>
    </row>
    <row r="58" ht="15.75" customHeight="1">
      <c r="A58" s="209"/>
      <c r="B58" s="232"/>
      <c r="E58" s="233"/>
      <c r="F58" s="214"/>
      <c r="G58" s="288"/>
      <c r="H58" s="288"/>
      <c r="I58" s="289" t="s">
        <v>82</v>
      </c>
      <c r="J58" s="300">
        <f>J56-J46</f>
        <v>27890</v>
      </c>
      <c r="K58" s="302"/>
      <c r="L58" s="214"/>
    </row>
    <row r="59" ht="4.5" customHeight="1">
      <c r="A59" s="292"/>
      <c r="B59" s="232"/>
      <c r="E59" s="233"/>
      <c r="F59" s="214"/>
      <c r="G59" s="209"/>
      <c r="H59" s="213"/>
      <c r="I59" s="213"/>
      <c r="J59" s="215"/>
      <c r="K59" s="214"/>
      <c r="L59" s="214"/>
    </row>
    <row r="60" ht="15.75" customHeight="1">
      <c r="A60" s="209"/>
      <c r="B60" s="232"/>
      <c r="E60" s="233"/>
      <c r="F60" s="214"/>
      <c r="G60" s="294"/>
      <c r="H60" s="294"/>
      <c r="I60" s="295" t="s">
        <v>83</v>
      </c>
      <c r="J60" s="300">
        <f>J46+F23+(F32-(L23+L32))</f>
        <v>16550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8.75" customHeight="1">
      <c r="A62" s="292"/>
      <c r="B62" s="252"/>
      <c r="C62" s="253"/>
      <c r="D62" s="253"/>
      <c r="E62" s="254"/>
      <c r="F62" s="214"/>
      <c r="G62" s="294"/>
      <c r="H62" s="294"/>
      <c r="I62" s="295" t="s">
        <v>84</v>
      </c>
      <c r="J62" s="303">
        <f>J48-J60</f>
        <v>0</v>
      </c>
      <c r="K62" s="240"/>
      <c r="L62" s="214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4.2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0" footer="0.0" header="0.0" left="0.2362204724409449" right="0.2362204724409449" top="0.3937007874015748"/>
  <pageSetup orientation="portrait"/>
  <headerFooter>
    <oddHeader>&amp;LPet Exotic SpA&amp;CLibro de Ventas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46190.0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92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2683.0</v>
      </c>
      <c r="H8" s="313">
        <v>9990.0</v>
      </c>
      <c r="I8" s="196"/>
      <c r="J8" s="196"/>
      <c r="K8" s="320">
        <v>25000.0</v>
      </c>
      <c r="L8" s="190"/>
    </row>
    <row r="9" ht="20.25" customHeight="1">
      <c r="A9" s="197"/>
      <c r="B9" s="198"/>
      <c r="C9" s="199"/>
      <c r="D9" s="199"/>
      <c r="E9" s="200"/>
      <c r="F9" s="201"/>
      <c r="G9" s="315">
        <v>2684.0</v>
      </c>
      <c r="H9" s="316">
        <v>9991.0</v>
      </c>
      <c r="I9" s="199"/>
      <c r="J9" s="317">
        <v>55000.0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8">
        <v>9992.0</v>
      </c>
      <c r="I10" s="319">
        <v>29490.0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209"/>
      <c r="B16" s="210" t="s">
        <v>49</v>
      </c>
      <c r="C16" s="211">
        <f>SUM($C8:$C15)</f>
        <v>0</v>
      </c>
      <c r="D16" s="211">
        <f>SUM($D8:$D15)</f>
        <v>0</v>
      </c>
      <c r="E16" s="211">
        <f>SUM($E8:$E15)</f>
        <v>0</v>
      </c>
      <c r="F16" s="211">
        <f>SUM($F8:$F15)</f>
        <v>0</v>
      </c>
      <c r="G16" s="212"/>
      <c r="H16" s="210" t="s">
        <v>49</v>
      </c>
      <c r="I16" s="211">
        <f>SUM($I8:$I15)</f>
        <v>29490</v>
      </c>
      <c r="J16" s="211">
        <f>SUM($J8:$J15)</f>
        <v>55000</v>
      </c>
      <c r="K16" s="211">
        <f>SUM($K8:$K15)</f>
        <v>25000</v>
      </c>
      <c r="L16" s="211">
        <f>SUM($L8:$L15)</f>
        <v>0</v>
      </c>
    </row>
    <row r="17" ht="3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5"/>
      <c r="K17" s="215"/>
      <c r="L17" s="215"/>
    </row>
    <row r="18" ht="21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6"/>
      <c r="K18" s="217" t="s">
        <v>50</v>
      </c>
      <c r="L18" s="218">
        <f>$C$16+$D$16+$E$16+$F$16+$I$16+$J$16+$K$16+$L$16</f>
        <v>109490</v>
      </c>
    </row>
    <row r="19" ht="12.0" customHeight="1">
      <c r="A19" s="209"/>
      <c r="B19" s="213"/>
      <c r="C19" s="214"/>
      <c r="D19" s="214"/>
      <c r="E19" s="214"/>
      <c r="F19" s="214"/>
      <c r="G19" s="209"/>
      <c r="H19" s="215"/>
      <c r="I19" s="214"/>
      <c r="J19" s="214"/>
      <c r="K19" s="214"/>
      <c r="L19" s="219"/>
    </row>
    <row r="20" ht="26.25" customHeight="1">
      <c r="A20" s="220"/>
      <c r="B20" s="221"/>
      <c r="C20" s="222"/>
      <c r="D20" s="222"/>
      <c r="E20" s="222"/>
      <c r="F20" s="223"/>
      <c r="G20" s="223" t="s">
        <v>51</v>
      </c>
      <c r="H20" s="221"/>
      <c r="I20" s="222"/>
      <c r="J20" s="222"/>
      <c r="K20" s="222"/>
      <c r="L20" s="222"/>
    </row>
    <row r="21" ht="19.5" customHeight="1">
      <c r="A21" s="224" t="s">
        <v>52</v>
      </c>
      <c r="B21" s="225"/>
      <c r="C21" s="226"/>
      <c r="D21" s="227"/>
      <c r="E21" s="228" t="s">
        <v>53</v>
      </c>
      <c r="F21" s="229"/>
      <c r="G21" s="230" t="s">
        <v>54</v>
      </c>
      <c r="H21" s="225"/>
      <c r="I21" s="226"/>
      <c r="J21" s="231" t="s">
        <v>55</v>
      </c>
      <c r="K21" s="164"/>
      <c r="L21" s="177"/>
    </row>
    <row r="22" ht="18.75" customHeight="1">
      <c r="A22" s="232"/>
      <c r="C22" s="233"/>
      <c r="D22" s="234" t="s">
        <v>56</v>
      </c>
      <c r="E22" s="162"/>
      <c r="F22" s="235" t="s">
        <v>16</v>
      </c>
      <c r="G22" s="236"/>
      <c r="I22" s="233"/>
      <c r="J22" s="234" t="s">
        <v>56</v>
      </c>
      <c r="K22" s="162"/>
      <c r="L22" s="235" t="s">
        <v>16</v>
      </c>
    </row>
    <row r="23" ht="15.75" customHeight="1">
      <c r="A23" s="232"/>
      <c r="C23" s="233"/>
      <c r="D23" s="237" t="s">
        <v>57</v>
      </c>
      <c r="E23" s="238"/>
      <c r="F23" s="239">
        <f>C16+I16</f>
        <v>29490</v>
      </c>
      <c r="G23" s="236"/>
      <c r="I23" s="233"/>
      <c r="J23" s="237" t="s">
        <v>10</v>
      </c>
      <c r="K23" s="238"/>
      <c r="L23" s="323">
        <v>57490.0</v>
      </c>
    </row>
    <row r="24" ht="15.75" customHeight="1">
      <c r="A24" s="232"/>
      <c r="C24" s="233"/>
      <c r="D24" s="237" t="s">
        <v>58</v>
      </c>
      <c r="E24" s="240"/>
      <c r="F24" s="239">
        <f>D16+J16</f>
        <v>55000</v>
      </c>
      <c r="G24" s="236"/>
      <c r="I24" s="233"/>
      <c r="J24" s="241" t="s">
        <v>59</v>
      </c>
      <c r="K24" s="242"/>
      <c r="L24" s="243"/>
    </row>
    <row r="25" ht="15.75" customHeight="1">
      <c r="A25" s="232"/>
      <c r="C25" s="233"/>
      <c r="D25" s="237" t="s">
        <v>60</v>
      </c>
      <c r="E25" s="240"/>
      <c r="F25" s="239">
        <f>E16+K16</f>
        <v>25000</v>
      </c>
      <c r="G25" s="236"/>
      <c r="I25" s="233"/>
      <c r="J25" s="241" t="s">
        <v>61</v>
      </c>
      <c r="K25" s="242"/>
      <c r="L25" s="243"/>
    </row>
    <row r="26" ht="15.75" customHeight="1">
      <c r="A26" s="232"/>
      <c r="C26" s="233"/>
      <c r="D26" s="237" t="s">
        <v>62</v>
      </c>
      <c r="E26" s="240"/>
      <c r="F26" s="239">
        <f>F16+L16</f>
        <v>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4" t="s">
        <v>50</v>
      </c>
      <c r="E27" s="245"/>
      <c r="F27" s="246">
        <f>SUM(F23:F26)</f>
        <v>109490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7" t="s">
        <v>63</v>
      </c>
      <c r="E28" s="164"/>
      <c r="F28" s="177"/>
      <c r="G28" s="236"/>
      <c r="I28" s="233"/>
      <c r="J28" s="241"/>
      <c r="K28" s="242"/>
      <c r="L28" s="243"/>
    </row>
    <row r="29" ht="15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8" t="s">
        <v>10</v>
      </c>
      <c r="E30" s="249"/>
      <c r="F30" s="239"/>
      <c r="G30" s="236"/>
      <c r="I30" s="233"/>
      <c r="J30" s="244" t="s">
        <v>64</v>
      </c>
      <c r="K30" s="245"/>
      <c r="L30" s="246">
        <f>SUM(L23:L29)</f>
        <v>57490</v>
      </c>
    </row>
    <row r="31" ht="15.75" customHeight="1">
      <c r="A31" s="232"/>
      <c r="C31" s="233"/>
      <c r="D31" s="250" t="s">
        <v>61</v>
      </c>
      <c r="E31" s="251"/>
      <c r="F31" s="243"/>
      <c r="G31" s="236"/>
      <c r="I31" s="233"/>
      <c r="J31" s="231" t="s">
        <v>65</v>
      </c>
      <c r="K31" s="164"/>
      <c r="L31" s="177"/>
    </row>
    <row r="32" ht="18.75" customHeight="1">
      <c r="A32" s="252"/>
      <c r="B32" s="253"/>
      <c r="C32" s="254"/>
      <c r="D32" s="244" t="s">
        <v>66</v>
      </c>
      <c r="E32" s="245"/>
      <c r="F32" s="324">
        <v>20000.0</v>
      </c>
      <c r="G32" s="255"/>
      <c r="H32" s="256"/>
      <c r="I32" s="257"/>
      <c r="J32" s="241" t="s">
        <v>67</v>
      </c>
      <c r="K32" s="251"/>
      <c r="L32" s="243"/>
    </row>
    <row r="33" ht="15.75" customHeight="1">
      <c r="A33" s="209"/>
      <c r="B33" s="258"/>
      <c r="C33" s="259"/>
      <c r="D33" s="260"/>
      <c r="E33" s="261" t="s">
        <v>68</v>
      </c>
      <c r="F33" s="262">
        <f>F27+F32</f>
        <v>129490</v>
      </c>
      <c r="G33" s="263"/>
      <c r="H33" s="264"/>
      <c r="I33" s="265"/>
      <c r="J33" s="260"/>
      <c r="K33" s="261" t="s">
        <v>69</v>
      </c>
      <c r="L33" s="262">
        <f>L30+L32</f>
        <v>57490</v>
      </c>
    </row>
    <row r="34" ht="11.25" customHeight="1">
      <c r="A34" s="209"/>
      <c r="B34" s="213"/>
      <c r="C34" s="214"/>
      <c r="D34" s="214"/>
      <c r="E34" s="214"/>
      <c r="F34" s="214"/>
      <c r="G34" s="266"/>
      <c r="H34" s="267"/>
      <c r="I34" s="268"/>
      <c r="K34" s="214"/>
      <c r="L34" s="214"/>
    </row>
    <row r="35" ht="15.75" customHeight="1">
      <c r="A35" s="220"/>
      <c r="B35" s="221"/>
      <c r="C35" s="222"/>
      <c r="D35" s="222"/>
      <c r="E35" s="222"/>
      <c r="F35" s="223"/>
      <c r="G35" s="223" t="s">
        <v>70</v>
      </c>
      <c r="H35" s="221"/>
      <c r="I35" s="222"/>
      <c r="J35" s="222"/>
      <c r="K35" s="222"/>
      <c r="L35" s="222"/>
    </row>
    <row r="36" ht="16.5" customHeight="1">
      <c r="A36" s="269" t="s">
        <v>71</v>
      </c>
      <c r="B36" s="225"/>
      <c r="C36" s="226"/>
      <c r="D36" s="270" t="s">
        <v>72</v>
      </c>
      <c r="E36" s="270" t="s">
        <v>73</v>
      </c>
      <c r="F36" s="271" t="s">
        <v>16</v>
      </c>
      <c r="G36" s="272" t="s">
        <v>74</v>
      </c>
      <c r="H36" s="225"/>
      <c r="I36" s="226"/>
      <c r="J36" s="270" t="s">
        <v>72</v>
      </c>
      <c r="K36" s="270" t="s">
        <v>73</v>
      </c>
      <c r="L36" s="270" t="s">
        <v>16</v>
      </c>
    </row>
    <row r="37" ht="16.5" customHeight="1">
      <c r="A37" s="232"/>
      <c r="C37" s="233"/>
      <c r="D37" s="273">
        <v>20000.0</v>
      </c>
      <c r="E37" s="274"/>
      <c r="F37" s="275">
        <f t="shared" ref="F37:F41" si="1">D37*E37</f>
        <v>0</v>
      </c>
      <c r="G37" s="276"/>
      <c r="I37" s="233"/>
      <c r="J37" s="273">
        <v>500.0</v>
      </c>
      <c r="K37" s="321">
        <v>3.0</v>
      </c>
      <c r="L37" s="277">
        <f t="shared" ref="L37:L40" si="2">J37*K37</f>
        <v>1500</v>
      </c>
    </row>
    <row r="38" ht="16.5" customHeight="1">
      <c r="A38" s="232"/>
      <c r="C38" s="233"/>
      <c r="D38" s="273">
        <v>10000.0</v>
      </c>
      <c r="E38" s="274"/>
      <c r="F38" s="275">
        <f t="shared" si="1"/>
        <v>0</v>
      </c>
      <c r="G38" s="276"/>
      <c r="I38" s="233"/>
      <c r="J38" s="273">
        <v>100.0</v>
      </c>
      <c r="K38" s="321">
        <v>10.0</v>
      </c>
      <c r="L38" s="277">
        <f t="shared" si="2"/>
        <v>1000</v>
      </c>
    </row>
    <row r="39" ht="16.5" customHeight="1">
      <c r="A39" s="232"/>
      <c r="C39" s="233"/>
      <c r="D39" s="273">
        <v>5000.0</v>
      </c>
      <c r="E39" s="321">
        <v>1.0</v>
      </c>
      <c r="F39" s="275">
        <f t="shared" si="1"/>
        <v>5000</v>
      </c>
      <c r="G39" s="276"/>
      <c r="I39" s="233"/>
      <c r="J39" s="273">
        <v>50.0</v>
      </c>
      <c r="K39" s="321">
        <v>1.0</v>
      </c>
      <c r="L39" s="277">
        <f t="shared" si="2"/>
        <v>50</v>
      </c>
    </row>
    <row r="40" ht="16.5" customHeight="1">
      <c r="A40" s="232"/>
      <c r="C40" s="233"/>
      <c r="D40" s="273">
        <v>2000.0</v>
      </c>
      <c r="E40" s="274"/>
      <c r="F40" s="275">
        <f t="shared" si="1"/>
        <v>0</v>
      </c>
      <c r="G40" s="276"/>
      <c r="I40" s="233"/>
      <c r="J40" s="273">
        <v>10.0</v>
      </c>
      <c r="K40" s="321">
        <v>11.0</v>
      </c>
      <c r="L40" s="277">
        <f t="shared" si="2"/>
        <v>110</v>
      </c>
    </row>
    <row r="41" ht="16.5" customHeight="1">
      <c r="A41" s="252"/>
      <c r="B41" s="253"/>
      <c r="C41" s="254"/>
      <c r="D41" s="273">
        <v>1000.0</v>
      </c>
      <c r="E41" s="321">
        <v>1.0</v>
      </c>
      <c r="F41" s="275">
        <f t="shared" si="1"/>
        <v>1000</v>
      </c>
      <c r="G41" s="278"/>
      <c r="H41" s="253"/>
      <c r="I41" s="254"/>
      <c r="J41" s="273"/>
      <c r="K41" s="279"/>
      <c r="L41" s="277"/>
    </row>
    <row r="42" ht="15.75" customHeight="1">
      <c r="A42" s="209"/>
      <c r="B42" s="213"/>
      <c r="C42" s="214"/>
      <c r="D42" s="280"/>
      <c r="E42" s="281" t="s">
        <v>75</v>
      </c>
      <c r="F42" s="282">
        <f>SUM(F37:F41)</f>
        <v>6000</v>
      </c>
      <c r="G42" s="263"/>
      <c r="H42" s="264"/>
      <c r="I42" s="265"/>
      <c r="J42" s="280"/>
      <c r="K42" s="281" t="s">
        <v>76</v>
      </c>
      <c r="L42" s="282">
        <f>SUM(L37:L41)</f>
        <v>2660</v>
      </c>
    </row>
    <row r="43" ht="15.7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8.0" customHeight="1">
      <c r="A44" s="209"/>
      <c r="B44" s="213"/>
      <c r="C44" s="214"/>
      <c r="D44" s="214"/>
      <c r="E44" s="214"/>
      <c r="F44" s="214"/>
      <c r="G44" s="283"/>
      <c r="H44" s="283"/>
      <c r="I44" s="284" t="s">
        <v>77</v>
      </c>
      <c r="J44" s="285"/>
      <c r="K44" s="283"/>
      <c r="L44" s="214"/>
    </row>
    <row r="45" ht="4.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5.0" customHeight="1">
      <c r="A46" s="286"/>
      <c r="B46" s="287" t="s">
        <v>78</v>
      </c>
      <c r="C46" s="225"/>
      <c r="D46" s="225"/>
      <c r="E46" s="226"/>
      <c r="F46" s="214"/>
      <c r="G46" s="288"/>
      <c r="H46" s="288"/>
      <c r="I46" s="289" t="s">
        <v>79</v>
      </c>
      <c r="J46" s="290">
        <f>'16'!J63</f>
        <v>16660</v>
      </c>
      <c r="K46" s="291"/>
      <c r="L46" s="214"/>
    </row>
    <row r="47" ht="4.5" customHeight="1">
      <c r="A47" s="286"/>
      <c r="B47" s="252"/>
      <c r="C47" s="253"/>
      <c r="D47" s="253"/>
      <c r="E47" s="254"/>
      <c r="F47" s="214"/>
      <c r="G47" s="209"/>
      <c r="H47" s="213"/>
      <c r="I47" s="214"/>
      <c r="J47" s="215"/>
      <c r="K47" s="214"/>
      <c r="L47" s="214"/>
    </row>
    <row r="48" ht="18.75" customHeight="1">
      <c r="A48" s="292"/>
      <c r="B48" s="322" t="s">
        <v>93</v>
      </c>
      <c r="C48" s="225"/>
      <c r="D48" s="225"/>
      <c r="E48" s="226"/>
      <c r="F48" s="214"/>
      <c r="G48" s="294"/>
      <c r="H48" s="294"/>
      <c r="I48" s="295" t="s">
        <v>80</v>
      </c>
      <c r="J48" s="296">
        <f>F42+L42</f>
        <v>8660</v>
      </c>
      <c r="K48" s="297"/>
      <c r="L48" s="214"/>
    </row>
    <row r="49" ht="4.5" customHeight="1">
      <c r="A49" s="292"/>
      <c r="B49" s="232"/>
      <c r="E49" s="233"/>
      <c r="F49" s="214"/>
      <c r="G49" s="209"/>
      <c r="H49" s="266"/>
      <c r="I49" s="267"/>
      <c r="J49" s="215"/>
      <c r="K49" s="214"/>
      <c r="L49" s="214"/>
    </row>
    <row r="50" ht="15.75" customHeight="1">
      <c r="A50" s="292"/>
      <c r="B50" s="232"/>
      <c r="E50" s="233"/>
      <c r="F50" s="214"/>
      <c r="G50" s="294"/>
      <c r="H50" s="294"/>
      <c r="I50" s="295" t="s">
        <v>50</v>
      </c>
      <c r="J50" s="296">
        <f>L18</f>
        <v>109490</v>
      </c>
      <c r="K50" s="297"/>
      <c r="L50" s="219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8"/>
      <c r="H52" s="298"/>
      <c r="I52" s="299" t="s">
        <v>63</v>
      </c>
      <c r="J52" s="300">
        <f>F32</f>
        <v>20000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55</v>
      </c>
      <c r="J54" s="300">
        <f>L23+L32</f>
        <v>57490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81</v>
      </c>
      <c r="J56" s="300">
        <f>J46+J50+J52-J54</f>
        <v>88660</v>
      </c>
      <c r="K56" s="301"/>
      <c r="L56" s="214"/>
    </row>
    <row r="57" ht="4.5" customHeight="1">
      <c r="A57" s="209"/>
      <c r="B57" s="232"/>
      <c r="E57" s="233"/>
      <c r="F57" s="214"/>
      <c r="G57" s="209"/>
      <c r="H57" s="213"/>
      <c r="I57" s="214"/>
      <c r="J57" s="215"/>
      <c r="K57" s="214"/>
      <c r="L57" s="214"/>
    </row>
    <row r="58" ht="15.75" customHeight="1">
      <c r="A58" s="209"/>
      <c r="B58" s="232"/>
      <c r="E58" s="233"/>
      <c r="F58" s="214"/>
      <c r="G58" s="288"/>
      <c r="H58" s="288"/>
      <c r="I58" s="289" t="s">
        <v>82</v>
      </c>
      <c r="J58" s="300">
        <f>J56-J46</f>
        <v>72000</v>
      </c>
      <c r="K58" s="302"/>
      <c r="L58" s="214"/>
    </row>
    <row r="59" ht="4.5" customHeight="1">
      <c r="A59" s="292"/>
      <c r="B59" s="232"/>
      <c r="E59" s="233"/>
      <c r="F59" s="214"/>
      <c r="G59" s="209"/>
      <c r="H59" s="213"/>
      <c r="I59" s="213"/>
      <c r="J59" s="215"/>
      <c r="K59" s="214"/>
      <c r="L59" s="214"/>
    </row>
    <row r="60" ht="15.75" customHeight="1">
      <c r="A60" s="209"/>
      <c r="B60" s="232"/>
      <c r="E60" s="233"/>
      <c r="F60" s="214"/>
      <c r="G60" s="294"/>
      <c r="H60" s="294"/>
      <c r="I60" s="295" t="s">
        <v>83</v>
      </c>
      <c r="J60" s="300">
        <f>J46+F23+(F32-(L23+L32))</f>
        <v>8660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8.75" customHeight="1">
      <c r="A62" s="292"/>
      <c r="B62" s="252"/>
      <c r="C62" s="253"/>
      <c r="D62" s="253"/>
      <c r="E62" s="254"/>
      <c r="F62" s="214"/>
      <c r="G62" s="294"/>
      <c r="H62" s="294"/>
      <c r="I62" s="295" t="s">
        <v>84</v>
      </c>
      <c r="J62" s="303">
        <f>J48-J60</f>
        <v>0</v>
      </c>
      <c r="K62" s="240"/>
      <c r="L62" s="214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4.2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46189.0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2678.0</v>
      </c>
      <c r="H8" s="313">
        <v>9982.0</v>
      </c>
      <c r="I8" s="196"/>
      <c r="J8" s="314">
        <v>270000.0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6">
        <v>9981.0</v>
      </c>
      <c r="I9" s="317">
        <v>15000.0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8">
        <v>9983.0</v>
      </c>
      <c r="I10" s="319">
        <v>15000.0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6">
        <v>9984.0</v>
      </c>
      <c r="I11" s="317">
        <v>25000.0</v>
      </c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2679.0</v>
      </c>
      <c r="H12" s="318">
        <v>9985.0</v>
      </c>
      <c r="I12" s="190"/>
      <c r="J12" s="319">
        <v>22500.0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6">
        <v>9986.0</v>
      </c>
      <c r="I13" s="199"/>
      <c r="J13" s="199"/>
      <c r="K13" s="199"/>
      <c r="L13" s="317">
        <v>137500.0</v>
      </c>
    </row>
    <row r="14" ht="20.25" customHeight="1">
      <c r="A14" s="188"/>
      <c r="B14" s="189"/>
      <c r="C14" s="190"/>
      <c r="D14" s="190"/>
      <c r="E14" s="192"/>
      <c r="F14" s="193"/>
      <c r="G14" s="312">
        <v>2680.0</v>
      </c>
      <c r="H14" s="318">
        <v>9986.0</v>
      </c>
      <c r="I14" s="190"/>
      <c r="J14" s="320">
        <v>137500.0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316">
        <v>9987.0</v>
      </c>
      <c r="I15" s="199"/>
      <c r="J15" s="199"/>
      <c r="K15" s="199"/>
      <c r="L15" s="317">
        <v>10000.0</v>
      </c>
    </row>
    <row r="16" ht="20.25" customHeight="1">
      <c r="A16" s="188"/>
      <c r="B16" s="189"/>
      <c r="C16" s="190"/>
      <c r="D16" s="190"/>
      <c r="E16" s="192"/>
      <c r="F16" s="193"/>
      <c r="G16" s="312">
        <v>2681.0</v>
      </c>
      <c r="H16" s="318">
        <v>9988.0</v>
      </c>
      <c r="I16" s="190"/>
      <c r="J16" s="320">
        <v>15000.0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316">
        <v>9989.0</v>
      </c>
      <c r="I17" s="199"/>
      <c r="J17" s="199"/>
      <c r="K17" s="199"/>
      <c r="L17" s="317">
        <v>10000.0</v>
      </c>
    </row>
    <row r="18" ht="20.25" customHeight="1">
      <c r="A18" s="188"/>
      <c r="B18" s="189"/>
      <c r="C18" s="190"/>
      <c r="D18" s="190"/>
      <c r="E18" s="192"/>
      <c r="F18" s="193"/>
      <c r="G18" s="312">
        <v>2682.0</v>
      </c>
      <c r="H18" s="318">
        <v>9989.0</v>
      </c>
      <c r="I18" s="190"/>
      <c r="J18" s="320">
        <v>45000.0</v>
      </c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55000</v>
      </c>
      <c r="J19" s="211">
        <f>SUM($J8:$J18)</f>
        <v>490000</v>
      </c>
      <c r="K19" s="211">
        <f>SUM($K8:$K18)</f>
        <v>0</v>
      </c>
      <c r="L19" s="211">
        <f>SUM($L8:$L18)</f>
        <v>157500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702500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55000</v>
      </c>
      <c r="G26" s="236"/>
      <c r="I26" s="233"/>
      <c r="J26" s="237" t="s">
        <v>10</v>
      </c>
      <c r="K26" s="238"/>
      <c r="L26" s="323">
        <v>60000.0</v>
      </c>
    </row>
    <row r="27" ht="15.75" customHeight="1">
      <c r="A27" s="232"/>
      <c r="C27" s="233"/>
      <c r="D27" s="237" t="s">
        <v>58</v>
      </c>
      <c r="E27" s="240"/>
      <c r="F27" s="239">
        <f>D19+J19</f>
        <v>490000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157500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702500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60000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702500</v>
      </c>
      <c r="G36" s="263"/>
      <c r="H36" s="264"/>
      <c r="I36" s="265"/>
      <c r="J36" s="260"/>
      <c r="K36" s="261" t="s">
        <v>69</v>
      </c>
      <c r="L36" s="262">
        <f>L33+L35</f>
        <v>60000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1">
        <v>3.0</v>
      </c>
      <c r="L40" s="277">
        <f t="shared" ref="L40:L43" si="2">J40*K40</f>
        <v>1500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1">
        <v>10.0</v>
      </c>
      <c r="L41" s="277">
        <f t="shared" si="2"/>
        <v>1000</v>
      </c>
    </row>
    <row r="42" ht="16.5" customHeight="1">
      <c r="A42" s="232"/>
      <c r="C42" s="233"/>
      <c r="D42" s="273">
        <v>5000.0</v>
      </c>
      <c r="E42" s="321">
        <v>2.0</v>
      </c>
      <c r="F42" s="275">
        <f t="shared" si="1"/>
        <v>10000</v>
      </c>
      <c r="G42" s="276"/>
      <c r="I42" s="233"/>
      <c r="J42" s="273">
        <v>50.0</v>
      </c>
      <c r="K42" s="321">
        <v>1.0</v>
      </c>
      <c r="L42" s="277">
        <f t="shared" si="2"/>
        <v>50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1">
        <v>11.0</v>
      </c>
      <c r="L43" s="277">
        <f t="shared" si="2"/>
        <v>110</v>
      </c>
    </row>
    <row r="44" ht="16.5" customHeight="1">
      <c r="A44" s="252"/>
      <c r="B44" s="253"/>
      <c r="C44" s="254"/>
      <c r="D44" s="273">
        <v>1000.0</v>
      </c>
      <c r="E44" s="321">
        <v>4.0</v>
      </c>
      <c r="F44" s="275">
        <f t="shared" si="1"/>
        <v>4000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14000</v>
      </c>
      <c r="G45" s="263"/>
      <c r="H45" s="264"/>
      <c r="I45" s="265"/>
      <c r="J45" s="280"/>
      <c r="K45" s="281" t="s">
        <v>76</v>
      </c>
      <c r="L45" s="282">
        <f>SUM(L40:L44)</f>
        <v>2660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'15'!J63</f>
        <v>21660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22" t="s">
        <v>91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16660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702500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60000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664160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642500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16660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46188.0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92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5">
        <v>2673.0</v>
      </c>
      <c r="B8" s="318">
        <v>21650.0</v>
      </c>
      <c r="C8" s="190"/>
      <c r="D8" s="319">
        <v>8500.0</v>
      </c>
      <c r="E8" s="192"/>
      <c r="F8" s="193"/>
      <c r="G8" s="312">
        <v>2673.0</v>
      </c>
      <c r="H8" s="313">
        <v>9975.0</v>
      </c>
      <c r="I8" s="196"/>
      <c r="J8" s="314">
        <v>90980.0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6">
        <v>9976.0</v>
      </c>
      <c r="I9" s="317">
        <v>65000.0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2674.0</v>
      </c>
      <c r="H10" s="318">
        <v>9977.0</v>
      </c>
      <c r="I10" s="191"/>
      <c r="J10" s="319">
        <v>94500.0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2675.0</v>
      </c>
      <c r="H11" s="316">
        <v>9978.0</v>
      </c>
      <c r="I11" s="199"/>
      <c r="J11" s="317">
        <v>18990.0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2676.0</v>
      </c>
      <c r="H12" s="318">
        <v>9979.0</v>
      </c>
      <c r="I12" s="190"/>
      <c r="J12" s="319">
        <v>175000.0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2677.0</v>
      </c>
      <c r="H13" s="316">
        <v>9980.0</v>
      </c>
      <c r="I13" s="199"/>
      <c r="J13" s="317">
        <v>34990.0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8500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65000</v>
      </c>
      <c r="J19" s="211">
        <f>SUM($J8:$J18)</f>
        <v>414460</v>
      </c>
      <c r="K19" s="211">
        <f>SUM($K8:$K18)</f>
        <v>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487960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65000</v>
      </c>
      <c r="G26" s="236"/>
      <c r="I26" s="233"/>
      <c r="J26" s="237" t="s">
        <v>10</v>
      </c>
      <c r="K26" s="238"/>
      <c r="L26" s="323">
        <v>60000.0</v>
      </c>
    </row>
    <row r="27" ht="15.75" customHeight="1">
      <c r="A27" s="232"/>
      <c r="C27" s="233"/>
      <c r="D27" s="237" t="s">
        <v>58</v>
      </c>
      <c r="E27" s="240"/>
      <c r="F27" s="239">
        <f>D19+J19</f>
        <v>422960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487960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60000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487960</v>
      </c>
      <c r="G36" s="263"/>
      <c r="H36" s="264"/>
      <c r="I36" s="265"/>
      <c r="J36" s="260"/>
      <c r="K36" s="261" t="s">
        <v>69</v>
      </c>
      <c r="L36" s="262">
        <f>L33+L35</f>
        <v>60000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1">
        <v>3.0</v>
      </c>
      <c r="L40" s="277">
        <f t="shared" ref="L40:L43" si="2">J40*K40</f>
        <v>1500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1">
        <v>10.0</v>
      </c>
      <c r="L41" s="277">
        <f t="shared" si="2"/>
        <v>1000</v>
      </c>
    </row>
    <row r="42" ht="16.5" customHeight="1">
      <c r="A42" s="232"/>
      <c r="C42" s="233"/>
      <c r="D42" s="273">
        <v>5000.0</v>
      </c>
      <c r="E42" s="321">
        <v>3.0</v>
      </c>
      <c r="F42" s="275">
        <f t="shared" si="1"/>
        <v>15000</v>
      </c>
      <c r="G42" s="276"/>
      <c r="I42" s="233"/>
      <c r="J42" s="273">
        <v>50.0</v>
      </c>
      <c r="K42" s="321">
        <v>1.0</v>
      </c>
      <c r="L42" s="277">
        <f t="shared" si="2"/>
        <v>50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1">
        <v>11.0</v>
      </c>
      <c r="L43" s="277">
        <f t="shared" si="2"/>
        <v>110</v>
      </c>
    </row>
    <row r="44" ht="16.5" customHeight="1">
      <c r="A44" s="252"/>
      <c r="B44" s="253"/>
      <c r="C44" s="254"/>
      <c r="D44" s="273">
        <v>1000.0</v>
      </c>
      <c r="E44" s="321">
        <v>4.0</v>
      </c>
      <c r="F44" s="275">
        <f t="shared" si="1"/>
        <v>4000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19000</v>
      </c>
      <c r="G45" s="263"/>
      <c r="H45" s="264"/>
      <c r="I45" s="265"/>
      <c r="J45" s="280"/>
      <c r="K45" s="281" t="s">
        <v>76</v>
      </c>
      <c r="L45" s="282">
        <f>SUM(L40:L44)</f>
        <v>2660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'14'!J69</f>
        <v>16660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22" t="s">
        <v>90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21660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487960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60000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444620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427960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21660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'13'!J62</f>
        <v>16660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16660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16660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-16660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46186.0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8">
        <v>21649.0</v>
      </c>
      <c r="C8" s="320">
        <v>4600.0</v>
      </c>
      <c r="D8" s="191"/>
      <c r="E8" s="192"/>
      <c r="F8" s="193"/>
      <c r="G8" s="194"/>
      <c r="H8" s="313">
        <v>9974.0</v>
      </c>
      <c r="I8" s="314">
        <v>15000.0</v>
      </c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209"/>
      <c r="B18" s="210" t="s">
        <v>49</v>
      </c>
      <c r="C18" s="211">
        <f>SUM($C8:$C17)</f>
        <v>4600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15000</v>
      </c>
      <c r="J18" s="211">
        <f>SUM($J8:$J17)</f>
        <v>0</v>
      </c>
      <c r="K18" s="211">
        <f>SUM($K8:$K17)</f>
        <v>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19600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19600</v>
      </c>
      <c r="G25" s="236"/>
      <c r="I25" s="233"/>
      <c r="J25" s="237" t="s">
        <v>10</v>
      </c>
      <c r="K25" s="238"/>
      <c r="L25" s="323">
        <v>60000.0</v>
      </c>
    </row>
    <row r="26" ht="15.75" customHeight="1">
      <c r="A26" s="232"/>
      <c r="C26" s="233"/>
      <c r="D26" s="237" t="s">
        <v>58</v>
      </c>
      <c r="E26" s="240"/>
      <c r="F26" s="239">
        <f>D18+J18</f>
        <v>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19600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60000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19600</v>
      </c>
      <c r="G35" s="263"/>
      <c r="H35" s="264"/>
      <c r="I35" s="265"/>
      <c r="J35" s="260"/>
      <c r="K35" s="261" t="s">
        <v>69</v>
      </c>
      <c r="L35" s="262">
        <f>L32+L34</f>
        <v>60000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321"/>
      <c r="F39" s="275">
        <f t="shared" ref="F39:F43" si="1">D39*E39</f>
        <v>0</v>
      </c>
      <c r="G39" s="276"/>
      <c r="I39" s="233"/>
      <c r="J39" s="273">
        <v>500.0</v>
      </c>
      <c r="K39" s="321">
        <v>3.0</v>
      </c>
      <c r="L39" s="277">
        <f t="shared" ref="L39:L42" si="2">J39*K39</f>
        <v>1500</v>
      </c>
    </row>
    <row r="40" ht="16.5" customHeight="1">
      <c r="A40" s="232"/>
      <c r="C40" s="233"/>
      <c r="D40" s="273">
        <v>10000.0</v>
      </c>
      <c r="E40" s="321"/>
      <c r="F40" s="275">
        <f t="shared" si="1"/>
        <v>0</v>
      </c>
      <c r="G40" s="276"/>
      <c r="I40" s="233"/>
      <c r="J40" s="273">
        <v>100.0</v>
      </c>
      <c r="K40" s="321">
        <v>10.0</v>
      </c>
      <c r="L40" s="277">
        <f t="shared" si="2"/>
        <v>1000</v>
      </c>
    </row>
    <row r="41" ht="16.5" customHeight="1">
      <c r="A41" s="232"/>
      <c r="C41" s="233"/>
      <c r="D41" s="273">
        <v>5000.0</v>
      </c>
      <c r="E41" s="321">
        <v>2.0</v>
      </c>
      <c r="F41" s="275">
        <f t="shared" si="1"/>
        <v>10000</v>
      </c>
      <c r="G41" s="276"/>
      <c r="I41" s="233"/>
      <c r="J41" s="273">
        <v>50.0</v>
      </c>
      <c r="K41" s="321">
        <v>1.0</v>
      </c>
      <c r="L41" s="277">
        <f t="shared" si="2"/>
        <v>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1">
        <v>11.0</v>
      </c>
      <c r="L42" s="277">
        <f t="shared" si="2"/>
        <v>110</v>
      </c>
    </row>
    <row r="43" ht="16.5" customHeight="1">
      <c r="A43" s="252"/>
      <c r="B43" s="253"/>
      <c r="C43" s="254"/>
      <c r="D43" s="273">
        <v>1000.0</v>
      </c>
      <c r="E43" s="321">
        <v>4.0</v>
      </c>
      <c r="F43" s="275">
        <f t="shared" si="1"/>
        <v>4000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14000</v>
      </c>
      <c r="G44" s="263"/>
      <c r="H44" s="264"/>
      <c r="I44" s="265"/>
      <c r="J44" s="280"/>
      <c r="K44" s="281" t="s">
        <v>76</v>
      </c>
      <c r="L44" s="282">
        <f>SUM(L39:L43)</f>
        <v>2660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'12'!J62</f>
        <v>57060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2" t="s">
        <v>91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16660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19600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60000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16660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-40400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16660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46185.0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2668.0</v>
      </c>
      <c r="H8" s="313">
        <v>9966.0</v>
      </c>
      <c r="I8" s="196"/>
      <c r="J8" s="196"/>
      <c r="K8" s="320">
        <v>42000.0</v>
      </c>
      <c r="L8" s="190"/>
    </row>
    <row r="9" ht="20.25" customHeight="1">
      <c r="A9" s="197"/>
      <c r="B9" s="198"/>
      <c r="C9" s="199"/>
      <c r="D9" s="199"/>
      <c r="E9" s="200"/>
      <c r="F9" s="201"/>
      <c r="G9" s="315">
        <v>2666.0</v>
      </c>
      <c r="H9" s="316">
        <v>9967.0</v>
      </c>
      <c r="I9" s="199"/>
      <c r="J9" s="317">
        <v>7500.0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2667.0</v>
      </c>
      <c r="H10" s="318">
        <v>9968.0</v>
      </c>
      <c r="I10" s="191"/>
      <c r="J10" s="319">
        <v>32000.0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2670.0</v>
      </c>
      <c r="H11" s="316">
        <v>9970.0</v>
      </c>
      <c r="I11" s="199"/>
      <c r="J11" s="317">
        <v>7500.0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2671.0</v>
      </c>
      <c r="H12" s="318">
        <v>9971.0</v>
      </c>
      <c r="I12" s="190"/>
      <c r="J12" s="319">
        <v>15000.0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6">
        <v>9972.0</v>
      </c>
      <c r="I13" s="199"/>
      <c r="J13" s="199"/>
      <c r="K13" s="199"/>
      <c r="L13" s="317">
        <v>25000.0</v>
      </c>
    </row>
    <row r="14" ht="20.25" customHeight="1">
      <c r="A14" s="188"/>
      <c r="B14" s="189"/>
      <c r="C14" s="190"/>
      <c r="D14" s="190"/>
      <c r="E14" s="192"/>
      <c r="F14" s="193"/>
      <c r="G14" s="312">
        <v>2669.0</v>
      </c>
      <c r="H14" s="318">
        <v>9969.0</v>
      </c>
      <c r="I14" s="190"/>
      <c r="J14" s="320">
        <v>15000.0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5">
        <v>2672.0</v>
      </c>
      <c r="H15" s="316">
        <v>9973.0</v>
      </c>
      <c r="I15" s="199"/>
      <c r="J15" s="199"/>
      <c r="K15" s="317">
        <v>15000.0</v>
      </c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77000</v>
      </c>
      <c r="K18" s="211">
        <f>SUM($K8:$K17)</f>
        <v>57000</v>
      </c>
      <c r="L18" s="211">
        <f>SUM($L8:$L17)</f>
        <v>25000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159000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239">
        <v>0.0</v>
      </c>
    </row>
    <row r="26" ht="15.75" customHeight="1">
      <c r="A26" s="232"/>
      <c r="C26" s="233"/>
      <c r="D26" s="237" t="s">
        <v>58</v>
      </c>
      <c r="E26" s="240"/>
      <c r="F26" s="239">
        <f>D18+J18</f>
        <v>77000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57000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25000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159000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159000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321">
        <v>2.0</v>
      </c>
      <c r="F39" s="275">
        <f t="shared" ref="F39:F43" si="1">D39*E39</f>
        <v>40000</v>
      </c>
      <c r="G39" s="276"/>
      <c r="I39" s="233"/>
      <c r="J39" s="273">
        <v>500.0</v>
      </c>
      <c r="K39" s="321">
        <v>3.0</v>
      </c>
      <c r="L39" s="277">
        <f t="shared" ref="L39:L42" si="2">J39*K39</f>
        <v>1500</v>
      </c>
    </row>
    <row r="40" ht="16.5" customHeight="1">
      <c r="A40" s="232"/>
      <c r="C40" s="233"/>
      <c r="D40" s="273">
        <v>10000.0</v>
      </c>
      <c r="E40" s="321">
        <v>1.0</v>
      </c>
      <c r="F40" s="275">
        <f t="shared" si="1"/>
        <v>10000</v>
      </c>
      <c r="G40" s="276"/>
      <c r="I40" s="233"/>
      <c r="J40" s="273">
        <v>100.0</v>
      </c>
      <c r="K40" s="321">
        <v>11.0</v>
      </c>
      <c r="L40" s="277">
        <f t="shared" si="2"/>
        <v>1100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1">
        <v>7.0</v>
      </c>
      <c r="L41" s="277">
        <f t="shared" si="2"/>
        <v>350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1">
        <v>11.0</v>
      </c>
      <c r="L42" s="277">
        <f t="shared" si="2"/>
        <v>110</v>
      </c>
    </row>
    <row r="43" ht="16.5" customHeight="1">
      <c r="A43" s="252"/>
      <c r="B43" s="253"/>
      <c r="C43" s="254"/>
      <c r="D43" s="273">
        <v>1000.0</v>
      </c>
      <c r="E43" s="321">
        <v>4.0</v>
      </c>
      <c r="F43" s="275">
        <f t="shared" si="1"/>
        <v>4000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54000</v>
      </c>
      <c r="G44" s="263"/>
      <c r="H44" s="264"/>
      <c r="I44" s="265"/>
      <c r="J44" s="280"/>
      <c r="K44" s="281" t="s">
        <v>76</v>
      </c>
      <c r="L44" s="282">
        <f>SUM(L39:L43)</f>
        <v>3060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'11'!J63</f>
        <v>57060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57060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159000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216060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159000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57060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46184.0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92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2862.0</v>
      </c>
      <c r="H8" s="313">
        <v>9957.0</v>
      </c>
      <c r="I8" s="196"/>
      <c r="J8" s="314">
        <v>17990.0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6">
        <v>9958.0</v>
      </c>
      <c r="I9" s="199"/>
      <c r="J9" s="199"/>
      <c r="K9" s="199"/>
      <c r="L9" s="317">
        <v>55000.0</v>
      </c>
    </row>
    <row r="10" ht="20.25" customHeight="1">
      <c r="A10" s="188"/>
      <c r="B10" s="189"/>
      <c r="C10" s="190"/>
      <c r="D10" s="191"/>
      <c r="E10" s="192"/>
      <c r="F10" s="193"/>
      <c r="G10" s="312">
        <v>5431.0</v>
      </c>
      <c r="H10" s="318">
        <v>9959.0</v>
      </c>
      <c r="I10" s="191"/>
      <c r="J10" s="319">
        <v>170000.0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2661.0</v>
      </c>
      <c r="H11" s="316">
        <v>9960.0</v>
      </c>
      <c r="I11" s="199"/>
      <c r="J11" s="317">
        <v>95000.0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2660.0</v>
      </c>
      <c r="H12" s="318">
        <v>9961.0</v>
      </c>
      <c r="I12" s="190"/>
      <c r="J12" s="319">
        <v>55000.0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2662.0</v>
      </c>
      <c r="H13" s="316">
        <v>9962.0</v>
      </c>
      <c r="I13" s="199"/>
      <c r="J13" s="317">
        <v>15000.0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2">
        <v>2663.0</v>
      </c>
      <c r="H14" s="318">
        <v>9963.0</v>
      </c>
      <c r="I14" s="320">
        <v>17990.0</v>
      </c>
      <c r="J14" s="32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5">
        <v>2664.0</v>
      </c>
      <c r="H15" s="316">
        <v>9964.0</v>
      </c>
      <c r="I15" s="199"/>
      <c r="J15" s="317">
        <v>10000.0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12">
        <v>2665.0</v>
      </c>
      <c r="H16" s="318">
        <v>9965.0</v>
      </c>
      <c r="I16" s="190"/>
      <c r="J16" s="320">
        <v>10000.0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17990</v>
      </c>
      <c r="J19" s="211">
        <f>SUM($J8:$J18)</f>
        <v>372990</v>
      </c>
      <c r="K19" s="211">
        <f>SUM($K8:$K18)</f>
        <v>0</v>
      </c>
      <c r="L19" s="211">
        <f>SUM($L8:$L18)</f>
        <v>55000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445980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17990</v>
      </c>
      <c r="G26" s="236"/>
      <c r="I26" s="233"/>
      <c r="J26" s="237" t="s">
        <v>10</v>
      </c>
      <c r="K26" s="238"/>
      <c r="L26" s="239"/>
    </row>
    <row r="27" ht="15.75" customHeight="1">
      <c r="A27" s="232"/>
      <c r="C27" s="233"/>
      <c r="D27" s="237" t="s">
        <v>58</v>
      </c>
      <c r="E27" s="240"/>
      <c r="F27" s="239">
        <f>D19+J19</f>
        <v>372990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55000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445980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445980</v>
      </c>
      <c r="G36" s="263"/>
      <c r="H36" s="264"/>
      <c r="I36" s="265"/>
      <c r="J36" s="260"/>
      <c r="K36" s="261" t="s">
        <v>69</v>
      </c>
      <c r="L36" s="262">
        <f>L33+L35</f>
        <v>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321">
        <v>2.0</v>
      </c>
      <c r="F40" s="275">
        <f t="shared" ref="F40:F44" si="1">D40*E40</f>
        <v>40000</v>
      </c>
      <c r="G40" s="276"/>
      <c r="I40" s="233"/>
      <c r="J40" s="273">
        <v>500.0</v>
      </c>
      <c r="K40" s="321">
        <v>3.0</v>
      </c>
      <c r="L40" s="277">
        <f t="shared" ref="L40:L43" si="2">J40*K40</f>
        <v>1500</v>
      </c>
    </row>
    <row r="41" ht="16.5" customHeight="1">
      <c r="A41" s="232"/>
      <c r="C41" s="233"/>
      <c r="D41" s="273">
        <v>10000.0</v>
      </c>
      <c r="E41" s="321">
        <v>1.0</v>
      </c>
      <c r="F41" s="275">
        <f t="shared" si="1"/>
        <v>10000</v>
      </c>
      <c r="G41" s="276"/>
      <c r="I41" s="233"/>
      <c r="J41" s="273">
        <v>100.0</v>
      </c>
      <c r="K41" s="321">
        <v>11.0</v>
      </c>
      <c r="L41" s="277">
        <f t="shared" si="2"/>
        <v>1100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1">
        <v>7.0</v>
      </c>
      <c r="L42" s="277">
        <f t="shared" si="2"/>
        <v>350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1">
        <v>11.0</v>
      </c>
      <c r="L43" s="277">
        <f t="shared" si="2"/>
        <v>110</v>
      </c>
    </row>
    <row r="44" ht="16.5" customHeight="1">
      <c r="A44" s="252"/>
      <c r="B44" s="253"/>
      <c r="C44" s="254"/>
      <c r="D44" s="273">
        <v>1000.0</v>
      </c>
      <c r="E44" s="321">
        <v>4.0</v>
      </c>
      <c r="F44" s="275">
        <f t="shared" si="1"/>
        <v>4000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54000</v>
      </c>
      <c r="G45" s="263"/>
      <c r="H45" s="264"/>
      <c r="I45" s="265"/>
      <c r="J45" s="280"/>
      <c r="K45" s="281" t="s">
        <v>76</v>
      </c>
      <c r="L45" s="282">
        <f>SUM(L40:L44)</f>
        <v>3060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'10'!J69</f>
        <v>39070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293"/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57060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445980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485050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445980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57060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>
        <v>0.0</v>
      </c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'09'!J57</f>
        <v>39070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39070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39070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-39070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46182.0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92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2656.0</v>
      </c>
      <c r="H8" s="313">
        <v>9953.0</v>
      </c>
      <c r="I8" s="196"/>
      <c r="J8" s="196"/>
      <c r="K8" s="320">
        <v>640600.0</v>
      </c>
      <c r="L8" s="190"/>
    </row>
    <row r="9" ht="20.25" customHeight="1">
      <c r="A9" s="197"/>
      <c r="B9" s="198"/>
      <c r="C9" s="199"/>
      <c r="D9" s="199"/>
      <c r="E9" s="200"/>
      <c r="F9" s="201"/>
      <c r="G9" s="315">
        <v>2658.0</v>
      </c>
      <c r="H9" s="316">
        <v>9954.0</v>
      </c>
      <c r="I9" s="199"/>
      <c r="J9" s="317">
        <v>15000.0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2657.0</v>
      </c>
      <c r="H10" s="318">
        <v>9955.0</v>
      </c>
      <c r="I10" s="191"/>
      <c r="J10" s="319">
        <v>55000.0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2659.0</v>
      </c>
      <c r="H11" s="316">
        <v>9956.0</v>
      </c>
      <c r="I11" s="199"/>
      <c r="J11" s="199"/>
      <c r="K11" s="317">
        <v>35980.0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209"/>
      <c r="B13" s="210" t="s">
        <v>49</v>
      </c>
      <c r="C13" s="211">
        <f>SUM($C8:$C12)</f>
        <v>0</v>
      </c>
      <c r="D13" s="211">
        <f>SUM($D8:$D12)</f>
        <v>0</v>
      </c>
      <c r="E13" s="211">
        <f>SUM($E8:$E12)</f>
        <v>0</v>
      </c>
      <c r="F13" s="211">
        <f>SUM($F8:$F12)</f>
        <v>0</v>
      </c>
      <c r="G13" s="212"/>
      <c r="H13" s="210" t="s">
        <v>49</v>
      </c>
      <c r="I13" s="211">
        <f>SUM($I8:$I12)</f>
        <v>0</v>
      </c>
      <c r="J13" s="211">
        <f>SUM($J8:$J12)</f>
        <v>70000</v>
      </c>
      <c r="K13" s="211">
        <f>SUM($K8:$K12)</f>
        <v>676580</v>
      </c>
      <c r="L13" s="211">
        <f>SUM($L8:$L12)</f>
        <v>0</v>
      </c>
    </row>
    <row r="14" ht="3.75" customHeight="1">
      <c r="A14" s="209"/>
      <c r="B14" s="213"/>
      <c r="C14" s="214"/>
      <c r="D14" s="214"/>
      <c r="E14" s="214"/>
      <c r="F14" s="214"/>
      <c r="G14" s="209"/>
      <c r="H14" s="213"/>
      <c r="I14" s="215"/>
      <c r="J14" s="215"/>
      <c r="K14" s="215"/>
      <c r="L14" s="215"/>
    </row>
    <row r="15" ht="21.75" customHeight="1">
      <c r="A15" s="209"/>
      <c r="B15" s="213"/>
      <c r="C15" s="214"/>
      <c r="D15" s="214"/>
      <c r="E15" s="214"/>
      <c r="F15" s="214"/>
      <c r="G15" s="209"/>
      <c r="H15" s="213"/>
      <c r="I15" s="215"/>
      <c r="J15" s="216"/>
      <c r="K15" s="217" t="s">
        <v>50</v>
      </c>
      <c r="L15" s="218">
        <f>$C$13+$D$13+$E$13+$F$13+$I$13+$J$13+$K$13+$L$13</f>
        <v>746580</v>
      </c>
    </row>
    <row r="16" ht="12.0" customHeight="1">
      <c r="A16" s="209"/>
      <c r="B16" s="213"/>
      <c r="C16" s="214"/>
      <c r="D16" s="214"/>
      <c r="E16" s="214"/>
      <c r="F16" s="214"/>
      <c r="G16" s="209"/>
      <c r="H16" s="215"/>
      <c r="I16" s="214"/>
      <c r="J16" s="214"/>
      <c r="K16" s="214"/>
      <c r="L16" s="219"/>
    </row>
    <row r="17" ht="26.25" customHeight="1">
      <c r="A17" s="220"/>
      <c r="B17" s="221"/>
      <c r="C17" s="222"/>
      <c r="D17" s="222"/>
      <c r="E17" s="222"/>
      <c r="F17" s="223"/>
      <c r="G17" s="223" t="s">
        <v>51</v>
      </c>
      <c r="H17" s="221"/>
      <c r="I17" s="222"/>
      <c r="J17" s="222"/>
      <c r="K17" s="222"/>
      <c r="L17" s="222"/>
    </row>
    <row r="18" ht="19.5" customHeight="1">
      <c r="A18" s="224" t="s">
        <v>52</v>
      </c>
      <c r="B18" s="225"/>
      <c r="C18" s="226"/>
      <c r="D18" s="227"/>
      <c r="E18" s="228" t="s">
        <v>53</v>
      </c>
      <c r="F18" s="229"/>
      <c r="G18" s="230" t="s">
        <v>54</v>
      </c>
      <c r="H18" s="225"/>
      <c r="I18" s="226"/>
      <c r="J18" s="231" t="s">
        <v>55</v>
      </c>
      <c r="K18" s="164"/>
      <c r="L18" s="177"/>
    </row>
    <row r="19" ht="18.75" customHeight="1">
      <c r="A19" s="232"/>
      <c r="C19" s="233"/>
      <c r="D19" s="234" t="s">
        <v>56</v>
      </c>
      <c r="E19" s="162"/>
      <c r="F19" s="235" t="s">
        <v>16</v>
      </c>
      <c r="G19" s="236"/>
      <c r="I19" s="233"/>
      <c r="J19" s="234" t="s">
        <v>56</v>
      </c>
      <c r="K19" s="162"/>
      <c r="L19" s="235" t="s">
        <v>16</v>
      </c>
    </row>
    <row r="20" ht="15.75" customHeight="1">
      <c r="A20" s="232"/>
      <c r="C20" s="233"/>
      <c r="D20" s="237" t="s">
        <v>57</v>
      </c>
      <c r="E20" s="238"/>
      <c r="F20" s="239">
        <f>C13+I13</f>
        <v>0</v>
      </c>
      <c r="G20" s="236"/>
      <c r="I20" s="233"/>
      <c r="J20" s="237" t="s">
        <v>10</v>
      </c>
      <c r="K20" s="238"/>
      <c r="L20" s="239"/>
    </row>
    <row r="21" ht="15.75" customHeight="1">
      <c r="A21" s="232"/>
      <c r="C21" s="233"/>
      <c r="D21" s="237" t="s">
        <v>58</v>
      </c>
      <c r="E21" s="240"/>
      <c r="F21" s="239">
        <f>D13+J13</f>
        <v>70000</v>
      </c>
      <c r="G21" s="236"/>
      <c r="I21" s="233"/>
      <c r="J21" s="241" t="s">
        <v>59</v>
      </c>
      <c r="K21" s="242"/>
      <c r="L21" s="243"/>
    </row>
    <row r="22" ht="15.75" customHeight="1">
      <c r="A22" s="232"/>
      <c r="C22" s="233"/>
      <c r="D22" s="237" t="s">
        <v>60</v>
      </c>
      <c r="E22" s="240"/>
      <c r="F22" s="239">
        <f>E13+K13</f>
        <v>676580</v>
      </c>
      <c r="G22" s="236"/>
      <c r="I22" s="233"/>
      <c r="J22" s="241" t="s">
        <v>61</v>
      </c>
      <c r="K22" s="242"/>
      <c r="L22" s="243"/>
    </row>
    <row r="23" ht="15.75" customHeight="1">
      <c r="A23" s="232"/>
      <c r="C23" s="233"/>
      <c r="D23" s="237" t="s">
        <v>62</v>
      </c>
      <c r="E23" s="240"/>
      <c r="F23" s="239">
        <f>F13+L13</f>
        <v>0</v>
      </c>
      <c r="G23" s="236"/>
      <c r="I23" s="233"/>
      <c r="J23" s="241"/>
      <c r="K23" s="242"/>
      <c r="L23" s="243"/>
    </row>
    <row r="24" ht="15.75" customHeight="1">
      <c r="A24" s="232"/>
      <c r="C24" s="233"/>
      <c r="D24" s="244" t="s">
        <v>50</v>
      </c>
      <c r="E24" s="245"/>
      <c r="F24" s="246">
        <f>SUM(F20:F23)</f>
        <v>746580</v>
      </c>
      <c r="G24" s="236"/>
      <c r="I24" s="233"/>
      <c r="J24" s="241"/>
      <c r="K24" s="242"/>
      <c r="L24" s="243"/>
    </row>
    <row r="25" ht="15.75" customHeight="1">
      <c r="A25" s="232"/>
      <c r="C25" s="233"/>
      <c r="D25" s="247" t="s">
        <v>63</v>
      </c>
      <c r="E25" s="164"/>
      <c r="F25" s="177"/>
      <c r="G25" s="236"/>
      <c r="I25" s="233"/>
      <c r="J25" s="241"/>
      <c r="K25" s="242"/>
      <c r="L25" s="243"/>
    </row>
    <row r="26" ht="15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8" t="s">
        <v>10</v>
      </c>
      <c r="E27" s="249"/>
      <c r="F27" s="239">
        <v>0.0</v>
      </c>
      <c r="G27" s="236"/>
      <c r="I27" s="233"/>
      <c r="J27" s="244" t="s">
        <v>64</v>
      </c>
      <c r="K27" s="245"/>
      <c r="L27" s="246">
        <f>SUM(L20:L26)</f>
        <v>0</v>
      </c>
    </row>
    <row r="28" ht="15.75" customHeight="1">
      <c r="A28" s="232"/>
      <c r="C28" s="233"/>
      <c r="D28" s="250" t="s">
        <v>61</v>
      </c>
      <c r="E28" s="251"/>
      <c r="F28" s="243"/>
      <c r="G28" s="236"/>
      <c r="I28" s="233"/>
      <c r="J28" s="231" t="s">
        <v>65</v>
      </c>
      <c r="K28" s="164"/>
      <c r="L28" s="177"/>
    </row>
    <row r="29" ht="18.75" customHeight="1">
      <c r="A29" s="252"/>
      <c r="B29" s="253"/>
      <c r="C29" s="254"/>
      <c r="D29" s="244" t="s">
        <v>66</v>
      </c>
      <c r="E29" s="245"/>
      <c r="F29" s="246">
        <f>SUM(F27:F28)</f>
        <v>0</v>
      </c>
      <c r="G29" s="255"/>
      <c r="H29" s="256"/>
      <c r="I29" s="257"/>
      <c r="J29" s="241" t="s">
        <v>67</v>
      </c>
      <c r="K29" s="251"/>
      <c r="L29" s="243"/>
    </row>
    <row r="30" ht="15.75" customHeight="1">
      <c r="A30" s="209"/>
      <c r="B30" s="258"/>
      <c r="C30" s="259"/>
      <c r="D30" s="260"/>
      <c r="E30" s="261" t="s">
        <v>68</v>
      </c>
      <c r="F30" s="262">
        <f>F24+F29</f>
        <v>746580</v>
      </c>
      <c r="G30" s="263"/>
      <c r="H30" s="264"/>
      <c r="I30" s="265"/>
      <c r="J30" s="260"/>
      <c r="K30" s="261" t="s">
        <v>69</v>
      </c>
      <c r="L30" s="262">
        <f>L27+L29</f>
        <v>0</v>
      </c>
    </row>
    <row r="31" ht="11.25" customHeight="1">
      <c r="A31" s="209"/>
      <c r="B31" s="213"/>
      <c r="C31" s="214"/>
      <c r="D31" s="214"/>
      <c r="E31" s="214"/>
      <c r="F31" s="214"/>
      <c r="G31" s="266"/>
      <c r="H31" s="267"/>
      <c r="I31" s="268"/>
      <c r="K31" s="214"/>
      <c r="L31" s="214"/>
    </row>
    <row r="32" ht="15.75" customHeight="1">
      <c r="A32" s="220"/>
      <c r="B32" s="221"/>
      <c r="C32" s="222"/>
      <c r="D32" s="222"/>
      <c r="E32" s="222"/>
      <c r="F32" s="223"/>
      <c r="G32" s="223" t="s">
        <v>70</v>
      </c>
      <c r="H32" s="221"/>
      <c r="I32" s="222"/>
      <c r="J32" s="222"/>
      <c r="K32" s="222"/>
      <c r="L32" s="222"/>
    </row>
    <row r="33" ht="16.5" customHeight="1">
      <c r="A33" s="269" t="s">
        <v>71</v>
      </c>
      <c r="B33" s="225"/>
      <c r="C33" s="226"/>
      <c r="D33" s="270" t="s">
        <v>72</v>
      </c>
      <c r="E33" s="270" t="s">
        <v>73</v>
      </c>
      <c r="F33" s="271" t="s">
        <v>16</v>
      </c>
      <c r="G33" s="272" t="s">
        <v>74</v>
      </c>
      <c r="H33" s="225"/>
      <c r="I33" s="226"/>
      <c r="J33" s="270" t="s">
        <v>72</v>
      </c>
      <c r="K33" s="270" t="s">
        <v>73</v>
      </c>
      <c r="L33" s="270" t="s">
        <v>16</v>
      </c>
    </row>
    <row r="34" ht="16.5" customHeight="1">
      <c r="A34" s="232"/>
      <c r="C34" s="233"/>
      <c r="D34" s="273">
        <v>20000.0</v>
      </c>
      <c r="E34" s="321">
        <v>1.0</v>
      </c>
      <c r="F34" s="275">
        <f t="shared" ref="F34:F38" si="1">D34*E34</f>
        <v>20000</v>
      </c>
      <c r="G34" s="276"/>
      <c r="I34" s="233"/>
      <c r="J34" s="273">
        <v>500.0</v>
      </c>
      <c r="K34" s="321">
        <v>3.0</v>
      </c>
      <c r="L34" s="277">
        <f t="shared" ref="L34:L37" si="2">J34*K34</f>
        <v>1500</v>
      </c>
    </row>
    <row r="35" ht="16.5" customHeight="1">
      <c r="A35" s="232"/>
      <c r="C35" s="233"/>
      <c r="D35" s="273">
        <v>10000.0</v>
      </c>
      <c r="E35" s="321">
        <v>1.0</v>
      </c>
      <c r="F35" s="275">
        <f t="shared" si="1"/>
        <v>10000</v>
      </c>
      <c r="G35" s="276"/>
      <c r="I35" s="233"/>
      <c r="J35" s="273">
        <v>100.0</v>
      </c>
      <c r="K35" s="321">
        <v>11.0</v>
      </c>
      <c r="L35" s="277">
        <f t="shared" si="2"/>
        <v>1100</v>
      </c>
    </row>
    <row r="36" ht="16.5" customHeight="1">
      <c r="A36" s="232"/>
      <c r="C36" s="233"/>
      <c r="D36" s="273">
        <v>5000.0</v>
      </c>
      <c r="E36" s="274"/>
      <c r="F36" s="275">
        <f t="shared" si="1"/>
        <v>0</v>
      </c>
      <c r="G36" s="276"/>
      <c r="I36" s="233"/>
      <c r="J36" s="273">
        <v>50.0</v>
      </c>
      <c r="K36" s="321">
        <v>7.0</v>
      </c>
      <c r="L36" s="277">
        <f t="shared" si="2"/>
        <v>350</v>
      </c>
    </row>
    <row r="37" ht="16.5" customHeight="1">
      <c r="A37" s="232"/>
      <c r="C37" s="233"/>
      <c r="D37" s="273">
        <v>2000.0</v>
      </c>
      <c r="E37" s="274"/>
      <c r="F37" s="275">
        <f t="shared" si="1"/>
        <v>0</v>
      </c>
      <c r="G37" s="276"/>
      <c r="I37" s="233"/>
      <c r="J37" s="273">
        <v>10.0</v>
      </c>
      <c r="K37" s="321">
        <v>12.0</v>
      </c>
      <c r="L37" s="277">
        <f t="shared" si="2"/>
        <v>120</v>
      </c>
    </row>
    <row r="38" ht="16.5" customHeight="1">
      <c r="A38" s="252"/>
      <c r="B38" s="253"/>
      <c r="C38" s="254"/>
      <c r="D38" s="273">
        <v>1000.0</v>
      </c>
      <c r="E38" s="321">
        <v>6.0</v>
      </c>
      <c r="F38" s="275">
        <f t="shared" si="1"/>
        <v>6000</v>
      </c>
      <c r="G38" s="278"/>
      <c r="H38" s="253"/>
      <c r="I38" s="254"/>
      <c r="J38" s="273"/>
      <c r="K38" s="279"/>
      <c r="L38" s="277"/>
    </row>
    <row r="39" ht="15.75" customHeight="1">
      <c r="A39" s="209"/>
      <c r="B39" s="213"/>
      <c r="C39" s="214"/>
      <c r="D39" s="280"/>
      <c r="E39" s="281" t="s">
        <v>75</v>
      </c>
      <c r="F39" s="282">
        <f>SUM(F34:F38)</f>
        <v>36000</v>
      </c>
      <c r="G39" s="263"/>
      <c r="H39" s="264"/>
      <c r="I39" s="265"/>
      <c r="J39" s="280"/>
      <c r="K39" s="281" t="s">
        <v>76</v>
      </c>
      <c r="L39" s="282">
        <f>SUM(L34:L38)</f>
        <v>3070</v>
      </c>
    </row>
    <row r="40" ht="15.75" customHeight="1">
      <c r="A40" s="209"/>
      <c r="B40" s="213"/>
      <c r="C40" s="214"/>
      <c r="D40" s="214"/>
      <c r="E40" s="214"/>
      <c r="F40" s="214"/>
      <c r="G40" s="209"/>
      <c r="H40" s="213"/>
      <c r="I40" s="214"/>
      <c r="J40" s="214"/>
      <c r="K40" s="214"/>
      <c r="L40" s="214"/>
    </row>
    <row r="41" ht="18.0" customHeight="1">
      <c r="A41" s="209"/>
      <c r="B41" s="213"/>
      <c r="C41" s="214"/>
      <c r="D41" s="214"/>
      <c r="E41" s="214"/>
      <c r="F41" s="214"/>
      <c r="G41" s="283"/>
      <c r="H41" s="283"/>
      <c r="I41" s="284" t="s">
        <v>77</v>
      </c>
      <c r="J41" s="285"/>
      <c r="K41" s="283"/>
      <c r="L41" s="214"/>
    </row>
    <row r="42" ht="4.5" customHeight="1">
      <c r="A42" s="209"/>
      <c r="B42" s="213"/>
      <c r="C42" s="214"/>
      <c r="D42" s="214"/>
      <c r="E42" s="214"/>
      <c r="F42" s="214"/>
      <c r="G42" s="209"/>
      <c r="H42" s="213"/>
      <c r="I42" s="214"/>
      <c r="J42" s="214"/>
      <c r="K42" s="214"/>
      <c r="L42" s="214"/>
    </row>
    <row r="43" ht="15.0" customHeight="1">
      <c r="A43" s="286"/>
      <c r="B43" s="287" t="s">
        <v>78</v>
      </c>
      <c r="C43" s="225"/>
      <c r="D43" s="225"/>
      <c r="E43" s="226"/>
      <c r="F43" s="214"/>
      <c r="G43" s="288"/>
      <c r="H43" s="288"/>
      <c r="I43" s="289" t="s">
        <v>79</v>
      </c>
      <c r="J43" s="290">
        <f>'08'!J57</f>
        <v>39070</v>
      </c>
      <c r="K43" s="291"/>
      <c r="L43" s="214"/>
    </row>
    <row r="44" ht="4.5" customHeight="1">
      <c r="A44" s="286"/>
      <c r="B44" s="252"/>
      <c r="C44" s="253"/>
      <c r="D44" s="253"/>
      <c r="E44" s="254"/>
      <c r="F44" s="214"/>
      <c r="G44" s="209"/>
      <c r="H44" s="213"/>
      <c r="I44" s="214"/>
      <c r="J44" s="215"/>
      <c r="K44" s="214"/>
      <c r="L44" s="214"/>
    </row>
    <row r="45" ht="18.75" customHeight="1">
      <c r="A45" s="292"/>
      <c r="B45" s="293"/>
      <c r="C45" s="225"/>
      <c r="D45" s="225"/>
      <c r="E45" s="226"/>
      <c r="F45" s="214"/>
      <c r="G45" s="294"/>
      <c r="H45" s="294"/>
      <c r="I45" s="295" t="s">
        <v>80</v>
      </c>
      <c r="J45" s="296">
        <f>F39+L39</f>
        <v>39070</v>
      </c>
      <c r="K45" s="297"/>
      <c r="L45" s="214"/>
    </row>
    <row r="46" ht="4.5" customHeight="1">
      <c r="A46" s="292"/>
      <c r="B46" s="232"/>
      <c r="E46" s="233"/>
      <c r="F46" s="214"/>
      <c r="G46" s="209"/>
      <c r="H46" s="266"/>
      <c r="I46" s="267"/>
      <c r="J46" s="215"/>
      <c r="K46" s="214"/>
      <c r="L46" s="214"/>
    </row>
    <row r="47" ht="15.75" customHeight="1">
      <c r="A47" s="292"/>
      <c r="B47" s="232"/>
      <c r="E47" s="233"/>
      <c r="F47" s="214"/>
      <c r="G47" s="294"/>
      <c r="H47" s="294"/>
      <c r="I47" s="295" t="s">
        <v>50</v>
      </c>
      <c r="J47" s="296">
        <f>L15</f>
        <v>746580</v>
      </c>
      <c r="K47" s="297"/>
      <c r="L47" s="219"/>
    </row>
    <row r="48" ht="4.5" customHeight="1">
      <c r="A48" s="292"/>
      <c r="B48" s="232"/>
      <c r="E48" s="233"/>
      <c r="F48" s="214"/>
      <c r="G48" s="209"/>
      <c r="H48" s="266"/>
      <c r="I48" s="267"/>
      <c r="J48" s="215"/>
      <c r="K48" s="214"/>
      <c r="L48" s="214"/>
    </row>
    <row r="49" ht="15.75" customHeight="1">
      <c r="A49" s="292"/>
      <c r="B49" s="232"/>
      <c r="E49" s="233"/>
      <c r="F49" s="214"/>
      <c r="G49" s="298"/>
      <c r="H49" s="298"/>
      <c r="I49" s="299" t="s">
        <v>63</v>
      </c>
      <c r="J49" s="300">
        <f>F27</f>
        <v>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09"/>
      <c r="I50" s="213"/>
      <c r="J50" s="215"/>
      <c r="K50" s="214"/>
      <c r="L50" s="214"/>
    </row>
    <row r="51" ht="15.75" customHeight="1">
      <c r="A51" s="292"/>
      <c r="B51" s="232"/>
      <c r="E51" s="233"/>
      <c r="F51" s="214"/>
      <c r="G51" s="298"/>
      <c r="H51" s="298"/>
      <c r="I51" s="299" t="s">
        <v>55</v>
      </c>
      <c r="J51" s="300">
        <f>L20+L29</f>
        <v>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09"/>
      <c r="I52" s="213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81</v>
      </c>
      <c r="J53" s="300">
        <f>J43+J47+J49-J51</f>
        <v>785650</v>
      </c>
      <c r="K53" s="301"/>
      <c r="L53" s="214"/>
    </row>
    <row r="54" ht="4.5" customHeight="1">
      <c r="A54" s="209"/>
      <c r="B54" s="232"/>
      <c r="E54" s="233"/>
      <c r="F54" s="214"/>
      <c r="G54" s="209"/>
      <c r="H54" s="213"/>
      <c r="I54" s="214"/>
      <c r="J54" s="215"/>
      <c r="K54" s="214"/>
      <c r="L54" s="214"/>
    </row>
    <row r="55" ht="15.75" customHeight="1">
      <c r="A55" s="209"/>
      <c r="B55" s="232"/>
      <c r="E55" s="233"/>
      <c r="F55" s="214"/>
      <c r="G55" s="288"/>
      <c r="H55" s="288"/>
      <c r="I55" s="289" t="s">
        <v>82</v>
      </c>
      <c r="J55" s="300">
        <f>J53-J43</f>
        <v>746580</v>
      </c>
      <c r="K55" s="302"/>
      <c r="L55" s="214"/>
    </row>
    <row r="56" ht="4.5" customHeight="1">
      <c r="A56" s="292"/>
      <c r="B56" s="232"/>
      <c r="E56" s="233"/>
      <c r="F56" s="214"/>
      <c r="G56" s="209"/>
      <c r="H56" s="213"/>
      <c r="I56" s="213"/>
      <c r="J56" s="215"/>
      <c r="K56" s="214"/>
      <c r="L56" s="214"/>
    </row>
    <row r="57" ht="15.75" customHeight="1">
      <c r="A57" s="209"/>
      <c r="B57" s="232"/>
      <c r="E57" s="233"/>
      <c r="F57" s="214"/>
      <c r="G57" s="294"/>
      <c r="H57" s="294"/>
      <c r="I57" s="295" t="s">
        <v>83</v>
      </c>
      <c r="J57" s="300">
        <f>J43+F20+(F27-(L20+L29))</f>
        <v>39070</v>
      </c>
      <c r="K57" s="302"/>
      <c r="L57" s="214"/>
    </row>
    <row r="58" ht="4.5" customHeight="1">
      <c r="A58" s="292"/>
      <c r="B58" s="232"/>
      <c r="E58" s="233"/>
      <c r="F58" s="214"/>
      <c r="G58" s="209"/>
      <c r="H58" s="213"/>
      <c r="I58" s="213"/>
      <c r="J58" s="215"/>
      <c r="K58" s="214"/>
      <c r="L58" s="214"/>
    </row>
    <row r="59" ht="18.75" customHeight="1">
      <c r="A59" s="292"/>
      <c r="B59" s="252"/>
      <c r="C59" s="253"/>
      <c r="D59" s="253"/>
      <c r="E59" s="254"/>
      <c r="F59" s="214"/>
      <c r="G59" s="294"/>
      <c r="H59" s="294"/>
      <c r="I59" s="295" t="s">
        <v>84</v>
      </c>
      <c r="J59" s="303">
        <f>J45-J57</f>
        <v>0</v>
      </c>
      <c r="K59" s="240"/>
      <c r="L59" s="214"/>
    </row>
    <row r="60" ht="15.0" customHeight="1">
      <c r="A60" s="167"/>
      <c r="B60" s="304"/>
      <c r="C60" s="304"/>
      <c r="D60" s="304"/>
      <c r="E60" s="304"/>
      <c r="F60" s="305"/>
      <c r="G60" s="167"/>
      <c r="H60" s="306"/>
      <c r="I60" s="305"/>
      <c r="J60" s="305"/>
      <c r="K60" s="305"/>
      <c r="L60" s="305"/>
    </row>
    <row r="61" ht="15.0" customHeight="1">
      <c r="A61" s="167"/>
      <c r="B61" s="304"/>
      <c r="C61" s="304"/>
      <c r="D61" s="304"/>
      <c r="E61" s="304"/>
      <c r="F61" s="305"/>
      <c r="G61" s="167"/>
      <c r="H61" s="306"/>
      <c r="I61" s="305"/>
      <c r="J61" s="305"/>
      <c r="K61" s="305"/>
      <c r="L61" s="305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75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4.25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6"/>
      <c r="C66" s="305"/>
      <c r="D66" s="305"/>
      <c r="E66" s="305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6"/>
      <c r="C67" s="305"/>
      <c r="D67" s="305"/>
      <c r="E67" s="305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7"/>
      <c r="C78" s="305"/>
      <c r="D78" s="305"/>
      <c r="E78" s="305"/>
      <c r="F78" s="308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H6:H7"/>
    <mergeCell ref="G18:I29"/>
    <mergeCell ref="G33:I38"/>
    <mergeCell ref="J18:L18"/>
    <mergeCell ref="D19:E19"/>
    <mergeCell ref="J19:K19"/>
    <mergeCell ref="D25:F25"/>
    <mergeCell ref="D26:E26"/>
    <mergeCell ref="A33:C38"/>
    <mergeCell ref="B43:E44"/>
    <mergeCell ref="B45:E59"/>
    <mergeCell ref="J28:L28"/>
    <mergeCell ref="I31:J31"/>
    <mergeCell ref="C2:E2"/>
    <mergeCell ref="A5:F5"/>
    <mergeCell ref="G5:L5"/>
    <mergeCell ref="A6:A7"/>
    <mergeCell ref="B6:B7"/>
    <mergeCell ref="G6:G7"/>
    <mergeCell ref="A18:C29"/>
  </mergeCells>
  <conditionalFormatting sqref="J59">
    <cfRule type="expression" dxfId="0" priority="1">
      <formula>$J59=0</formula>
    </cfRule>
  </conditionalFormatting>
  <conditionalFormatting sqref="J59">
    <cfRule type="expression" dxfId="1" priority="2">
      <formula>$J59&gt;=1</formula>
    </cfRule>
  </conditionalFormatting>
  <conditionalFormatting sqref="J59">
    <cfRule type="expression" dxfId="2" priority="3">
      <formula>$J59&lt;=-1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46181.0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6" t="s">
        <v>44</v>
      </c>
      <c r="B5" s="164"/>
      <c r="C5" s="164"/>
      <c r="D5" s="164"/>
      <c r="E5" s="164"/>
      <c r="F5" s="177"/>
      <c r="G5" s="327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7750.0</v>
      </c>
      <c r="H8" s="313">
        <v>9948.0</v>
      </c>
      <c r="I8" s="196"/>
      <c r="J8" s="314">
        <v>55000.0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2653.0</v>
      </c>
      <c r="H9" s="316">
        <v>9949.0</v>
      </c>
      <c r="I9" s="199"/>
      <c r="J9" s="317">
        <v>15000.0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8">
        <v>9951.0</v>
      </c>
      <c r="I10" s="319">
        <v>22500.0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2654.0</v>
      </c>
      <c r="H11" s="316">
        <v>9950.0</v>
      </c>
      <c r="I11" s="199"/>
      <c r="J11" s="317">
        <v>175000.0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2655.0</v>
      </c>
      <c r="H12" s="318">
        <v>9951.0</v>
      </c>
      <c r="I12" s="190"/>
      <c r="J12" s="191"/>
      <c r="K12" s="320">
        <v>15000.0</v>
      </c>
      <c r="L12" s="190"/>
    </row>
    <row r="13" ht="20.25" customHeight="1">
      <c r="A13" s="209"/>
      <c r="B13" s="210" t="s">
        <v>49</v>
      </c>
      <c r="C13" s="211">
        <f>SUM($C8:$C12)</f>
        <v>0</v>
      </c>
      <c r="D13" s="211">
        <f>SUM($D8:$D12)</f>
        <v>0</v>
      </c>
      <c r="E13" s="211">
        <f>SUM($E8:$E12)</f>
        <v>0</v>
      </c>
      <c r="F13" s="211">
        <f>SUM($F8:$F12)</f>
        <v>0</v>
      </c>
      <c r="G13" s="212"/>
      <c r="H13" s="210" t="s">
        <v>49</v>
      </c>
      <c r="I13" s="211">
        <f>SUM($I8:$I12)</f>
        <v>22500</v>
      </c>
      <c r="J13" s="211">
        <f>SUM($J8:$J12)</f>
        <v>245000</v>
      </c>
      <c r="K13" s="211">
        <f>SUM($K8:$K12)</f>
        <v>15000</v>
      </c>
      <c r="L13" s="211">
        <f>SUM($L8:$L12)</f>
        <v>0</v>
      </c>
    </row>
    <row r="14" ht="3.75" customHeight="1">
      <c r="A14" s="209"/>
      <c r="B14" s="213"/>
      <c r="C14" s="214"/>
      <c r="D14" s="214"/>
      <c r="E14" s="214"/>
      <c r="F14" s="214"/>
      <c r="G14" s="209"/>
      <c r="H14" s="213"/>
      <c r="I14" s="215"/>
      <c r="J14" s="215"/>
      <c r="K14" s="215"/>
      <c r="L14" s="215"/>
    </row>
    <row r="15" ht="21.75" customHeight="1">
      <c r="A15" s="209"/>
      <c r="B15" s="213"/>
      <c r="C15" s="214"/>
      <c r="D15" s="214"/>
      <c r="E15" s="214"/>
      <c r="F15" s="214"/>
      <c r="G15" s="209"/>
      <c r="H15" s="213"/>
      <c r="I15" s="215"/>
      <c r="J15" s="216"/>
      <c r="K15" s="217" t="s">
        <v>50</v>
      </c>
      <c r="L15" s="218">
        <f>$C$13+$D$13+$E$13+$F$13+$I$13+$J$13+$K$13+$L$13</f>
        <v>282500</v>
      </c>
    </row>
    <row r="16" ht="12.0" customHeight="1">
      <c r="A16" s="209"/>
      <c r="B16" s="213"/>
      <c r="C16" s="214"/>
      <c r="D16" s="214"/>
      <c r="E16" s="214"/>
      <c r="F16" s="214"/>
      <c r="G16" s="209"/>
      <c r="H16" s="215"/>
      <c r="I16" s="214"/>
      <c r="J16" s="214"/>
      <c r="K16" s="214"/>
      <c r="L16" s="219"/>
    </row>
    <row r="17" ht="26.25" customHeight="1">
      <c r="A17" s="220"/>
      <c r="B17" s="221"/>
      <c r="C17" s="222"/>
      <c r="D17" s="222"/>
      <c r="E17" s="222"/>
      <c r="F17" s="223"/>
      <c r="G17" s="223" t="s">
        <v>51</v>
      </c>
      <c r="H17" s="221"/>
      <c r="I17" s="222"/>
      <c r="J17" s="222"/>
      <c r="K17" s="222"/>
      <c r="L17" s="222"/>
    </row>
    <row r="18" ht="19.5" customHeight="1">
      <c r="A18" s="224" t="s">
        <v>52</v>
      </c>
      <c r="B18" s="225"/>
      <c r="C18" s="226"/>
      <c r="D18" s="227"/>
      <c r="E18" s="228" t="s">
        <v>53</v>
      </c>
      <c r="F18" s="229"/>
      <c r="G18" s="230" t="s">
        <v>54</v>
      </c>
      <c r="H18" s="225"/>
      <c r="I18" s="226"/>
      <c r="J18" s="231" t="s">
        <v>55</v>
      </c>
      <c r="K18" s="164"/>
      <c r="L18" s="177"/>
    </row>
    <row r="19" ht="18.75" customHeight="1">
      <c r="A19" s="232"/>
      <c r="C19" s="233"/>
      <c r="D19" s="234" t="s">
        <v>56</v>
      </c>
      <c r="E19" s="162"/>
      <c r="F19" s="235" t="s">
        <v>16</v>
      </c>
      <c r="G19" s="236"/>
      <c r="I19" s="233"/>
      <c r="J19" s="234" t="s">
        <v>56</v>
      </c>
      <c r="K19" s="162"/>
      <c r="L19" s="235" t="s">
        <v>16</v>
      </c>
    </row>
    <row r="20" ht="15.75" customHeight="1">
      <c r="A20" s="232"/>
      <c r="C20" s="233"/>
      <c r="D20" s="237" t="s">
        <v>57</v>
      </c>
      <c r="E20" s="238"/>
      <c r="F20" s="239">
        <f>C13+I13</f>
        <v>22500</v>
      </c>
      <c r="G20" s="236"/>
      <c r="I20" s="233"/>
      <c r="J20" s="237" t="s">
        <v>10</v>
      </c>
      <c r="K20" s="238"/>
      <c r="L20" s="323">
        <v>20000.0</v>
      </c>
    </row>
    <row r="21" ht="15.75" customHeight="1">
      <c r="A21" s="232"/>
      <c r="C21" s="233"/>
      <c r="D21" s="237" t="s">
        <v>58</v>
      </c>
      <c r="E21" s="240"/>
      <c r="F21" s="239">
        <f>D13+J13</f>
        <v>245000</v>
      </c>
      <c r="G21" s="236"/>
      <c r="I21" s="233"/>
      <c r="J21" s="241" t="s">
        <v>59</v>
      </c>
      <c r="K21" s="242"/>
      <c r="L21" s="243"/>
    </row>
    <row r="22" ht="15.75" customHeight="1">
      <c r="A22" s="232"/>
      <c r="C22" s="233"/>
      <c r="D22" s="237" t="s">
        <v>60</v>
      </c>
      <c r="E22" s="240"/>
      <c r="F22" s="239">
        <f>E13+K13</f>
        <v>15000</v>
      </c>
      <c r="G22" s="236"/>
      <c r="I22" s="233"/>
      <c r="J22" s="241" t="s">
        <v>61</v>
      </c>
      <c r="K22" s="242"/>
      <c r="L22" s="243"/>
    </row>
    <row r="23" ht="15.75" customHeight="1">
      <c r="A23" s="232"/>
      <c r="C23" s="233"/>
      <c r="D23" s="237" t="s">
        <v>62</v>
      </c>
      <c r="E23" s="240"/>
      <c r="F23" s="239">
        <f>F13+L13</f>
        <v>0</v>
      </c>
      <c r="G23" s="236"/>
      <c r="I23" s="233"/>
      <c r="J23" s="241"/>
      <c r="K23" s="242"/>
      <c r="L23" s="243"/>
    </row>
    <row r="24" ht="15.75" customHeight="1">
      <c r="A24" s="232"/>
      <c r="C24" s="233"/>
      <c r="D24" s="244" t="s">
        <v>50</v>
      </c>
      <c r="E24" s="245"/>
      <c r="F24" s="246">
        <f>SUM(F20:F23)</f>
        <v>282500</v>
      </c>
      <c r="G24" s="236"/>
      <c r="I24" s="233"/>
      <c r="J24" s="241"/>
      <c r="K24" s="242"/>
      <c r="L24" s="243"/>
    </row>
    <row r="25" ht="15.75" customHeight="1">
      <c r="A25" s="232"/>
      <c r="C25" s="233"/>
      <c r="D25" s="247" t="s">
        <v>63</v>
      </c>
      <c r="E25" s="164"/>
      <c r="F25" s="177"/>
      <c r="G25" s="236"/>
      <c r="I25" s="233"/>
      <c r="J25" s="241"/>
      <c r="K25" s="242"/>
      <c r="L25" s="243"/>
    </row>
    <row r="26" ht="15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8" t="s">
        <v>10</v>
      </c>
      <c r="E27" s="249"/>
      <c r="F27" s="239"/>
      <c r="G27" s="236"/>
      <c r="I27" s="233"/>
      <c r="J27" s="244" t="s">
        <v>64</v>
      </c>
      <c r="K27" s="245"/>
      <c r="L27" s="246">
        <f>SUM(L20:L26)</f>
        <v>20000</v>
      </c>
    </row>
    <row r="28" ht="15.75" customHeight="1">
      <c r="A28" s="232"/>
      <c r="C28" s="233"/>
      <c r="D28" s="250" t="s">
        <v>61</v>
      </c>
      <c r="E28" s="251"/>
      <c r="F28" s="243"/>
      <c r="G28" s="236"/>
      <c r="I28" s="233"/>
      <c r="J28" s="231" t="s">
        <v>65</v>
      </c>
      <c r="K28" s="164"/>
      <c r="L28" s="177"/>
    </row>
    <row r="29" ht="18.75" customHeight="1">
      <c r="A29" s="252"/>
      <c r="B29" s="253"/>
      <c r="C29" s="254"/>
      <c r="D29" s="244" t="s">
        <v>66</v>
      </c>
      <c r="E29" s="245"/>
      <c r="F29" s="246">
        <f>SUM(F27:F28)</f>
        <v>0</v>
      </c>
      <c r="G29" s="255"/>
      <c r="H29" s="256"/>
      <c r="I29" s="257"/>
      <c r="J29" s="241" t="s">
        <v>67</v>
      </c>
      <c r="K29" s="251"/>
      <c r="L29" s="243">
        <v>0.0</v>
      </c>
    </row>
    <row r="30" ht="15.75" customHeight="1">
      <c r="A30" s="209"/>
      <c r="B30" s="258"/>
      <c r="C30" s="259"/>
      <c r="D30" s="260"/>
      <c r="E30" s="261" t="s">
        <v>68</v>
      </c>
      <c r="F30" s="262">
        <f>F24+F29</f>
        <v>282500</v>
      </c>
      <c r="G30" s="263"/>
      <c r="H30" s="264"/>
      <c r="I30" s="265"/>
      <c r="J30" s="260"/>
      <c r="K30" s="261" t="s">
        <v>69</v>
      </c>
      <c r="L30" s="262">
        <f>L27+L29</f>
        <v>20000</v>
      </c>
    </row>
    <row r="31" ht="11.25" customHeight="1">
      <c r="A31" s="209"/>
      <c r="B31" s="213"/>
      <c r="C31" s="214"/>
      <c r="D31" s="214"/>
      <c r="E31" s="214"/>
      <c r="F31" s="214"/>
      <c r="G31" s="266"/>
      <c r="H31" s="267"/>
      <c r="I31" s="268"/>
      <c r="K31" s="214"/>
      <c r="L31" s="214"/>
    </row>
    <row r="32" ht="15.75" customHeight="1">
      <c r="A32" s="220"/>
      <c r="B32" s="221"/>
      <c r="C32" s="222"/>
      <c r="D32" s="222"/>
      <c r="E32" s="222"/>
      <c r="F32" s="223"/>
      <c r="G32" s="223" t="s">
        <v>70</v>
      </c>
      <c r="H32" s="221"/>
      <c r="I32" s="222"/>
      <c r="J32" s="222"/>
      <c r="K32" s="222"/>
      <c r="L32" s="222"/>
    </row>
    <row r="33" ht="16.5" customHeight="1">
      <c r="A33" s="269" t="s">
        <v>71</v>
      </c>
      <c r="B33" s="225"/>
      <c r="C33" s="226"/>
      <c r="D33" s="270" t="s">
        <v>72</v>
      </c>
      <c r="E33" s="270" t="s">
        <v>73</v>
      </c>
      <c r="F33" s="271" t="s">
        <v>16</v>
      </c>
      <c r="G33" s="272" t="s">
        <v>74</v>
      </c>
      <c r="H33" s="225"/>
      <c r="I33" s="226"/>
      <c r="J33" s="270" t="s">
        <v>72</v>
      </c>
      <c r="K33" s="270" t="s">
        <v>73</v>
      </c>
      <c r="L33" s="270" t="s">
        <v>16</v>
      </c>
    </row>
    <row r="34" ht="16.5" customHeight="1">
      <c r="A34" s="232"/>
      <c r="C34" s="233"/>
      <c r="D34" s="273">
        <v>20000.0</v>
      </c>
      <c r="E34" s="321">
        <v>1.0</v>
      </c>
      <c r="F34" s="275">
        <f t="shared" ref="F34:F38" si="1">D34*E34</f>
        <v>20000</v>
      </c>
      <c r="G34" s="276"/>
      <c r="I34" s="233"/>
      <c r="J34" s="273">
        <v>500.0</v>
      </c>
      <c r="K34" s="321">
        <v>3.0</v>
      </c>
      <c r="L34" s="277">
        <f t="shared" ref="L34:L37" si="2">J34*K34</f>
        <v>1500</v>
      </c>
    </row>
    <row r="35" ht="16.5" customHeight="1">
      <c r="A35" s="232"/>
      <c r="C35" s="233"/>
      <c r="D35" s="273">
        <v>10000.0</v>
      </c>
      <c r="E35" s="321">
        <v>1.0</v>
      </c>
      <c r="F35" s="275">
        <f t="shared" si="1"/>
        <v>10000</v>
      </c>
      <c r="G35" s="276"/>
      <c r="I35" s="233"/>
      <c r="J35" s="273">
        <v>100.0</v>
      </c>
      <c r="K35" s="321">
        <v>11.0</v>
      </c>
      <c r="L35" s="277">
        <f t="shared" si="2"/>
        <v>1100</v>
      </c>
    </row>
    <row r="36" ht="16.5" customHeight="1">
      <c r="A36" s="232"/>
      <c r="C36" s="233"/>
      <c r="D36" s="273">
        <v>5000.0</v>
      </c>
      <c r="E36" s="274"/>
      <c r="F36" s="275">
        <f t="shared" si="1"/>
        <v>0</v>
      </c>
      <c r="G36" s="276"/>
      <c r="I36" s="233"/>
      <c r="J36" s="273">
        <v>50.0</v>
      </c>
      <c r="K36" s="321">
        <v>7.0</v>
      </c>
      <c r="L36" s="277">
        <f t="shared" si="2"/>
        <v>350</v>
      </c>
    </row>
    <row r="37" ht="16.5" customHeight="1">
      <c r="A37" s="232"/>
      <c r="C37" s="233"/>
      <c r="D37" s="273">
        <v>2000.0</v>
      </c>
      <c r="E37" s="274"/>
      <c r="F37" s="275">
        <f t="shared" si="1"/>
        <v>0</v>
      </c>
      <c r="G37" s="276"/>
      <c r="I37" s="233"/>
      <c r="J37" s="273">
        <v>10.0</v>
      </c>
      <c r="K37" s="321">
        <v>12.0</v>
      </c>
      <c r="L37" s="277">
        <f t="shared" si="2"/>
        <v>120</v>
      </c>
    </row>
    <row r="38" ht="16.5" customHeight="1">
      <c r="A38" s="252"/>
      <c r="B38" s="253"/>
      <c r="C38" s="254"/>
      <c r="D38" s="273">
        <v>1000.0</v>
      </c>
      <c r="E38" s="321">
        <v>6.0</v>
      </c>
      <c r="F38" s="275">
        <f t="shared" si="1"/>
        <v>6000</v>
      </c>
      <c r="G38" s="278"/>
      <c r="H38" s="253"/>
      <c r="I38" s="254"/>
      <c r="J38" s="273"/>
      <c r="K38" s="279"/>
      <c r="L38" s="277"/>
    </row>
    <row r="39" ht="15.75" customHeight="1">
      <c r="A39" s="209"/>
      <c r="B39" s="213"/>
      <c r="C39" s="214"/>
      <c r="D39" s="280"/>
      <c r="E39" s="281" t="s">
        <v>75</v>
      </c>
      <c r="F39" s="282">
        <f>SUM(F34:F38)</f>
        <v>36000</v>
      </c>
      <c r="G39" s="263"/>
      <c r="H39" s="264"/>
      <c r="I39" s="265"/>
      <c r="J39" s="280"/>
      <c r="K39" s="281" t="s">
        <v>76</v>
      </c>
      <c r="L39" s="282">
        <f>SUM(L34:L38)</f>
        <v>3070</v>
      </c>
    </row>
    <row r="40" ht="15.75" customHeight="1">
      <c r="A40" s="209"/>
      <c r="B40" s="213"/>
      <c r="C40" s="214"/>
      <c r="D40" s="214"/>
      <c r="E40" s="214"/>
      <c r="F40" s="214"/>
      <c r="G40" s="209"/>
      <c r="H40" s="213"/>
      <c r="I40" s="214"/>
      <c r="J40" s="214"/>
      <c r="K40" s="214"/>
      <c r="L40" s="214"/>
    </row>
    <row r="41" ht="18.0" customHeight="1">
      <c r="A41" s="209"/>
      <c r="B41" s="213"/>
      <c r="C41" s="214"/>
      <c r="D41" s="214"/>
      <c r="E41" s="214"/>
      <c r="F41" s="214"/>
      <c r="G41" s="283"/>
      <c r="H41" s="283"/>
      <c r="I41" s="284" t="s">
        <v>77</v>
      </c>
      <c r="J41" s="285"/>
      <c r="K41" s="283"/>
      <c r="L41" s="214"/>
    </row>
    <row r="42" ht="4.5" customHeight="1">
      <c r="A42" s="209"/>
      <c r="B42" s="213"/>
      <c r="C42" s="214"/>
      <c r="D42" s="214"/>
      <c r="E42" s="214"/>
      <c r="F42" s="214"/>
      <c r="G42" s="209"/>
      <c r="H42" s="213"/>
      <c r="I42" s="214"/>
      <c r="J42" s="214"/>
      <c r="K42" s="214"/>
      <c r="L42" s="214"/>
    </row>
    <row r="43" ht="15.0" customHeight="1">
      <c r="A43" s="286"/>
      <c r="B43" s="287" t="s">
        <v>78</v>
      </c>
      <c r="C43" s="225"/>
      <c r="D43" s="225"/>
      <c r="E43" s="226"/>
      <c r="F43" s="214"/>
      <c r="G43" s="288"/>
      <c r="H43" s="288"/>
      <c r="I43" s="289" t="s">
        <v>79</v>
      </c>
      <c r="J43" s="290">
        <f>'07'!J69</f>
        <v>36570</v>
      </c>
      <c r="K43" s="291"/>
      <c r="L43" s="214"/>
    </row>
    <row r="44" ht="4.5" customHeight="1">
      <c r="A44" s="286"/>
      <c r="B44" s="252"/>
      <c r="C44" s="253"/>
      <c r="D44" s="253"/>
      <c r="E44" s="254"/>
      <c r="F44" s="214"/>
      <c r="G44" s="209"/>
      <c r="H44" s="213"/>
      <c r="I44" s="214"/>
      <c r="J44" s="215"/>
      <c r="K44" s="214"/>
      <c r="L44" s="214"/>
    </row>
    <row r="45" ht="18.75" customHeight="1">
      <c r="A45" s="292"/>
      <c r="B45" s="322" t="s">
        <v>94</v>
      </c>
      <c r="C45" s="225"/>
      <c r="D45" s="225"/>
      <c r="E45" s="226"/>
      <c r="F45" s="214"/>
      <c r="G45" s="294"/>
      <c r="H45" s="294"/>
      <c r="I45" s="295" t="s">
        <v>80</v>
      </c>
      <c r="J45" s="296">
        <f>F39+L39</f>
        <v>39070</v>
      </c>
      <c r="K45" s="297"/>
      <c r="L45" s="214"/>
    </row>
    <row r="46" ht="4.5" customHeight="1">
      <c r="A46" s="292"/>
      <c r="B46" s="232"/>
      <c r="E46" s="233"/>
      <c r="F46" s="214"/>
      <c r="G46" s="209"/>
      <c r="H46" s="266"/>
      <c r="I46" s="267"/>
      <c r="J46" s="215"/>
      <c r="K46" s="214"/>
      <c r="L46" s="214"/>
    </row>
    <row r="47" ht="15.75" customHeight="1">
      <c r="A47" s="292"/>
      <c r="B47" s="232"/>
      <c r="E47" s="233"/>
      <c r="F47" s="214"/>
      <c r="G47" s="294"/>
      <c r="H47" s="294"/>
      <c r="I47" s="295" t="s">
        <v>50</v>
      </c>
      <c r="J47" s="296">
        <f>L15</f>
        <v>282500</v>
      </c>
      <c r="K47" s="297"/>
      <c r="L47" s="219"/>
    </row>
    <row r="48" ht="4.5" customHeight="1">
      <c r="A48" s="292"/>
      <c r="B48" s="232"/>
      <c r="E48" s="233"/>
      <c r="F48" s="214"/>
      <c r="G48" s="209"/>
      <c r="H48" s="266"/>
      <c r="I48" s="267"/>
      <c r="J48" s="215"/>
      <c r="K48" s="214"/>
      <c r="L48" s="214"/>
    </row>
    <row r="49" ht="15.75" customHeight="1">
      <c r="A49" s="292"/>
      <c r="B49" s="232"/>
      <c r="E49" s="233"/>
      <c r="F49" s="214"/>
      <c r="G49" s="298"/>
      <c r="H49" s="298"/>
      <c r="I49" s="299" t="s">
        <v>63</v>
      </c>
      <c r="J49" s="300" t="str">
        <f>F27</f>
        <v/>
      </c>
      <c r="K49" s="297"/>
      <c r="L49" s="214"/>
    </row>
    <row r="50" ht="4.5" customHeight="1">
      <c r="A50" s="292"/>
      <c r="B50" s="232"/>
      <c r="E50" s="233"/>
      <c r="F50" s="214"/>
      <c r="G50" s="209"/>
      <c r="H50" s="209"/>
      <c r="I50" s="213"/>
      <c r="J50" s="215"/>
      <c r="K50" s="214"/>
      <c r="L50" s="214"/>
    </row>
    <row r="51" ht="15.75" customHeight="1">
      <c r="A51" s="292"/>
      <c r="B51" s="232"/>
      <c r="E51" s="233"/>
      <c r="F51" s="214"/>
      <c r="G51" s="298"/>
      <c r="H51" s="298"/>
      <c r="I51" s="299" t="s">
        <v>55</v>
      </c>
      <c r="J51" s="300">
        <f>L20+L29</f>
        <v>20000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09"/>
      <c r="I52" s="213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81</v>
      </c>
      <c r="J53" s="300">
        <f>J43+J47+J49-J51</f>
        <v>299070</v>
      </c>
      <c r="K53" s="301"/>
      <c r="L53" s="214"/>
    </row>
    <row r="54" ht="4.5" customHeight="1">
      <c r="A54" s="209"/>
      <c r="B54" s="232"/>
      <c r="E54" s="233"/>
      <c r="F54" s="214"/>
      <c r="G54" s="209"/>
      <c r="H54" s="213"/>
      <c r="I54" s="214"/>
      <c r="J54" s="215"/>
      <c r="K54" s="214"/>
      <c r="L54" s="214"/>
    </row>
    <row r="55" ht="15.75" customHeight="1">
      <c r="A55" s="209"/>
      <c r="B55" s="232"/>
      <c r="E55" s="233"/>
      <c r="F55" s="214"/>
      <c r="G55" s="288"/>
      <c r="H55" s="288"/>
      <c r="I55" s="289" t="s">
        <v>82</v>
      </c>
      <c r="J55" s="300">
        <f>J53-J43</f>
        <v>262500</v>
      </c>
      <c r="K55" s="302"/>
      <c r="L55" s="214"/>
    </row>
    <row r="56" ht="4.5" customHeight="1">
      <c r="A56" s="292"/>
      <c r="B56" s="232"/>
      <c r="E56" s="233"/>
      <c r="F56" s="214"/>
      <c r="G56" s="209"/>
      <c r="H56" s="213"/>
      <c r="I56" s="213"/>
      <c r="J56" s="215"/>
      <c r="K56" s="214"/>
      <c r="L56" s="214"/>
    </row>
    <row r="57" ht="15.75" customHeight="1">
      <c r="A57" s="209"/>
      <c r="B57" s="232"/>
      <c r="E57" s="233"/>
      <c r="F57" s="214"/>
      <c r="G57" s="294"/>
      <c r="H57" s="294"/>
      <c r="I57" s="295" t="s">
        <v>83</v>
      </c>
      <c r="J57" s="300">
        <f>J43+F20+(F27-(L20+L29))</f>
        <v>39070</v>
      </c>
      <c r="K57" s="302"/>
      <c r="L57" s="214"/>
    </row>
    <row r="58" ht="4.5" customHeight="1">
      <c r="A58" s="292"/>
      <c r="B58" s="232"/>
      <c r="E58" s="233"/>
      <c r="F58" s="214"/>
      <c r="G58" s="209"/>
      <c r="H58" s="213"/>
      <c r="I58" s="213"/>
      <c r="J58" s="215"/>
      <c r="K58" s="214"/>
      <c r="L58" s="214"/>
    </row>
    <row r="59" ht="18.75" customHeight="1">
      <c r="A59" s="292"/>
      <c r="B59" s="252"/>
      <c r="C59" s="253"/>
      <c r="D59" s="253"/>
      <c r="E59" s="254"/>
      <c r="F59" s="214"/>
      <c r="G59" s="294"/>
      <c r="H59" s="294"/>
      <c r="I59" s="295" t="s">
        <v>84</v>
      </c>
      <c r="J59" s="303">
        <f>J45-J57</f>
        <v>0</v>
      </c>
      <c r="K59" s="240"/>
      <c r="L59" s="214"/>
    </row>
    <row r="60" ht="15.0" customHeight="1">
      <c r="A60" s="167"/>
      <c r="B60" s="304"/>
      <c r="C60" s="304"/>
      <c r="D60" s="304"/>
      <c r="E60" s="304"/>
      <c r="F60" s="305"/>
      <c r="G60" s="167"/>
      <c r="H60" s="306"/>
      <c r="I60" s="305"/>
      <c r="J60" s="305"/>
      <c r="K60" s="305"/>
      <c r="L60" s="305"/>
    </row>
    <row r="61" ht="15.0" customHeight="1">
      <c r="A61" s="167"/>
      <c r="B61" s="304"/>
      <c r="C61" s="304"/>
      <c r="D61" s="304"/>
      <c r="E61" s="304"/>
      <c r="F61" s="305"/>
      <c r="G61" s="167"/>
      <c r="H61" s="306"/>
      <c r="I61" s="305"/>
      <c r="J61" s="305"/>
      <c r="K61" s="305"/>
      <c r="L61" s="305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75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4.25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6"/>
      <c r="C66" s="305"/>
      <c r="D66" s="305"/>
      <c r="E66" s="305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6"/>
      <c r="C67" s="305"/>
      <c r="D67" s="305"/>
      <c r="E67" s="305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7"/>
      <c r="C78" s="305"/>
      <c r="D78" s="305"/>
      <c r="E78" s="305"/>
      <c r="F78" s="308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H6:H7"/>
    <mergeCell ref="G18:I29"/>
    <mergeCell ref="G33:I38"/>
    <mergeCell ref="J18:L18"/>
    <mergeCell ref="D19:E19"/>
    <mergeCell ref="J19:K19"/>
    <mergeCell ref="D25:F25"/>
    <mergeCell ref="D26:E26"/>
    <mergeCell ref="A33:C38"/>
    <mergeCell ref="B43:E44"/>
    <mergeCell ref="B45:E59"/>
    <mergeCell ref="J28:L28"/>
    <mergeCell ref="I31:J31"/>
    <mergeCell ref="C2:E2"/>
    <mergeCell ref="A5:F5"/>
    <mergeCell ref="G5:L5"/>
    <mergeCell ref="A6:A7"/>
    <mergeCell ref="B6:B7"/>
    <mergeCell ref="G6:G7"/>
    <mergeCell ref="A18:C29"/>
  </mergeCells>
  <conditionalFormatting sqref="J59">
    <cfRule type="expression" dxfId="0" priority="1">
      <formula>$J59=0</formula>
    </cfRule>
  </conditionalFormatting>
  <conditionalFormatting sqref="J59">
    <cfRule type="expression" dxfId="1" priority="2">
      <formula>$J59&gt;=1</formula>
    </cfRule>
  </conditionalFormatting>
  <conditionalFormatting sqref="J59">
    <cfRule type="expression" dxfId="2" priority="3">
      <formula>$J59&lt;=-1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6" t="s">
        <v>44</v>
      </c>
      <c r="B5" s="164"/>
      <c r="C5" s="164"/>
      <c r="D5" s="164"/>
      <c r="E5" s="164"/>
      <c r="F5" s="177"/>
      <c r="G5" s="327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'06'!J62</f>
        <v>36570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36570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36570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-36570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46179.0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6" t="s">
        <v>44</v>
      </c>
      <c r="B5" s="164"/>
      <c r="C5" s="164"/>
      <c r="D5" s="164"/>
      <c r="E5" s="164"/>
      <c r="F5" s="177"/>
      <c r="G5" s="327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2647.0</v>
      </c>
      <c r="H8" s="313">
        <v>9941.0</v>
      </c>
      <c r="I8" s="196"/>
      <c r="J8" s="314">
        <v>40000.0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2648.0</v>
      </c>
      <c r="H9" s="316">
        <v>9942.0</v>
      </c>
      <c r="I9" s="199"/>
      <c r="J9" s="317">
        <v>25000.0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2649.0</v>
      </c>
      <c r="H10" s="318">
        <v>9943.0</v>
      </c>
      <c r="I10" s="191"/>
      <c r="J10" s="319">
        <v>10000.0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2646.0</v>
      </c>
      <c r="H11" s="316">
        <v>9944.0</v>
      </c>
      <c r="I11" s="199"/>
      <c r="J11" s="317">
        <v>24990.0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8">
        <v>9944.0</v>
      </c>
      <c r="I12" s="190"/>
      <c r="J12" s="191"/>
      <c r="K12" s="190"/>
      <c r="L12" s="320">
        <v>45000.0</v>
      </c>
    </row>
    <row r="13" ht="20.25" customHeight="1">
      <c r="A13" s="197"/>
      <c r="B13" s="198"/>
      <c r="C13" s="199"/>
      <c r="D13" s="199"/>
      <c r="E13" s="200"/>
      <c r="F13" s="201"/>
      <c r="G13" s="315">
        <v>2650.0</v>
      </c>
      <c r="H13" s="316">
        <v>9945.0</v>
      </c>
      <c r="I13" s="199"/>
      <c r="J13" s="317">
        <v>25000.0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2">
        <v>2651.0</v>
      </c>
      <c r="H14" s="318">
        <v>9946.0</v>
      </c>
      <c r="I14" s="190"/>
      <c r="J14" s="320">
        <v>35980.0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5">
        <v>2652.0</v>
      </c>
      <c r="H15" s="316">
        <v>9947.0</v>
      </c>
      <c r="I15" s="199"/>
      <c r="J15" s="317">
        <v>98300.0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259270</v>
      </c>
      <c r="K18" s="211">
        <f>SUM($K8:$K17)</f>
        <v>0</v>
      </c>
      <c r="L18" s="211">
        <f>SUM($L8:$L17)</f>
        <v>45000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304270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58</v>
      </c>
      <c r="E26" s="240"/>
      <c r="F26" s="239">
        <f>D18+J18</f>
        <v>259270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45000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304270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304270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1">
        <v>2.0</v>
      </c>
      <c r="L39" s="277">
        <f t="shared" ref="L39:L42" si="2">J39*K39</f>
        <v>1000</v>
      </c>
    </row>
    <row r="40" ht="16.5" customHeight="1">
      <c r="A40" s="232"/>
      <c r="C40" s="233"/>
      <c r="D40" s="273">
        <v>10000.0</v>
      </c>
      <c r="E40" s="321">
        <v>3.0</v>
      </c>
      <c r="F40" s="275">
        <f t="shared" si="1"/>
        <v>30000</v>
      </c>
      <c r="G40" s="276"/>
      <c r="I40" s="233"/>
      <c r="J40" s="273">
        <v>100.0</v>
      </c>
      <c r="K40" s="321">
        <v>11.0</v>
      </c>
      <c r="L40" s="277">
        <f t="shared" si="2"/>
        <v>1100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1">
        <v>7.0</v>
      </c>
      <c r="L41" s="277">
        <f t="shared" si="2"/>
        <v>350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1">
        <v>12.0</v>
      </c>
      <c r="L42" s="277">
        <f t="shared" si="2"/>
        <v>120</v>
      </c>
    </row>
    <row r="43" ht="16.5" customHeight="1">
      <c r="A43" s="252"/>
      <c r="B43" s="253"/>
      <c r="C43" s="254"/>
      <c r="D43" s="273">
        <v>1000.0</v>
      </c>
      <c r="E43" s="321">
        <v>4.0</v>
      </c>
      <c r="F43" s="275">
        <f t="shared" si="1"/>
        <v>4000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34000</v>
      </c>
      <c r="G44" s="263"/>
      <c r="H44" s="264"/>
      <c r="I44" s="265"/>
      <c r="J44" s="280"/>
      <c r="K44" s="281" t="s">
        <v>76</v>
      </c>
      <c r="L44" s="282">
        <f>SUM(L39:L43)</f>
        <v>2570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'05'!J59</f>
        <v>36570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36570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304270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340840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304270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36570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46178.0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92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6" t="s">
        <v>44</v>
      </c>
      <c r="B5" s="164"/>
      <c r="C5" s="164"/>
      <c r="D5" s="164"/>
      <c r="E5" s="164"/>
      <c r="F5" s="177"/>
      <c r="G5" s="327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2640.0</v>
      </c>
      <c r="H8" s="313">
        <v>9935.0</v>
      </c>
      <c r="I8" s="196"/>
      <c r="J8" s="314">
        <v>40000.0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2">
        <v>2641.0</v>
      </c>
      <c r="H9" s="316">
        <v>9936.0</v>
      </c>
      <c r="I9" s="199"/>
      <c r="J9" s="317">
        <v>20000.0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2642.0</v>
      </c>
      <c r="H10" s="318">
        <v>9937.0</v>
      </c>
      <c r="I10" s="191"/>
      <c r="J10" s="319">
        <v>55000.0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2643.0</v>
      </c>
      <c r="H11" s="316">
        <v>9938.0</v>
      </c>
      <c r="I11" s="199"/>
      <c r="J11" s="317">
        <v>130000.0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2645.0</v>
      </c>
      <c r="H12" s="318">
        <v>9939.0</v>
      </c>
      <c r="I12" s="190"/>
      <c r="J12" s="319">
        <v>35980.0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2644.0</v>
      </c>
      <c r="H13" s="316">
        <v>9940.0</v>
      </c>
      <c r="I13" s="199"/>
      <c r="J13" s="199"/>
      <c r="K13" s="317">
        <v>95000.0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312">
        <v>2644.0</v>
      </c>
      <c r="H14" s="318">
        <v>9940.0</v>
      </c>
      <c r="I14" s="190"/>
      <c r="J14" s="320">
        <v>80000.0</v>
      </c>
      <c r="K14" s="190"/>
      <c r="L14" s="190"/>
    </row>
    <row r="15" ht="20.25" customHeight="1">
      <c r="A15" s="209"/>
      <c r="B15" s="210" t="s">
        <v>49</v>
      </c>
      <c r="C15" s="211">
        <f>SUM($C8:$C14)</f>
        <v>0</v>
      </c>
      <c r="D15" s="211">
        <f>SUM($D8:$D14)</f>
        <v>0</v>
      </c>
      <c r="E15" s="211">
        <f>SUM($E8:$E14)</f>
        <v>0</v>
      </c>
      <c r="F15" s="211">
        <f>SUM($F8:$F14)</f>
        <v>0</v>
      </c>
      <c r="G15" s="212"/>
      <c r="H15" s="210" t="s">
        <v>49</v>
      </c>
      <c r="I15" s="211">
        <f>SUM($I8:$I14)</f>
        <v>0</v>
      </c>
      <c r="J15" s="211">
        <f>SUM($J8:$J14)</f>
        <v>360980</v>
      </c>
      <c r="K15" s="211">
        <f>SUM($K8:$K14)</f>
        <v>95000</v>
      </c>
      <c r="L15" s="211">
        <f>SUM($L8:$L14)</f>
        <v>0</v>
      </c>
    </row>
    <row r="16" ht="3.75" customHeight="1">
      <c r="A16" s="209"/>
      <c r="B16" s="213"/>
      <c r="C16" s="214"/>
      <c r="D16" s="214"/>
      <c r="E16" s="214"/>
      <c r="F16" s="214"/>
      <c r="G16" s="209"/>
      <c r="H16" s="213"/>
      <c r="I16" s="215"/>
      <c r="J16" s="215"/>
      <c r="K16" s="215"/>
      <c r="L16" s="215"/>
    </row>
    <row r="17" ht="21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6"/>
      <c r="K17" s="217" t="s">
        <v>50</v>
      </c>
      <c r="L17" s="218">
        <f>$C$15+$D$15+$E$15+$F$15+$I$15+$J$15+$K$15+$L$15</f>
        <v>455980</v>
      </c>
    </row>
    <row r="18" ht="12.0" customHeight="1">
      <c r="A18" s="209"/>
      <c r="B18" s="213"/>
      <c r="C18" s="214"/>
      <c r="D18" s="214"/>
      <c r="E18" s="214"/>
      <c r="F18" s="214"/>
      <c r="G18" s="209"/>
      <c r="H18" s="215"/>
      <c r="I18" s="214"/>
      <c r="J18" s="214"/>
      <c r="K18" s="214"/>
      <c r="L18" s="219"/>
    </row>
    <row r="19" ht="26.25" customHeight="1">
      <c r="A19" s="220"/>
      <c r="B19" s="221"/>
      <c r="C19" s="222"/>
      <c r="D19" s="222"/>
      <c r="E19" s="222"/>
      <c r="F19" s="223"/>
      <c r="G19" s="223" t="s">
        <v>51</v>
      </c>
      <c r="H19" s="221"/>
      <c r="I19" s="222"/>
      <c r="J19" s="222"/>
      <c r="K19" s="222"/>
      <c r="L19" s="222"/>
    </row>
    <row r="20" ht="19.5" customHeight="1">
      <c r="A20" s="224" t="s">
        <v>52</v>
      </c>
      <c r="B20" s="225"/>
      <c r="C20" s="226"/>
      <c r="D20" s="227"/>
      <c r="E20" s="228" t="s">
        <v>53</v>
      </c>
      <c r="F20" s="229"/>
      <c r="G20" s="230" t="s">
        <v>54</v>
      </c>
      <c r="H20" s="225"/>
      <c r="I20" s="226"/>
      <c r="J20" s="231" t="s">
        <v>55</v>
      </c>
      <c r="K20" s="164"/>
      <c r="L20" s="177"/>
    </row>
    <row r="21" ht="18.75" customHeight="1">
      <c r="A21" s="232"/>
      <c r="C21" s="233"/>
      <c r="D21" s="234" t="s">
        <v>56</v>
      </c>
      <c r="E21" s="162"/>
      <c r="F21" s="235" t="s">
        <v>16</v>
      </c>
      <c r="G21" s="236"/>
      <c r="I21" s="233"/>
      <c r="J21" s="234" t="s">
        <v>56</v>
      </c>
      <c r="K21" s="162"/>
      <c r="L21" s="235" t="s">
        <v>16</v>
      </c>
    </row>
    <row r="22" ht="15.75" customHeight="1">
      <c r="A22" s="232"/>
      <c r="C22" s="233"/>
      <c r="D22" s="237" t="s">
        <v>57</v>
      </c>
      <c r="E22" s="238"/>
      <c r="F22" s="239">
        <f>C15+I15</f>
        <v>0</v>
      </c>
      <c r="G22" s="236"/>
      <c r="I22" s="233"/>
      <c r="J22" s="237" t="s">
        <v>10</v>
      </c>
      <c r="K22" s="238"/>
      <c r="L22" s="323">
        <v>10000.0</v>
      </c>
    </row>
    <row r="23" ht="15.75" customHeight="1">
      <c r="A23" s="232"/>
      <c r="C23" s="233"/>
      <c r="D23" s="237" t="s">
        <v>58</v>
      </c>
      <c r="E23" s="240"/>
      <c r="F23" s="239">
        <f>D15+J15</f>
        <v>360980</v>
      </c>
      <c r="G23" s="236"/>
      <c r="I23" s="233"/>
      <c r="J23" s="241" t="s">
        <v>59</v>
      </c>
      <c r="K23" s="242"/>
      <c r="L23" s="243"/>
    </row>
    <row r="24" ht="15.75" customHeight="1">
      <c r="A24" s="232"/>
      <c r="C24" s="233"/>
      <c r="D24" s="237" t="s">
        <v>60</v>
      </c>
      <c r="E24" s="240"/>
      <c r="F24" s="239">
        <f>E15+K15</f>
        <v>95000</v>
      </c>
      <c r="G24" s="236"/>
      <c r="I24" s="233"/>
      <c r="J24" s="241" t="s">
        <v>61</v>
      </c>
      <c r="K24" s="242"/>
      <c r="L24" s="243"/>
    </row>
    <row r="25" ht="15.75" customHeight="1">
      <c r="A25" s="232"/>
      <c r="C25" s="233"/>
      <c r="D25" s="237" t="s">
        <v>62</v>
      </c>
      <c r="E25" s="240"/>
      <c r="F25" s="239">
        <f>F15+L15</f>
        <v>0</v>
      </c>
      <c r="G25" s="236"/>
      <c r="I25" s="233"/>
      <c r="J25" s="241"/>
      <c r="K25" s="242"/>
      <c r="L25" s="243"/>
    </row>
    <row r="26" ht="15.75" customHeight="1">
      <c r="A26" s="232"/>
      <c r="C26" s="233"/>
      <c r="D26" s="244" t="s">
        <v>50</v>
      </c>
      <c r="E26" s="245"/>
      <c r="F26" s="246">
        <f>SUM(F22:F25)</f>
        <v>455980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7" t="s">
        <v>63</v>
      </c>
      <c r="E27" s="164"/>
      <c r="F27" s="177"/>
      <c r="G27" s="236"/>
      <c r="I27" s="233"/>
      <c r="J27" s="241"/>
      <c r="K27" s="242"/>
      <c r="L27" s="243"/>
    </row>
    <row r="28" ht="15.75" customHeight="1">
      <c r="A28" s="232"/>
      <c r="C28" s="233"/>
      <c r="D28" s="234" t="s">
        <v>56</v>
      </c>
      <c r="E28" s="162"/>
      <c r="F28" s="235" t="s">
        <v>16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8" t="s">
        <v>10</v>
      </c>
      <c r="E29" s="249"/>
      <c r="F29" s="239"/>
      <c r="G29" s="236"/>
      <c r="I29" s="233"/>
      <c r="J29" s="244" t="s">
        <v>64</v>
      </c>
      <c r="K29" s="245"/>
      <c r="L29" s="246">
        <f>SUM(L22:L28)</f>
        <v>10000</v>
      </c>
    </row>
    <row r="30" ht="15.75" customHeight="1">
      <c r="A30" s="232"/>
      <c r="C30" s="233"/>
      <c r="D30" s="250" t="s">
        <v>61</v>
      </c>
      <c r="E30" s="251"/>
      <c r="F30" s="243"/>
      <c r="G30" s="236"/>
      <c r="I30" s="233"/>
      <c r="J30" s="231" t="s">
        <v>65</v>
      </c>
      <c r="K30" s="164"/>
      <c r="L30" s="177"/>
    </row>
    <row r="31" ht="18.75" customHeight="1">
      <c r="A31" s="252"/>
      <c r="B31" s="253"/>
      <c r="C31" s="254"/>
      <c r="D31" s="244" t="s">
        <v>66</v>
      </c>
      <c r="E31" s="245"/>
      <c r="F31" s="246">
        <f>SUM(F29:F30)</f>
        <v>0</v>
      </c>
      <c r="G31" s="255"/>
      <c r="H31" s="256"/>
      <c r="I31" s="257"/>
      <c r="J31" s="241" t="s">
        <v>67</v>
      </c>
      <c r="K31" s="251"/>
      <c r="L31" s="243"/>
    </row>
    <row r="32" ht="15.75" customHeight="1">
      <c r="A32" s="209"/>
      <c r="B32" s="258"/>
      <c r="C32" s="259"/>
      <c r="D32" s="260"/>
      <c r="E32" s="261" t="s">
        <v>68</v>
      </c>
      <c r="F32" s="262">
        <f>F26+F31</f>
        <v>455980</v>
      </c>
      <c r="G32" s="263"/>
      <c r="H32" s="264"/>
      <c r="I32" s="265"/>
      <c r="J32" s="260"/>
      <c r="K32" s="261" t="s">
        <v>69</v>
      </c>
      <c r="L32" s="262">
        <f>L29+L31</f>
        <v>10000</v>
      </c>
    </row>
    <row r="33" ht="11.25" customHeight="1">
      <c r="A33" s="209"/>
      <c r="B33" s="213"/>
      <c r="C33" s="214"/>
      <c r="D33" s="214"/>
      <c r="E33" s="214"/>
      <c r="F33" s="214"/>
      <c r="G33" s="266"/>
      <c r="H33" s="267"/>
      <c r="I33" s="268"/>
      <c r="K33" s="214"/>
      <c r="L33" s="214"/>
    </row>
    <row r="34" ht="15.75" customHeight="1">
      <c r="A34" s="220"/>
      <c r="B34" s="221"/>
      <c r="C34" s="222"/>
      <c r="D34" s="222"/>
      <c r="E34" s="222"/>
      <c r="F34" s="223"/>
      <c r="G34" s="223" t="s">
        <v>70</v>
      </c>
      <c r="H34" s="221"/>
      <c r="I34" s="222"/>
      <c r="J34" s="222"/>
      <c r="K34" s="222"/>
      <c r="L34" s="222"/>
    </row>
    <row r="35" ht="16.5" customHeight="1">
      <c r="A35" s="269" t="s">
        <v>71</v>
      </c>
      <c r="B35" s="225"/>
      <c r="C35" s="226"/>
      <c r="D35" s="270" t="s">
        <v>72</v>
      </c>
      <c r="E35" s="270" t="s">
        <v>73</v>
      </c>
      <c r="F35" s="271" t="s">
        <v>16</v>
      </c>
      <c r="G35" s="272" t="s">
        <v>74</v>
      </c>
      <c r="H35" s="225"/>
      <c r="I35" s="226"/>
      <c r="J35" s="270" t="s">
        <v>72</v>
      </c>
      <c r="K35" s="270" t="s">
        <v>73</v>
      </c>
      <c r="L35" s="270" t="s">
        <v>16</v>
      </c>
    </row>
    <row r="36" ht="16.5" customHeight="1">
      <c r="A36" s="232"/>
      <c r="C36" s="233"/>
      <c r="D36" s="273">
        <v>20000.0</v>
      </c>
      <c r="E36" s="274"/>
      <c r="F36" s="275">
        <f t="shared" ref="F36:F40" si="1">D36*E36</f>
        <v>0</v>
      </c>
      <c r="G36" s="276"/>
      <c r="I36" s="233"/>
      <c r="J36" s="273">
        <v>500.0</v>
      </c>
      <c r="K36" s="321">
        <v>2.0</v>
      </c>
      <c r="L36" s="277">
        <f t="shared" ref="L36:L39" si="2">J36*K36</f>
        <v>1000</v>
      </c>
    </row>
    <row r="37" ht="16.5" customHeight="1">
      <c r="A37" s="232"/>
      <c r="C37" s="233"/>
      <c r="D37" s="273">
        <v>10000.0</v>
      </c>
      <c r="E37" s="321">
        <v>3.0</v>
      </c>
      <c r="F37" s="275">
        <f t="shared" si="1"/>
        <v>30000</v>
      </c>
      <c r="G37" s="276"/>
      <c r="I37" s="233"/>
      <c r="J37" s="273">
        <v>100.0</v>
      </c>
      <c r="K37" s="321">
        <v>11.0</v>
      </c>
      <c r="L37" s="277">
        <f t="shared" si="2"/>
        <v>1100</v>
      </c>
    </row>
    <row r="38" ht="16.5" customHeight="1">
      <c r="A38" s="232"/>
      <c r="C38" s="233"/>
      <c r="D38" s="273">
        <v>5000.0</v>
      </c>
      <c r="E38" s="274"/>
      <c r="F38" s="275">
        <f t="shared" si="1"/>
        <v>0</v>
      </c>
      <c r="G38" s="276"/>
      <c r="I38" s="233"/>
      <c r="J38" s="273">
        <v>50.0</v>
      </c>
      <c r="K38" s="321">
        <v>7.0</v>
      </c>
      <c r="L38" s="277">
        <f t="shared" si="2"/>
        <v>350</v>
      </c>
    </row>
    <row r="39" ht="16.5" customHeight="1">
      <c r="A39" s="232"/>
      <c r="C39" s="233"/>
      <c r="D39" s="273">
        <v>2000.0</v>
      </c>
      <c r="E39" s="274"/>
      <c r="F39" s="275">
        <f t="shared" si="1"/>
        <v>0</v>
      </c>
      <c r="G39" s="276"/>
      <c r="I39" s="233"/>
      <c r="J39" s="273">
        <v>10.0</v>
      </c>
      <c r="K39" s="321">
        <v>12.0</v>
      </c>
      <c r="L39" s="277">
        <f t="shared" si="2"/>
        <v>120</v>
      </c>
    </row>
    <row r="40" ht="16.5" customHeight="1">
      <c r="A40" s="252"/>
      <c r="B40" s="253"/>
      <c r="C40" s="254"/>
      <c r="D40" s="273">
        <v>1000.0</v>
      </c>
      <c r="E40" s="321">
        <v>4.0</v>
      </c>
      <c r="F40" s="275">
        <f t="shared" si="1"/>
        <v>4000</v>
      </c>
      <c r="G40" s="278"/>
      <c r="H40" s="253"/>
      <c r="I40" s="254"/>
      <c r="J40" s="273"/>
      <c r="K40" s="279"/>
      <c r="L40" s="277"/>
    </row>
    <row r="41" ht="15.75" customHeight="1">
      <c r="A41" s="209"/>
      <c r="B41" s="213"/>
      <c r="C41" s="214"/>
      <c r="D41" s="280"/>
      <c r="E41" s="281" t="s">
        <v>75</v>
      </c>
      <c r="F41" s="282">
        <f>SUM(F36:F40)</f>
        <v>34000</v>
      </c>
      <c r="G41" s="263"/>
      <c r="H41" s="264"/>
      <c r="I41" s="265"/>
      <c r="J41" s="280"/>
      <c r="K41" s="281" t="s">
        <v>76</v>
      </c>
      <c r="L41" s="282">
        <f>SUM(L36:L40)</f>
        <v>2570</v>
      </c>
    </row>
    <row r="42" ht="15.75" customHeight="1">
      <c r="A42" s="209"/>
      <c r="B42" s="213"/>
      <c r="C42" s="214"/>
      <c r="D42" s="214"/>
      <c r="E42" s="214"/>
      <c r="F42" s="214"/>
      <c r="G42" s="209"/>
      <c r="H42" s="213"/>
      <c r="I42" s="214"/>
      <c r="J42" s="214"/>
      <c r="K42" s="214"/>
      <c r="L42" s="214"/>
    </row>
    <row r="43" ht="18.0" customHeight="1">
      <c r="A43" s="209"/>
      <c r="B43" s="213"/>
      <c r="C43" s="214"/>
      <c r="D43" s="214"/>
      <c r="E43" s="214"/>
      <c r="F43" s="214"/>
      <c r="G43" s="283"/>
      <c r="H43" s="283"/>
      <c r="I43" s="284" t="s">
        <v>77</v>
      </c>
      <c r="J43" s="285"/>
      <c r="K43" s="283"/>
      <c r="L43" s="214"/>
    </row>
    <row r="44" ht="4.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5.0" customHeight="1">
      <c r="A45" s="286"/>
      <c r="B45" s="287" t="s">
        <v>78</v>
      </c>
      <c r="C45" s="225"/>
      <c r="D45" s="225"/>
      <c r="E45" s="226"/>
      <c r="F45" s="214"/>
      <c r="G45" s="288"/>
      <c r="H45" s="288"/>
      <c r="I45" s="289" t="s">
        <v>79</v>
      </c>
      <c r="J45" s="290">
        <f>'04'!J59</f>
        <v>46570</v>
      </c>
      <c r="K45" s="291"/>
      <c r="L45" s="214"/>
    </row>
    <row r="46" ht="4.5" customHeight="1">
      <c r="A46" s="286"/>
      <c r="B46" s="252"/>
      <c r="C46" s="253"/>
      <c r="D46" s="253"/>
      <c r="E46" s="254"/>
      <c r="F46" s="214"/>
      <c r="G46" s="209"/>
      <c r="H46" s="213"/>
      <c r="I46" s="214"/>
      <c r="J46" s="215"/>
      <c r="K46" s="214"/>
      <c r="L46" s="214"/>
    </row>
    <row r="47" ht="18.75" customHeight="1">
      <c r="A47" s="292"/>
      <c r="B47" s="322" t="s">
        <v>95</v>
      </c>
      <c r="C47" s="225"/>
      <c r="D47" s="225"/>
      <c r="E47" s="226"/>
      <c r="F47" s="214"/>
      <c r="G47" s="294"/>
      <c r="H47" s="294"/>
      <c r="I47" s="295" t="s">
        <v>80</v>
      </c>
      <c r="J47" s="296">
        <f>F41+L41</f>
        <v>36570</v>
      </c>
      <c r="K47" s="297"/>
      <c r="L47" s="214"/>
    </row>
    <row r="48" ht="4.5" customHeight="1">
      <c r="A48" s="292"/>
      <c r="B48" s="232"/>
      <c r="E48" s="233"/>
      <c r="F48" s="214"/>
      <c r="G48" s="209"/>
      <c r="H48" s="266"/>
      <c r="I48" s="267"/>
      <c r="J48" s="215"/>
      <c r="K48" s="214"/>
      <c r="L48" s="214"/>
    </row>
    <row r="49" ht="15.75" customHeight="1">
      <c r="A49" s="292"/>
      <c r="B49" s="232"/>
      <c r="E49" s="233"/>
      <c r="F49" s="214"/>
      <c r="G49" s="294"/>
      <c r="H49" s="294"/>
      <c r="I49" s="295" t="s">
        <v>50</v>
      </c>
      <c r="J49" s="296">
        <f>L17</f>
        <v>455980</v>
      </c>
      <c r="K49" s="297"/>
      <c r="L49" s="219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8"/>
      <c r="H51" s="298"/>
      <c r="I51" s="299" t="s">
        <v>63</v>
      </c>
      <c r="J51" s="300" t="str">
        <f>F29</f>
        <v/>
      </c>
      <c r="K51" s="297"/>
      <c r="L51" s="214"/>
    </row>
    <row r="52" ht="4.5" customHeight="1">
      <c r="A52" s="292"/>
      <c r="B52" s="232"/>
      <c r="E52" s="233"/>
      <c r="F52" s="214"/>
      <c r="G52" s="209"/>
      <c r="H52" s="209"/>
      <c r="I52" s="213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55</v>
      </c>
      <c r="J53" s="300">
        <f>L22+L31</f>
        <v>10000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81</v>
      </c>
      <c r="J55" s="300">
        <f>J45+J49+J51-J53</f>
        <v>492550</v>
      </c>
      <c r="K55" s="301"/>
      <c r="L55" s="214"/>
    </row>
    <row r="56" ht="4.5" customHeight="1">
      <c r="A56" s="209"/>
      <c r="B56" s="232"/>
      <c r="E56" s="233"/>
      <c r="F56" s="214"/>
      <c r="G56" s="209"/>
      <c r="H56" s="213"/>
      <c r="I56" s="214"/>
      <c r="J56" s="215"/>
      <c r="K56" s="214"/>
      <c r="L56" s="214"/>
    </row>
    <row r="57" ht="15.75" customHeight="1">
      <c r="A57" s="209"/>
      <c r="B57" s="232"/>
      <c r="E57" s="233"/>
      <c r="F57" s="214"/>
      <c r="G57" s="288"/>
      <c r="H57" s="288"/>
      <c r="I57" s="289" t="s">
        <v>82</v>
      </c>
      <c r="J57" s="300">
        <f>J55-J45</f>
        <v>445980</v>
      </c>
      <c r="K57" s="302"/>
      <c r="L57" s="214"/>
    </row>
    <row r="58" ht="4.5" customHeight="1">
      <c r="A58" s="292"/>
      <c r="B58" s="232"/>
      <c r="E58" s="233"/>
      <c r="F58" s="214"/>
      <c r="G58" s="209"/>
      <c r="H58" s="213"/>
      <c r="I58" s="213"/>
      <c r="J58" s="215"/>
      <c r="K58" s="214"/>
      <c r="L58" s="214"/>
    </row>
    <row r="59" ht="15.75" customHeight="1">
      <c r="A59" s="209"/>
      <c r="B59" s="232"/>
      <c r="E59" s="233"/>
      <c r="F59" s="214"/>
      <c r="G59" s="294"/>
      <c r="H59" s="294"/>
      <c r="I59" s="295" t="s">
        <v>83</v>
      </c>
      <c r="J59" s="300">
        <f>J45+F22+(F29-(L22+L31))</f>
        <v>36570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8.75" customHeight="1">
      <c r="A61" s="292"/>
      <c r="B61" s="252"/>
      <c r="C61" s="253"/>
      <c r="D61" s="253"/>
      <c r="E61" s="254"/>
      <c r="F61" s="214"/>
      <c r="G61" s="294"/>
      <c r="H61" s="294"/>
      <c r="I61" s="295" t="s">
        <v>84</v>
      </c>
      <c r="J61" s="303">
        <f>J47-J59</f>
        <v>0</v>
      </c>
      <c r="K61" s="240"/>
      <c r="L61" s="214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4.2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0:L30"/>
    <mergeCell ref="I33:J33"/>
    <mergeCell ref="G20:I31"/>
    <mergeCell ref="G35:I40"/>
    <mergeCell ref="B45:E46"/>
    <mergeCell ref="B47:E61"/>
    <mergeCell ref="A20:C31"/>
    <mergeCell ref="J20:L20"/>
    <mergeCell ref="D21:E21"/>
    <mergeCell ref="J21:K21"/>
    <mergeCell ref="D27:F27"/>
    <mergeCell ref="D28:E28"/>
    <mergeCell ref="A35:C40"/>
  </mergeCells>
  <conditionalFormatting sqref="J61">
    <cfRule type="expression" dxfId="0" priority="1">
      <formula>$J61=0</formula>
    </cfRule>
  </conditionalFormatting>
  <conditionalFormatting sqref="J61">
    <cfRule type="expression" dxfId="1" priority="2">
      <formula>$J61&gt;=1</formula>
    </cfRule>
  </conditionalFormatting>
  <conditionalFormatting sqref="J61">
    <cfRule type="expression" dxfId="2" priority="3">
      <formula>$J61&lt;=-1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46177.0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6" t="s">
        <v>44</v>
      </c>
      <c r="B5" s="164"/>
      <c r="C5" s="164"/>
      <c r="D5" s="164"/>
      <c r="E5" s="164"/>
      <c r="F5" s="177"/>
      <c r="G5" s="327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3">
        <v>9931.0</v>
      </c>
      <c r="I8" s="196"/>
      <c r="J8" s="196"/>
      <c r="K8" s="190"/>
      <c r="L8" s="320">
        <v>10000.0</v>
      </c>
    </row>
    <row r="9" ht="20.25" customHeight="1">
      <c r="A9" s="197"/>
      <c r="B9" s="198"/>
      <c r="C9" s="199"/>
      <c r="D9" s="199"/>
      <c r="E9" s="200"/>
      <c r="F9" s="201"/>
      <c r="G9" s="315">
        <v>2636.0</v>
      </c>
      <c r="H9" s="316">
        <v>9931.0</v>
      </c>
      <c r="I9" s="199"/>
      <c r="J9" s="199"/>
      <c r="K9" s="317">
        <v>45000.0</v>
      </c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2637.0</v>
      </c>
      <c r="H10" s="318">
        <v>9931.0</v>
      </c>
      <c r="I10" s="191"/>
      <c r="J10" s="319">
        <v>55000.0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6">
        <v>9933.0</v>
      </c>
      <c r="I11" s="199"/>
      <c r="J11" s="199"/>
      <c r="K11" s="317">
        <v>96990.0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2639.0</v>
      </c>
      <c r="H12" s="318">
        <v>9934.0</v>
      </c>
      <c r="I12" s="190"/>
      <c r="J12" s="319">
        <v>15000.0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9"/>
      <c r="B15" s="210" t="s">
        <v>49</v>
      </c>
      <c r="C15" s="211">
        <f>SUM($C8:$C14)</f>
        <v>0</v>
      </c>
      <c r="D15" s="211">
        <f>SUM($D8:$D14)</f>
        <v>0</v>
      </c>
      <c r="E15" s="211">
        <f>SUM($E8:$E14)</f>
        <v>0</v>
      </c>
      <c r="F15" s="211">
        <f>SUM($F8:$F14)</f>
        <v>0</v>
      </c>
      <c r="G15" s="212"/>
      <c r="H15" s="210" t="s">
        <v>49</v>
      </c>
      <c r="I15" s="211">
        <f>SUM($I8:$I14)</f>
        <v>0</v>
      </c>
      <c r="J15" s="211">
        <f>SUM($J8:$J14)</f>
        <v>70000</v>
      </c>
      <c r="K15" s="211">
        <f>SUM($K8:$K14)</f>
        <v>141990</v>
      </c>
      <c r="L15" s="211">
        <f>SUM($L8:$L14)</f>
        <v>10000</v>
      </c>
    </row>
    <row r="16" ht="3.75" customHeight="1">
      <c r="A16" s="209"/>
      <c r="B16" s="213"/>
      <c r="C16" s="214"/>
      <c r="D16" s="214"/>
      <c r="E16" s="214"/>
      <c r="F16" s="214"/>
      <c r="G16" s="209"/>
      <c r="H16" s="213"/>
      <c r="I16" s="215"/>
      <c r="J16" s="215"/>
      <c r="K16" s="215"/>
      <c r="L16" s="215"/>
    </row>
    <row r="17" ht="21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6"/>
      <c r="K17" s="217" t="s">
        <v>50</v>
      </c>
      <c r="L17" s="218">
        <f>$C$15+$D$15+$E$15+$F$15+$I$15+$J$15+$K$15+$L$15</f>
        <v>221990</v>
      </c>
    </row>
    <row r="18" ht="12.0" customHeight="1">
      <c r="A18" s="209"/>
      <c r="B18" s="213"/>
      <c r="C18" s="214"/>
      <c r="D18" s="214"/>
      <c r="E18" s="214"/>
      <c r="F18" s="214"/>
      <c r="G18" s="209"/>
      <c r="H18" s="215"/>
      <c r="I18" s="214"/>
      <c r="J18" s="214"/>
      <c r="K18" s="214"/>
      <c r="L18" s="219"/>
    </row>
    <row r="19" ht="26.25" customHeight="1">
      <c r="A19" s="220"/>
      <c r="B19" s="221"/>
      <c r="C19" s="222"/>
      <c r="D19" s="222"/>
      <c r="E19" s="222"/>
      <c r="F19" s="223"/>
      <c r="G19" s="223" t="s">
        <v>51</v>
      </c>
      <c r="H19" s="221"/>
      <c r="I19" s="222"/>
      <c r="J19" s="222"/>
      <c r="K19" s="222"/>
      <c r="L19" s="222"/>
    </row>
    <row r="20" ht="19.5" customHeight="1">
      <c r="A20" s="224" t="s">
        <v>52</v>
      </c>
      <c r="B20" s="225"/>
      <c r="C20" s="226"/>
      <c r="D20" s="227"/>
      <c r="E20" s="228" t="s">
        <v>53</v>
      </c>
      <c r="F20" s="229"/>
      <c r="G20" s="230" t="s">
        <v>54</v>
      </c>
      <c r="H20" s="225"/>
      <c r="I20" s="226"/>
      <c r="J20" s="231" t="s">
        <v>55</v>
      </c>
      <c r="K20" s="164"/>
      <c r="L20" s="177"/>
    </row>
    <row r="21" ht="18.75" customHeight="1">
      <c r="A21" s="232"/>
      <c r="C21" s="233"/>
      <c r="D21" s="234" t="s">
        <v>56</v>
      </c>
      <c r="E21" s="162"/>
      <c r="F21" s="235" t="s">
        <v>16</v>
      </c>
      <c r="G21" s="236"/>
      <c r="I21" s="233"/>
      <c r="J21" s="234" t="s">
        <v>56</v>
      </c>
      <c r="K21" s="162"/>
      <c r="L21" s="235" t="s">
        <v>16</v>
      </c>
    </row>
    <row r="22" ht="15.75" customHeight="1">
      <c r="A22" s="232"/>
      <c r="C22" s="233"/>
      <c r="D22" s="237" t="s">
        <v>57</v>
      </c>
      <c r="E22" s="238"/>
      <c r="F22" s="239">
        <f>C15+I15</f>
        <v>0</v>
      </c>
      <c r="G22" s="236"/>
      <c r="I22" s="233"/>
      <c r="J22" s="237" t="s">
        <v>10</v>
      </c>
      <c r="K22" s="238"/>
      <c r="L22" s="239"/>
    </row>
    <row r="23" ht="15.75" customHeight="1">
      <c r="A23" s="232"/>
      <c r="C23" s="233"/>
      <c r="D23" s="237" t="s">
        <v>58</v>
      </c>
      <c r="E23" s="240"/>
      <c r="F23" s="239">
        <f>D15+J15</f>
        <v>70000</v>
      </c>
      <c r="G23" s="236"/>
      <c r="I23" s="233"/>
      <c r="J23" s="241" t="s">
        <v>59</v>
      </c>
      <c r="K23" s="242"/>
      <c r="L23" s="243"/>
    </row>
    <row r="24" ht="15.75" customHeight="1">
      <c r="A24" s="232"/>
      <c r="C24" s="233"/>
      <c r="D24" s="237" t="s">
        <v>60</v>
      </c>
      <c r="E24" s="240"/>
      <c r="F24" s="239">
        <f>E15+K15</f>
        <v>141990</v>
      </c>
      <c r="G24" s="236"/>
      <c r="I24" s="233"/>
      <c r="J24" s="241" t="s">
        <v>61</v>
      </c>
      <c r="K24" s="242"/>
      <c r="L24" s="243"/>
    </row>
    <row r="25" ht="15.75" customHeight="1">
      <c r="A25" s="232"/>
      <c r="C25" s="233"/>
      <c r="D25" s="237" t="s">
        <v>62</v>
      </c>
      <c r="E25" s="240"/>
      <c r="F25" s="239">
        <f>F15+L15</f>
        <v>10000</v>
      </c>
      <c r="G25" s="236"/>
      <c r="I25" s="233"/>
      <c r="J25" s="241"/>
      <c r="K25" s="242"/>
      <c r="L25" s="243"/>
    </row>
    <row r="26" ht="15.75" customHeight="1">
      <c r="A26" s="232"/>
      <c r="C26" s="233"/>
      <c r="D26" s="244" t="s">
        <v>50</v>
      </c>
      <c r="E26" s="245"/>
      <c r="F26" s="246">
        <f>SUM(F22:F25)</f>
        <v>221990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7" t="s">
        <v>63</v>
      </c>
      <c r="E27" s="164"/>
      <c r="F27" s="177"/>
      <c r="G27" s="236"/>
      <c r="I27" s="233"/>
      <c r="J27" s="241"/>
      <c r="K27" s="242"/>
      <c r="L27" s="243"/>
    </row>
    <row r="28" ht="15.75" customHeight="1">
      <c r="A28" s="232"/>
      <c r="C28" s="233"/>
      <c r="D28" s="234" t="s">
        <v>56</v>
      </c>
      <c r="E28" s="162"/>
      <c r="F28" s="235" t="s">
        <v>16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8" t="s">
        <v>10</v>
      </c>
      <c r="E29" s="249"/>
      <c r="F29" s="239"/>
      <c r="G29" s="236"/>
      <c r="I29" s="233"/>
      <c r="J29" s="244" t="s">
        <v>64</v>
      </c>
      <c r="K29" s="245"/>
      <c r="L29" s="246">
        <f>SUM(L22:L28)</f>
        <v>0</v>
      </c>
    </row>
    <row r="30" ht="15.75" customHeight="1">
      <c r="A30" s="232"/>
      <c r="C30" s="233"/>
      <c r="D30" s="250" t="s">
        <v>61</v>
      </c>
      <c r="E30" s="251"/>
      <c r="F30" s="243"/>
      <c r="G30" s="236"/>
      <c r="I30" s="233"/>
      <c r="J30" s="231" t="s">
        <v>65</v>
      </c>
      <c r="K30" s="164"/>
      <c r="L30" s="177"/>
    </row>
    <row r="31" ht="18.75" customHeight="1">
      <c r="A31" s="252"/>
      <c r="B31" s="253"/>
      <c r="C31" s="254"/>
      <c r="D31" s="244" t="s">
        <v>66</v>
      </c>
      <c r="E31" s="245"/>
      <c r="F31" s="246">
        <f>SUM(F29:F30)</f>
        <v>0</v>
      </c>
      <c r="G31" s="255"/>
      <c r="H31" s="256"/>
      <c r="I31" s="257"/>
      <c r="J31" s="241" t="s">
        <v>67</v>
      </c>
      <c r="K31" s="251"/>
      <c r="L31" s="243"/>
    </row>
    <row r="32" ht="15.75" customHeight="1">
      <c r="A32" s="209"/>
      <c r="B32" s="258"/>
      <c r="C32" s="259"/>
      <c r="D32" s="260"/>
      <c r="E32" s="261" t="s">
        <v>68</v>
      </c>
      <c r="F32" s="262">
        <f>F26+F31</f>
        <v>221990</v>
      </c>
      <c r="G32" s="263"/>
      <c r="H32" s="264"/>
      <c r="I32" s="265"/>
      <c r="J32" s="260"/>
      <c r="K32" s="261" t="s">
        <v>69</v>
      </c>
      <c r="L32" s="262">
        <f>L29+L31</f>
        <v>0</v>
      </c>
    </row>
    <row r="33" ht="11.25" customHeight="1">
      <c r="A33" s="209"/>
      <c r="B33" s="213"/>
      <c r="C33" s="214"/>
      <c r="D33" s="214"/>
      <c r="E33" s="214"/>
      <c r="F33" s="214"/>
      <c r="G33" s="266"/>
      <c r="H33" s="267"/>
      <c r="I33" s="268"/>
      <c r="K33" s="214"/>
      <c r="L33" s="214"/>
    </row>
    <row r="34" ht="15.75" customHeight="1">
      <c r="A34" s="220"/>
      <c r="B34" s="221"/>
      <c r="C34" s="222"/>
      <c r="D34" s="222"/>
      <c r="E34" s="222"/>
      <c r="F34" s="223"/>
      <c r="G34" s="223" t="s">
        <v>70</v>
      </c>
      <c r="H34" s="221"/>
      <c r="I34" s="222"/>
      <c r="J34" s="222"/>
      <c r="K34" s="222"/>
      <c r="L34" s="222"/>
    </row>
    <row r="35" ht="16.5" customHeight="1">
      <c r="A35" s="269" t="s">
        <v>71</v>
      </c>
      <c r="B35" s="225"/>
      <c r="C35" s="226"/>
      <c r="D35" s="270" t="s">
        <v>72</v>
      </c>
      <c r="E35" s="270" t="s">
        <v>73</v>
      </c>
      <c r="F35" s="271" t="s">
        <v>16</v>
      </c>
      <c r="G35" s="272" t="s">
        <v>74</v>
      </c>
      <c r="H35" s="225"/>
      <c r="I35" s="226"/>
      <c r="J35" s="270" t="s">
        <v>72</v>
      </c>
      <c r="K35" s="270" t="s">
        <v>73</v>
      </c>
      <c r="L35" s="270" t="s">
        <v>16</v>
      </c>
    </row>
    <row r="36" ht="16.5" customHeight="1">
      <c r="A36" s="232"/>
      <c r="C36" s="233"/>
      <c r="D36" s="273">
        <v>20000.0</v>
      </c>
      <c r="E36" s="274"/>
      <c r="F36" s="275">
        <f t="shared" ref="F36:F40" si="1">D36*E36</f>
        <v>0</v>
      </c>
      <c r="G36" s="276"/>
      <c r="I36" s="233"/>
      <c r="J36" s="273">
        <v>500.0</v>
      </c>
      <c r="K36" s="321">
        <v>2.0</v>
      </c>
      <c r="L36" s="277">
        <f t="shared" ref="L36:L39" si="2">J36*K36</f>
        <v>1000</v>
      </c>
    </row>
    <row r="37" ht="16.5" customHeight="1">
      <c r="A37" s="232"/>
      <c r="C37" s="233"/>
      <c r="D37" s="273">
        <v>10000.0</v>
      </c>
      <c r="E37" s="321">
        <v>4.0</v>
      </c>
      <c r="F37" s="275">
        <f t="shared" si="1"/>
        <v>40000</v>
      </c>
      <c r="G37" s="276"/>
      <c r="I37" s="233"/>
      <c r="J37" s="273">
        <v>100.0</v>
      </c>
      <c r="K37" s="321">
        <v>11.0</v>
      </c>
      <c r="L37" s="277">
        <f t="shared" si="2"/>
        <v>1100</v>
      </c>
    </row>
    <row r="38" ht="16.5" customHeight="1">
      <c r="A38" s="232"/>
      <c r="C38" s="233"/>
      <c r="D38" s="273">
        <v>5000.0</v>
      </c>
      <c r="E38" s="274"/>
      <c r="F38" s="275">
        <f t="shared" si="1"/>
        <v>0</v>
      </c>
      <c r="G38" s="276"/>
      <c r="I38" s="233"/>
      <c r="J38" s="273">
        <v>50.0</v>
      </c>
      <c r="K38" s="321">
        <v>7.0</v>
      </c>
      <c r="L38" s="277">
        <f t="shared" si="2"/>
        <v>350</v>
      </c>
    </row>
    <row r="39" ht="16.5" customHeight="1">
      <c r="A39" s="232"/>
      <c r="C39" s="233"/>
      <c r="D39" s="273">
        <v>2000.0</v>
      </c>
      <c r="E39" s="274"/>
      <c r="F39" s="275">
        <f t="shared" si="1"/>
        <v>0</v>
      </c>
      <c r="G39" s="276"/>
      <c r="I39" s="233"/>
      <c r="J39" s="273">
        <v>10.0</v>
      </c>
      <c r="K39" s="321">
        <v>12.0</v>
      </c>
      <c r="L39" s="277">
        <f t="shared" si="2"/>
        <v>120</v>
      </c>
    </row>
    <row r="40" ht="16.5" customHeight="1">
      <c r="A40" s="252"/>
      <c r="B40" s="253"/>
      <c r="C40" s="254"/>
      <c r="D40" s="273">
        <v>1000.0</v>
      </c>
      <c r="E40" s="321">
        <v>4.0</v>
      </c>
      <c r="F40" s="275">
        <f t="shared" si="1"/>
        <v>4000</v>
      </c>
      <c r="G40" s="278"/>
      <c r="H40" s="253"/>
      <c r="I40" s="254"/>
      <c r="J40" s="273"/>
      <c r="K40" s="279"/>
      <c r="L40" s="277"/>
    </row>
    <row r="41" ht="15.75" customHeight="1">
      <c r="A41" s="209"/>
      <c r="B41" s="213"/>
      <c r="C41" s="214"/>
      <c r="D41" s="280"/>
      <c r="E41" s="281" t="s">
        <v>75</v>
      </c>
      <c r="F41" s="282">
        <f>SUM(F36:F40)</f>
        <v>44000</v>
      </c>
      <c r="G41" s="263"/>
      <c r="H41" s="264"/>
      <c r="I41" s="265"/>
      <c r="J41" s="280"/>
      <c r="K41" s="281" t="s">
        <v>76</v>
      </c>
      <c r="L41" s="282">
        <f>SUM(L36:L40)</f>
        <v>2570</v>
      </c>
    </row>
    <row r="42" ht="15.75" customHeight="1">
      <c r="A42" s="209"/>
      <c r="B42" s="213"/>
      <c r="C42" s="214"/>
      <c r="D42" s="214"/>
      <c r="E42" s="214"/>
      <c r="F42" s="214"/>
      <c r="G42" s="209"/>
      <c r="H42" s="213"/>
      <c r="I42" s="214"/>
      <c r="J42" s="214"/>
      <c r="K42" s="214"/>
      <c r="L42" s="214"/>
    </row>
    <row r="43" ht="18.0" customHeight="1">
      <c r="A43" s="209"/>
      <c r="B43" s="213"/>
      <c r="C43" s="214"/>
      <c r="D43" s="214"/>
      <c r="E43" s="214"/>
      <c r="F43" s="214"/>
      <c r="G43" s="283"/>
      <c r="H43" s="283"/>
      <c r="I43" s="284" t="s">
        <v>77</v>
      </c>
      <c r="J43" s="285"/>
      <c r="K43" s="283"/>
      <c r="L43" s="214"/>
    </row>
    <row r="44" ht="4.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5.0" customHeight="1">
      <c r="A45" s="286"/>
      <c r="B45" s="287" t="s">
        <v>78</v>
      </c>
      <c r="C45" s="225"/>
      <c r="D45" s="225"/>
      <c r="E45" s="226"/>
      <c r="F45" s="214"/>
      <c r="G45" s="288"/>
      <c r="H45" s="288"/>
      <c r="I45" s="289" t="s">
        <v>79</v>
      </c>
      <c r="J45" s="290">
        <f>'03'!J60</f>
        <v>46570</v>
      </c>
      <c r="K45" s="291"/>
      <c r="L45" s="214"/>
    </row>
    <row r="46" ht="4.5" customHeight="1">
      <c r="A46" s="286"/>
      <c r="B46" s="252"/>
      <c r="C46" s="253"/>
      <c r="D46" s="253"/>
      <c r="E46" s="254"/>
      <c r="F46" s="214"/>
      <c r="G46" s="209"/>
      <c r="H46" s="213"/>
      <c r="I46" s="214"/>
      <c r="J46" s="215"/>
      <c r="K46" s="214"/>
      <c r="L46" s="214"/>
    </row>
    <row r="47" ht="18.75" customHeight="1">
      <c r="A47" s="292"/>
      <c r="B47" s="293"/>
      <c r="C47" s="225"/>
      <c r="D47" s="225"/>
      <c r="E47" s="226"/>
      <c r="F47" s="214"/>
      <c r="G47" s="294"/>
      <c r="H47" s="294"/>
      <c r="I47" s="295" t="s">
        <v>80</v>
      </c>
      <c r="J47" s="296">
        <f>F41+L41</f>
        <v>46570</v>
      </c>
      <c r="K47" s="297"/>
      <c r="L47" s="214"/>
    </row>
    <row r="48" ht="4.5" customHeight="1">
      <c r="A48" s="292"/>
      <c r="B48" s="232"/>
      <c r="E48" s="233"/>
      <c r="F48" s="214"/>
      <c r="G48" s="209"/>
      <c r="H48" s="266"/>
      <c r="I48" s="267"/>
      <c r="J48" s="215"/>
      <c r="K48" s="214"/>
      <c r="L48" s="214"/>
    </row>
    <row r="49" ht="15.75" customHeight="1">
      <c r="A49" s="292"/>
      <c r="B49" s="232"/>
      <c r="E49" s="233"/>
      <c r="F49" s="214"/>
      <c r="G49" s="294"/>
      <c r="H49" s="294"/>
      <c r="I49" s="295" t="s">
        <v>50</v>
      </c>
      <c r="J49" s="296">
        <f>L17</f>
        <v>221990</v>
      </c>
      <c r="K49" s="297"/>
      <c r="L49" s="219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8"/>
      <c r="H51" s="298"/>
      <c r="I51" s="299" t="s">
        <v>63</v>
      </c>
      <c r="J51" s="300" t="str">
        <f>F29</f>
        <v/>
      </c>
      <c r="K51" s="297"/>
      <c r="L51" s="214"/>
    </row>
    <row r="52" ht="4.5" customHeight="1">
      <c r="A52" s="292"/>
      <c r="B52" s="232"/>
      <c r="E52" s="233"/>
      <c r="F52" s="214"/>
      <c r="G52" s="209"/>
      <c r="H52" s="209"/>
      <c r="I52" s="213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55</v>
      </c>
      <c r="J53" s="300">
        <f>L22+L31</f>
        <v>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81</v>
      </c>
      <c r="J55" s="300">
        <f>J45+J49+J51-J53</f>
        <v>268560</v>
      </c>
      <c r="K55" s="301"/>
      <c r="L55" s="214"/>
    </row>
    <row r="56" ht="4.5" customHeight="1">
      <c r="A56" s="209"/>
      <c r="B56" s="232"/>
      <c r="E56" s="233"/>
      <c r="F56" s="214"/>
      <c r="G56" s="209"/>
      <c r="H56" s="213"/>
      <c r="I56" s="214"/>
      <c r="J56" s="215"/>
      <c r="K56" s="214"/>
      <c r="L56" s="214"/>
    </row>
    <row r="57" ht="15.75" customHeight="1">
      <c r="A57" s="209"/>
      <c r="B57" s="232"/>
      <c r="E57" s="233"/>
      <c r="F57" s="214"/>
      <c r="G57" s="288"/>
      <c r="H57" s="288"/>
      <c r="I57" s="289" t="s">
        <v>82</v>
      </c>
      <c r="J57" s="300">
        <f>J55-J45</f>
        <v>221990</v>
      </c>
      <c r="K57" s="302"/>
      <c r="L57" s="214"/>
    </row>
    <row r="58" ht="4.5" customHeight="1">
      <c r="A58" s="292"/>
      <c r="B58" s="232"/>
      <c r="E58" s="233"/>
      <c r="F58" s="214"/>
      <c r="G58" s="209"/>
      <c r="H58" s="213"/>
      <c r="I58" s="213"/>
      <c r="J58" s="215"/>
      <c r="K58" s="214"/>
      <c r="L58" s="214"/>
    </row>
    <row r="59" ht="15.75" customHeight="1">
      <c r="A59" s="209"/>
      <c r="B59" s="232"/>
      <c r="E59" s="233"/>
      <c r="F59" s="214"/>
      <c r="G59" s="294"/>
      <c r="H59" s="294"/>
      <c r="I59" s="295" t="s">
        <v>83</v>
      </c>
      <c r="J59" s="300">
        <f>J45+F22+(F29-(L22+L31))</f>
        <v>46570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8.75" customHeight="1">
      <c r="A61" s="292"/>
      <c r="B61" s="252"/>
      <c r="C61" s="253"/>
      <c r="D61" s="253"/>
      <c r="E61" s="254"/>
      <c r="F61" s="214"/>
      <c r="G61" s="294"/>
      <c r="H61" s="294"/>
      <c r="I61" s="295" t="s">
        <v>84</v>
      </c>
      <c r="J61" s="303">
        <f>J47-J59</f>
        <v>0</v>
      </c>
      <c r="K61" s="240"/>
      <c r="L61" s="214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4.2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0:L30"/>
    <mergeCell ref="I33:J33"/>
    <mergeCell ref="G20:I31"/>
    <mergeCell ref="G35:I40"/>
    <mergeCell ref="B45:E46"/>
    <mergeCell ref="B47:E61"/>
    <mergeCell ref="A20:C31"/>
    <mergeCell ref="J20:L20"/>
    <mergeCell ref="D21:E21"/>
    <mergeCell ref="J21:K21"/>
    <mergeCell ref="D27:F27"/>
    <mergeCell ref="D28:E28"/>
    <mergeCell ref="A35:C40"/>
  </mergeCells>
  <conditionalFormatting sqref="J61">
    <cfRule type="expression" dxfId="0" priority="1">
      <formula>$J61=0</formula>
    </cfRule>
  </conditionalFormatting>
  <conditionalFormatting sqref="J61">
    <cfRule type="expression" dxfId="1" priority="2">
      <formula>$J61&gt;=1</formula>
    </cfRule>
  </conditionalFormatting>
  <conditionalFormatting sqref="J61">
    <cfRule type="expression" dxfId="2" priority="3">
      <formula>$J61&lt;=-1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46176.0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6" t="s">
        <v>44</v>
      </c>
      <c r="B5" s="164"/>
      <c r="C5" s="164"/>
      <c r="D5" s="164"/>
      <c r="E5" s="164"/>
      <c r="F5" s="177"/>
      <c r="G5" s="327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5">
        <v>1205.0</v>
      </c>
      <c r="B8" s="318">
        <v>21648.0</v>
      </c>
      <c r="C8" s="190"/>
      <c r="D8" s="319">
        <v>3400.0</v>
      </c>
      <c r="E8" s="192"/>
      <c r="F8" s="193"/>
      <c r="G8" s="194"/>
      <c r="H8" s="313">
        <v>9927.0</v>
      </c>
      <c r="I8" s="314">
        <v>25000.0</v>
      </c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2635.0</v>
      </c>
      <c r="H9" s="316">
        <v>9928.0</v>
      </c>
      <c r="I9" s="199"/>
      <c r="J9" s="317">
        <v>25000.0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1205.0</v>
      </c>
      <c r="H10" s="318">
        <v>9929.0</v>
      </c>
      <c r="I10" s="191"/>
      <c r="J10" s="319">
        <v>34990.0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209"/>
      <c r="B16" s="210" t="s">
        <v>49</v>
      </c>
      <c r="C16" s="211">
        <f>SUM($C8:$C15)</f>
        <v>0</v>
      </c>
      <c r="D16" s="211">
        <f>SUM($D8:$D15)</f>
        <v>3400</v>
      </c>
      <c r="E16" s="211">
        <f>SUM($E8:$E15)</f>
        <v>0</v>
      </c>
      <c r="F16" s="211">
        <f>SUM($F8:$F15)</f>
        <v>0</v>
      </c>
      <c r="G16" s="212"/>
      <c r="H16" s="210" t="s">
        <v>49</v>
      </c>
      <c r="I16" s="211">
        <f>SUM($I8:$I15)</f>
        <v>25000</v>
      </c>
      <c r="J16" s="211">
        <f>SUM($J8:$J15)</f>
        <v>59990</v>
      </c>
      <c r="K16" s="211">
        <f>SUM($K8:$K15)</f>
        <v>0</v>
      </c>
      <c r="L16" s="211">
        <f>SUM($L8:$L15)</f>
        <v>0</v>
      </c>
    </row>
    <row r="17" ht="3.0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5"/>
      <c r="K17" s="215"/>
      <c r="L17" s="215"/>
    </row>
    <row r="18" ht="20.2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6"/>
      <c r="K18" s="217" t="s">
        <v>50</v>
      </c>
      <c r="L18" s="218">
        <f>$C$16+$D$16+$E$16+$F$16+$I$16+$J$16+$K$16+$L$16</f>
        <v>88390</v>
      </c>
    </row>
    <row r="19" ht="13.5" customHeight="1">
      <c r="A19" s="209"/>
      <c r="B19" s="213"/>
      <c r="C19" s="214"/>
      <c r="D19" s="214"/>
      <c r="E19" s="214"/>
      <c r="F19" s="214"/>
      <c r="G19" s="209"/>
      <c r="H19" s="215"/>
      <c r="I19" s="214"/>
      <c r="J19" s="214"/>
      <c r="K19" s="214"/>
      <c r="L19" s="219"/>
    </row>
    <row r="20" ht="20.25" customHeight="1">
      <c r="A20" s="220"/>
      <c r="B20" s="221"/>
      <c r="C20" s="222"/>
      <c r="D20" s="222"/>
      <c r="E20" s="222"/>
      <c r="F20" s="223"/>
      <c r="G20" s="223" t="s">
        <v>51</v>
      </c>
      <c r="H20" s="221"/>
      <c r="I20" s="222"/>
      <c r="J20" s="222"/>
      <c r="K20" s="222"/>
      <c r="L20" s="222"/>
    </row>
    <row r="21" ht="20.25" customHeight="1">
      <c r="A21" s="224" t="s">
        <v>52</v>
      </c>
      <c r="B21" s="225"/>
      <c r="C21" s="226"/>
      <c r="D21" s="227"/>
      <c r="E21" s="228" t="s">
        <v>53</v>
      </c>
      <c r="F21" s="229"/>
      <c r="G21" s="230" t="s">
        <v>54</v>
      </c>
      <c r="H21" s="225"/>
      <c r="I21" s="226"/>
      <c r="J21" s="231" t="s">
        <v>55</v>
      </c>
      <c r="K21" s="164"/>
      <c r="L21" s="177"/>
    </row>
    <row r="22" ht="15.0" customHeight="1">
      <c r="A22" s="232"/>
      <c r="C22" s="233"/>
      <c r="D22" s="234" t="s">
        <v>56</v>
      </c>
      <c r="E22" s="162"/>
      <c r="F22" s="235" t="s">
        <v>16</v>
      </c>
      <c r="G22" s="236"/>
      <c r="I22" s="233"/>
      <c r="J22" s="234" t="s">
        <v>56</v>
      </c>
      <c r="K22" s="162"/>
      <c r="L22" s="235" t="s">
        <v>16</v>
      </c>
    </row>
    <row r="23" ht="15.0" customHeight="1">
      <c r="A23" s="232"/>
      <c r="C23" s="233"/>
      <c r="D23" s="237" t="s">
        <v>57</v>
      </c>
      <c r="E23" s="238"/>
      <c r="F23" s="239">
        <f>C16+I16</f>
        <v>25000</v>
      </c>
      <c r="G23" s="236"/>
      <c r="I23" s="233"/>
      <c r="J23" s="237" t="s">
        <v>10</v>
      </c>
      <c r="K23" s="238"/>
      <c r="L23" s="323">
        <v>23000.0</v>
      </c>
    </row>
    <row r="24" ht="15.0" customHeight="1">
      <c r="A24" s="232"/>
      <c r="C24" s="233"/>
      <c r="D24" s="237" t="s">
        <v>58</v>
      </c>
      <c r="E24" s="240"/>
      <c r="F24" s="239">
        <f>D16+J16</f>
        <v>63390</v>
      </c>
      <c r="G24" s="236"/>
      <c r="I24" s="233"/>
      <c r="J24" s="241" t="s">
        <v>59</v>
      </c>
      <c r="K24" s="242"/>
      <c r="L24" s="243"/>
    </row>
    <row r="25" ht="15.0" customHeight="1">
      <c r="A25" s="232"/>
      <c r="C25" s="233"/>
      <c r="D25" s="237" t="s">
        <v>60</v>
      </c>
      <c r="E25" s="240"/>
      <c r="F25" s="239">
        <f>E16+K16</f>
        <v>0</v>
      </c>
      <c r="G25" s="236"/>
      <c r="I25" s="233"/>
      <c r="J25" s="241" t="s">
        <v>61</v>
      </c>
      <c r="K25" s="242"/>
      <c r="L25" s="243"/>
    </row>
    <row r="26" ht="15.0" customHeight="1">
      <c r="A26" s="232"/>
      <c r="C26" s="233"/>
      <c r="D26" s="237" t="s">
        <v>62</v>
      </c>
      <c r="E26" s="240"/>
      <c r="F26" s="239">
        <f>F16+L16</f>
        <v>0</v>
      </c>
      <c r="G26" s="236"/>
      <c r="I26" s="233"/>
      <c r="J26" s="241"/>
      <c r="K26" s="242"/>
      <c r="L26" s="243"/>
    </row>
    <row r="27" ht="15.0" customHeight="1">
      <c r="A27" s="232"/>
      <c r="C27" s="233"/>
      <c r="D27" s="244" t="s">
        <v>50</v>
      </c>
      <c r="E27" s="245"/>
      <c r="F27" s="246">
        <f>SUM(F23:F26)</f>
        <v>88390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7" t="s">
        <v>63</v>
      </c>
      <c r="E28" s="164"/>
      <c r="F28" s="177"/>
      <c r="G28" s="236"/>
      <c r="I28" s="233"/>
      <c r="J28" s="241"/>
      <c r="K28" s="242"/>
      <c r="L28" s="243"/>
    </row>
    <row r="29" ht="15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8" t="s">
        <v>10</v>
      </c>
      <c r="E30" s="249"/>
      <c r="F30" s="239"/>
      <c r="G30" s="236"/>
      <c r="I30" s="233"/>
      <c r="J30" s="244" t="s">
        <v>64</v>
      </c>
      <c r="K30" s="245"/>
      <c r="L30" s="246">
        <f>SUM(L23:L29)</f>
        <v>23000</v>
      </c>
    </row>
    <row r="31" ht="15.75" customHeight="1">
      <c r="A31" s="232"/>
      <c r="C31" s="233"/>
      <c r="D31" s="250" t="s">
        <v>61</v>
      </c>
      <c r="E31" s="251"/>
      <c r="F31" s="243"/>
      <c r="G31" s="236"/>
      <c r="I31" s="233"/>
      <c r="J31" s="231" t="s">
        <v>65</v>
      </c>
      <c r="K31" s="164"/>
      <c r="L31" s="177"/>
    </row>
    <row r="32" ht="15.75" customHeight="1">
      <c r="A32" s="252"/>
      <c r="B32" s="253"/>
      <c r="C32" s="254"/>
      <c r="D32" s="244" t="s">
        <v>66</v>
      </c>
      <c r="E32" s="245"/>
      <c r="F32" s="246">
        <f>SUM(F30:F31)</f>
        <v>0</v>
      </c>
      <c r="G32" s="255"/>
      <c r="H32" s="256"/>
      <c r="I32" s="257"/>
      <c r="J32" s="241" t="s">
        <v>67</v>
      </c>
      <c r="K32" s="251"/>
      <c r="L32" s="243"/>
    </row>
    <row r="33" ht="15.75" customHeight="1">
      <c r="A33" s="209"/>
      <c r="B33" s="258"/>
      <c r="C33" s="259"/>
      <c r="D33" s="260"/>
      <c r="E33" s="261" t="s">
        <v>68</v>
      </c>
      <c r="F33" s="262">
        <f>F27+F32</f>
        <v>88390</v>
      </c>
      <c r="G33" s="263"/>
      <c r="H33" s="264"/>
      <c r="I33" s="265"/>
      <c r="J33" s="260"/>
      <c r="K33" s="261" t="s">
        <v>69</v>
      </c>
      <c r="L33" s="262">
        <f>L30+L32</f>
        <v>23000</v>
      </c>
    </row>
    <row r="34" ht="18.75" customHeight="1">
      <c r="A34" s="209"/>
      <c r="B34" s="213"/>
      <c r="C34" s="214"/>
      <c r="D34" s="214"/>
      <c r="E34" s="214"/>
      <c r="F34" s="214"/>
      <c r="G34" s="266"/>
      <c r="H34" s="267"/>
      <c r="I34" s="268"/>
      <c r="K34" s="214"/>
      <c r="L34" s="214"/>
    </row>
    <row r="35" ht="20.25" customHeight="1">
      <c r="A35" s="220"/>
      <c r="B35" s="221"/>
      <c r="C35" s="222"/>
      <c r="D35" s="222"/>
      <c r="E35" s="222"/>
      <c r="F35" s="223"/>
      <c r="G35" s="223" t="s">
        <v>70</v>
      </c>
      <c r="H35" s="221"/>
      <c r="I35" s="222"/>
      <c r="J35" s="222"/>
      <c r="K35" s="222"/>
      <c r="L35" s="222"/>
    </row>
    <row r="36" ht="19.5" customHeight="1">
      <c r="A36" s="269" t="s">
        <v>71</v>
      </c>
      <c r="B36" s="225"/>
      <c r="C36" s="226"/>
      <c r="D36" s="270" t="s">
        <v>72</v>
      </c>
      <c r="E36" s="270" t="s">
        <v>73</v>
      </c>
      <c r="F36" s="271" t="s">
        <v>16</v>
      </c>
      <c r="G36" s="272" t="s">
        <v>74</v>
      </c>
      <c r="H36" s="225"/>
      <c r="I36" s="226"/>
      <c r="J36" s="270" t="s">
        <v>72</v>
      </c>
      <c r="K36" s="270" t="s">
        <v>73</v>
      </c>
      <c r="L36" s="270" t="s">
        <v>16</v>
      </c>
    </row>
    <row r="37" ht="15.75" customHeight="1">
      <c r="A37" s="232"/>
      <c r="C37" s="233"/>
      <c r="D37" s="273">
        <v>20000.0</v>
      </c>
      <c r="E37" s="274"/>
      <c r="F37" s="275">
        <f t="shared" ref="F37:F41" si="1">D37*E37</f>
        <v>0</v>
      </c>
      <c r="G37" s="276"/>
      <c r="I37" s="233"/>
      <c r="J37" s="273">
        <v>500.0</v>
      </c>
      <c r="K37" s="321">
        <v>2.0</v>
      </c>
      <c r="L37" s="277">
        <f t="shared" ref="L37:L40" si="2">J37*K37</f>
        <v>1000</v>
      </c>
    </row>
    <row r="38" ht="15.75" customHeight="1">
      <c r="A38" s="232"/>
      <c r="C38" s="233"/>
      <c r="D38" s="273">
        <v>10000.0</v>
      </c>
      <c r="E38" s="321">
        <v>4.0</v>
      </c>
      <c r="F38" s="275">
        <f t="shared" si="1"/>
        <v>40000</v>
      </c>
      <c r="G38" s="276"/>
      <c r="I38" s="233"/>
      <c r="J38" s="273">
        <v>100.0</v>
      </c>
      <c r="K38" s="321">
        <v>11.0</v>
      </c>
      <c r="L38" s="277">
        <f t="shared" si="2"/>
        <v>1100</v>
      </c>
    </row>
    <row r="39" ht="15.75" customHeight="1">
      <c r="A39" s="232"/>
      <c r="C39" s="233"/>
      <c r="D39" s="273">
        <v>5000.0</v>
      </c>
      <c r="E39" s="274"/>
      <c r="F39" s="275">
        <f t="shared" si="1"/>
        <v>0</v>
      </c>
      <c r="G39" s="276"/>
      <c r="I39" s="233"/>
      <c r="J39" s="273">
        <v>50.0</v>
      </c>
      <c r="K39" s="321">
        <v>7.0</v>
      </c>
      <c r="L39" s="277">
        <f t="shared" si="2"/>
        <v>350</v>
      </c>
    </row>
    <row r="40" ht="15.75" customHeight="1">
      <c r="A40" s="232"/>
      <c r="C40" s="233"/>
      <c r="D40" s="273">
        <v>2000.0</v>
      </c>
      <c r="E40" s="274"/>
      <c r="F40" s="275">
        <f t="shared" si="1"/>
        <v>0</v>
      </c>
      <c r="G40" s="276"/>
      <c r="I40" s="233"/>
      <c r="J40" s="273">
        <v>10.0</v>
      </c>
      <c r="K40" s="321">
        <v>12.0</v>
      </c>
      <c r="L40" s="277">
        <f t="shared" si="2"/>
        <v>120</v>
      </c>
    </row>
    <row r="41" ht="15.75" customHeight="1">
      <c r="A41" s="252"/>
      <c r="B41" s="253"/>
      <c r="C41" s="254"/>
      <c r="D41" s="273">
        <v>1000.0</v>
      </c>
      <c r="E41" s="321">
        <v>4.0</v>
      </c>
      <c r="F41" s="275">
        <f t="shared" si="1"/>
        <v>4000</v>
      </c>
      <c r="G41" s="278"/>
      <c r="H41" s="253"/>
      <c r="I41" s="254"/>
      <c r="J41" s="273"/>
      <c r="K41" s="279"/>
      <c r="L41" s="277"/>
    </row>
    <row r="42" ht="15.75" customHeight="1">
      <c r="A42" s="209"/>
      <c r="B42" s="213"/>
      <c r="C42" s="214"/>
      <c r="D42" s="280"/>
      <c r="E42" s="281" t="s">
        <v>75</v>
      </c>
      <c r="F42" s="282">
        <f>SUM(F37:F41)</f>
        <v>44000</v>
      </c>
      <c r="G42" s="263"/>
      <c r="H42" s="264"/>
      <c r="I42" s="265"/>
      <c r="J42" s="280"/>
      <c r="K42" s="281" t="s">
        <v>76</v>
      </c>
      <c r="L42" s="282">
        <f>SUM(L37:L41)</f>
        <v>2570</v>
      </c>
    </row>
    <row r="43" ht="15.7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8.0" customHeight="1">
      <c r="A44" s="209"/>
      <c r="B44" s="213"/>
      <c r="C44" s="214"/>
      <c r="D44" s="214"/>
      <c r="E44" s="214"/>
      <c r="F44" s="214"/>
      <c r="G44" s="283"/>
      <c r="H44" s="283"/>
      <c r="I44" s="284" t="s">
        <v>77</v>
      </c>
      <c r="J44" s="285"/>
      <c r="K44" s="283"/>
      <c r="L44" s="214"/>
    </row>
    <row r="45" ht="4.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5.0" customHeight="1">
      <c r="A46" s="286"/>
      <c r="B46" s="287" t="s">
        <v>78</v>
      </c>
      <c r="C46" s="225"/>
      <c r="D46" s="225"/>
      <c r="E46" s="226"/>
      <c r="F46" s="214"/>
      <c r="G46" s="288"/>
      <c r="H46" s="288"/>
      <c r="I46" s="289" t="s">
        <v>79</v>
      </c>
      <c r="J46" s="290">
        <f>'02'!J59</f>
        <v>44570</v>
      </c>
      <c r="K46" s="291"/>
      <c r="L46" s="214"/>
    </row>
    <row r="47" ht="4.5" customHeight="1">
      <c r="A47" s="286"/>
      <c r="B47" s="252"/>
      <c r="C47" s="253"/>
      <c r="D47" s="253"/>
      <c r="E47" s="254"/>
      <c r="F47" s="214"/>
      <c r="G47" s="209"/>
      <c r="H47" s="213"/>
      <c r="I47" s="214"/>
      <c r="J47" s="215"/>
      <c r="K47" s="214"/>
      <c r="L47" s="214"/>
    </row>
    <row r="48" ht="15.75" customHeight="1">
      <c r="A48" s="292"/>
      <c r="B48" s="322" t="s">
        <v>96</v>
      </c>
      <c r="C48" s="225"/>
      <c r="D48" s="225"/>
      <c r="E48" s="226"/>
      <c r="F48" s="214"/>
      <c r="G48" s="294"/>
      <c r="H48" s="294"/>
      <c r="I48" s="295" t="s">
        <v>80</v>
      </c>
      <c r="J48" s="296">
        <f>F42+L42</f>
        <v>46570</v>
      </c>
      <c r="K48" s="297"/>
      <c r="L48" s="214"/>
    </row>
    <row r="49" ht="4.5" customHeight="1">
      <c r="A49" s="292"/>
      <c r="B49" s="232"/>
      <c r="E49" s="233"/>
      <c r="F49" s="214"/>
      <c r="G49" s="209"/>
      <c r="H49" s="266"/>
      <c r="I49" s="267"/>
      <c r="J49" s="215"/>
      <c r="K49" s="214"/>
      <c r="L49" s="214"/>
    </row>
    <row r="50" ht="15.75" customHeight="1">
      <c r="A50" s="292"/>
      <c r="B50" s="232"/>
      <c r="E50" s="233"/>
      <c r="F50" s="214"/>
      <c r="G50" s="294"/>
      <c r="H50" s="294"/>
      <c r="I50" s="295" t="s">
        <v>50</v>
      </c>
      <c r="J50" s="296">
        <f>L18</f>
        <v>88390</v>
      </c>
      <c r="K50" s="297"/>
      <c r="L50" s="219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8"/>
      <c r="H52" s="298"/>
      <c r="I52" s="299" t="s">
        <v>63</v>
      </c>
      <c r="J52" s="300" t="str">
        <f>F30</f>
        <v/>
      </c>
      <c r="K52" s="297"/>
      <c r="L52" s="214"/>
    </row>
    <row r="53" ht="4.5" customHeight="1">
      <c r="A53" s="292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55</v>
      </c>
      <c r="J54" s="300">
        <f>L23+L32</f>
        <v>23000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81</v>
      </c>
      <c r="J56" s="300">
        <f>J46+J50+J52-J54</f>
        <v>109960</v>
      </c>
      <c r="K56" s="301"/>
      <c r="L56" s="214"/>
    </row>
    <row r="57" ht="4.5" customHeight="1">
      <c r="A57" s="209"/>
      <c r="B57" s="232"/>
      <c r="E57" s="233"/>
      <c r="F57" s="214"/>
      <c r="G57" s="209"/>
      <c r="H57" s="213"/>
      <c r="I57" s="214"/>
      <c r="J57" s="215"/>
      <c r="K57" s="214"/>
      <c r="L57" s="214"/>
    </row>
    <row r="58" ht="15.75" customHeight="1">
      <c r="A58" s="209"/>
      <c r="B58" s="232"/>
      <c r="E58" s="233"/>
      <c r="F58" s="214"/>
      <c r="G58" s="288"/>
      <c r="H58" s="288"/>
      <c r="I58" s="289" t="s">
        <v>82</v>
      </c>
      <c r="J58" s="300">
        <f>J56-J46</f>
        <v>65390</v>
      </c>
      <c r="K58" s="302"/>
      <c r="L58" s="214"/>
    </row>
    <row r="59" ht="4.5" customHeight="1">
      <c r="A59" s="292"/>
      <c r="B59" s="232"/>
      <c r="E59" s="233"/>
      <c r="F59" s="214"/>
      <c r="G59" s="209"/>
      <c r="H59" s="213"/>
      <c r="I59" s="213"/>
      <c r="J59" s="215"/>
      <c r="K59" s="214"/>
      <c r="L59" s="214"/>
    </row>
    <row r="60" ht="15.75" customHeight="1">
      <c r="A60" s="209"/>
      <c r="B60" s="232"/>
      <c r="E60" s="233"/>
      <c r="F60" s="214"/>
      <c r="G60" s="294"/>
      <c r="H60" s="294"/>
      <c r="I60" s="295" t="s">
        <v>83</v>
      </c>
      <c r="J60" s="300">
        <f>J46+F23+(F30-(L23+L32))</f>
        <v>46570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92"/>
      <c r="B62" s="252"/>
      <c r="C62" s="253"/>
      <c r="D62" s="253"/>
      <c r="E62" s="254"/>
      <c r="F62" s="214"/>
      <c r="G62" s="294"/>
      <c r="H62" s="294"/>
      <c r="I62" s="295" t="s">
        <v>84</v>
      </c>
      <c r="J62" s="303">
        <f>J48-J60</f>
        <v>0</v>
      </c>
      <c r="K62" s="240"/>
      <c r="L62" s="214"/>
    </row>
    <row r="63" ht="15.75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75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75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6"/>
      <c r="C67" s="305"/>
      <c r="D67" s="305"/>
      <c r="E67" s="305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7"/>
      <c r="C75" s="305"/>
      <c r="D75" s="305"/>
      <c r="E75" s="305"/>
      <c r="F75" s="308"/>
      <c r="G75" s="167"/>
      <c r="H75" s="306"/>
      <c r="I75" s="305"/>
      <c r="J75" s="305"/>
      <c r="K75" s="305"/>
      <c r="L75" s="305"/>
    </row>
    <row r="76" ht="15.75" customHeight="1">
      <c r="A76" s="167"/>
      <c r="B76" s="307"/>
      <c r="C76" s="305"/>
      <c r="D76" s="305"/>
      <c r="E76" s="305"/>
      <c r="F76" s="308"/>
      <c r="G76" s="167"/>
      <c r="H76" s="306"/>
      <c r="I76" s="305"/>
      <c r="J76" s="305"/>
      <c r="K76" s="305"/>
      <c r="L76" s="305"/>
    </row>
    <row r="77" ht="15.75" customHeight="1">
      <c r="A77" s="167"/>
      <c r="B77" s="307"/>
      <c r="C77" s="305"/>
      <c r="D77" s="305"/>
      <c r="E77" s="305"/>
      <c r="F77" s="308"/>
      <c r="G77" s="167"/>
      <c r="H77" s="306"/>
      <c r="I77" s="305"/>
      <c r="J77" s="305"/>
      <c r="K77" s="305"/>
      <c r="L77" s="305"/>
    </row>
    <row r="78" ht="15.75" customHeight="1">
      <c r="A78" s="167"/>
      <c r="B78" s="307"/>
      <c r="C78" s="305"/>
      <c r="D78" s="305"/>
      <c r="E78" s="305"/>
      <c r="F78" s="308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604166666666666" footer="0.0" header="0.0" left="0.5227864583333334" right="0.4440104166666667" top="0.8229166666666666"/>
  <pageSetup fitToHeight="0" paperSize="9" orientation="portrait"/>
  <headerFooter>
    <oddHeader>&amp;LPet Exotic SpA&amp;CLibro de Ventas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14"/>
    <col customWidth="1" min="3" max="5" width="13.71"/>
    <col customWidth="1" min="6" max="6" width="14.71"/>
    <col customWidth="1" min="7" max="7" width="14.86"/>
    <col customWidth="1" min="8" max="8" width="15.14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46175.0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310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6" t="s">
        <v>44</v>
      </c>
      <c r="B5" s="164"/>
      <c r="C5" s="164"/>
      <c r="D5" s="164"/>
      <c r="E5" s="164"/>
      <c r="F5" s="177"/>
      <c r="G5" s="327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2634.0</v>
      </c>
      <c r="H8" s="313">
        <v>9926.0</v>
      </c>
      <c r="I8" s="196"/>
      <c r="J8" s="314">
        <v>10000.0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9"/>
      <c r="B15" s="210" t="s">
        <v>49</v>
      </c>
      <c r="C15" s="211">
        <f>SUM($C8:$C14)</f>
        <v>0</v>
      </c>
      <c r="D15" s="211">
        <f>SUM($D8:$D14)</f>
        <v>0</v>
      </c>
      <c r="E15" s="211">
        <f>SUM($E8:$E14)</f>
        <v>0</v>
      </c>
      <c r="F15" s="211">
        <f>SUM($F8:$F14)</f>
        <v>0</v>
      </c>
      <c r="G15" s="212"/>
      <c r="H15" s="210" t="s">
        <v>49</v>
      </c>
      <c r="I15" s="211">
        <f>SUM($I8:$I14)</f>
        <v>0</v>
      </c>
      <c r="J15" s="211">
        <f>SUM($J8:$J14)</f>
        <v>10000</v>
      </c>
      <c r="K15" s="211">
        <f>SUM($K8:$K14)</f>
        <v>0</v>
      </c>
      <c r="L15" s="211">
        <f>SUM($L8:$L14)</f>
        <v>0</v>
      </c>
    </row>
    <row r="16" ht="4.5" customHeight="1">
      <c r="A16" s="209"/>
      <c r="B16" s="213"/>
      <c r="C16" s="214"/>
      <c r="D16" s="214"/>
      <c r="E16" s="214"/>
      <c r="F16" s="214"/>
      <c r="G16" s="209"/>
      <c r="H16" s="213"/>
      <c r="I16" s="215"/>
      <c r="J16" s="215"/>
      <c r="K16" s="215"/>
      <c r="L16" s="215"/>
    </row>
    <row r="17" ht="20.2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6"/>
      <c r="K17" s="217" t="s">
        <v>50</v>
      </c>
      <c r="L17" s="218">
        <f>$C$15+$D$15+$E$15+$F$15+$I$15+$J$15+$K$15+$L$15</f>
        <v>10000</v>
      </c>
    </row>
    <row r="18" ht="8.25" customHeight="1">
      <c r="A18" s="209"/>
      <c r="B18" s="213"/>
      <c r="C18" s="214"/>
      <c r="D18" s="214"/>
      <c r="E18" s="214"/>
      <c r="F18" s="214"/>
      <c r="G18" s="209"/>
      <c r="H18" s="215"/>
      <c r="I18" s="214"/>
      <c r="J18" s="214"/>
      <c r="K18" s="214"/>
      <c r="L18" s="219"/>
    </row>
    <row r="19" ht="20.25" customHeight="1">
      <c r="A19" s="220"/>
      <c r="B19" s="221"/>
      <c r="C19" s="222"/>
      <c r="D19" s="222"/>
      <c r="E19" s="222"/>
      <c r="F19" s="223"/>
      <c r="G19" s="223" t="s">
        <v>51</v>
      </c>
      <c r="H19" s="221"/>
      <c r="I19" s="222"/>
      <c r="J19" s="222"/>
      <c r="K19" s="222"/>
      <c r="L19" s="222"/>
    </row>
    <row r="20" ht="20.25" customHeight="1">
      <c r="A20" s="224" t="s">
        <v>52</v>
      </c>
      <c r="B20" s="225"/>
      <c r="C20" s="226"/>
      <c r="D20" s="227"/>
      <c r="E20" s="228" t="s">
        <v>53</v>
      </c>
      <c r="F20" s="229"/>
      <c r="G20" s="230" t="s">
        <v>54</v>
      </c>
      <c r="H20" s="225"/>
      <c r="I20" s="226"/>
      <c r="J20" s="231" t="s">
        <v>55</v>
      </c>
      <c r="K20" s="164"/>
      <c r="L20" s="177"/>
    </row>
    <row r="21" ht="15.0" customHeight="1">
      <c r="A21" s="232"/>
      <c r="C21" s="233"/>
      <c r="D21" s="234" t="s">
        <v>56</v>
      </c>
      <c r="E21" s="162"/>
      <c r="F21" s="235" t="s">
        <v>16</v>
      </c>
      <c r="G21" s="236"/>
      <c r="I21" s="233"/>
      <c r="J21" s="234" t="s">
        <v>56</v>
      </c>
      <c r="K21" s="162"/>
      <c r="L21" s="235" t="s">
        <v>16</v>
      </c>
    </row>
    <row r="22" ht="15.0" customHeight="1">
      <c r="A22" s="232"/>
      <c r="C22" s="233"/>
      <c r="D22" s="237" t="s">
        <v>57</v>
      </c>
      <c r="E22" s="238"/>
      <c r="F22" s="239">
        <f>C15+I15</f>
        <v>0</v>
      </c>
      <c r="G22" s="236"/>
      <c r="I22" s="233"/>
      <c r="J22" s="237" t="s">
        <v>10</v>
      </c>
      <c r="K22" s="238"/>
      <c r="L22" s="239"/>
    </row>
    <row r="23" ht="15.0" customHeight="1">
      <c r="A23" s="232"/>
      <c r="C23" s="233"/>
      <c r="D23" s="237" t="s">
        <v>58</v>
      </c>
      <c r="E23" s="240"/>
      <c r="F23" s="239">
        <f>D15+J15</f>
        <v>10000</v>
      </c>
      <c r="G23" s="236"/>
      <c r="I23" s="233"/>
      <c r="J23" s="241" t="s">
        <v>59</v>
      </c>
      <c r="K23" s="242"/>
      <c r="L23" s="243"/>
    </row>
    <row r="24" ht="15.0" customHeight="1">
      <c r="A24" s="232"/>
      <c r="C24" s="233"/>
      <c r="D24" s="237" t="s">
        <v>60</v>
      </c>
      <c r="E24" s="240"/>
      <c r="F24" s="239">
        <f>E15+K15</f>
        <v>0</v>
      </c>
      <c r="G24" s="236"/>
      <c r="I24" s="233"/>
      <c r="J24" s="241" t="s">
        <v>61</v>
      </c>
      <c r="K24" s="242"/>
      <c r="L24" s="243"/>
    </row>
    <row r="25" ht="15.0" customHeight="1">
      <c r="A25" s="232"/>
      <c r="C25" s="233"/>
      <c r="D25" s="237" t="s">
        <v>62</v>
      </c>
      <c r="E25" s="240"/>
      <c r="F25" s="239">
        <f>F15+L15</f>
        <v>0</v>
      </c>
      <c r="G25" s="236"/>
      <c r="I25" s="233"/>
      <c r="J25" s="241"/>
      <c r="K25" s="242"/>
      <c r="L25" s="243"/>
    </row>
    <row r="26" ht="15.0" customHeight="1">
      <c r="A26" s="232"/>
      <c r="C26" s="233"/>
      <c r="D26" s="244" t="s">
        <v>50</v>
      </c>
      <c r="E26" s="245"/>
      <c r="F26" s="246">
        <f>SUM(F22:F25)</f>
        <v>10000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7" t="s">
        <v>63</v>
      </c>
      <c r="E27" s="164"/>
      <c r="F27" s="177"/>
      <c r="G27" s="236"/>
      <c r="I27" s="233"/>
      <c r="J27" s="241"/>
      <c r="K27" s="242"/>
      <c r="L27" s="243"/>
    </row>
    <row r="28" ht="15.75" customHeight="1">
      <c r="A28" s="232"/>
      <c r="C28" s="233"/>
      <c r="D28" s="234" t="s">
        <v>56</v>
      </c>
      <c r="E28" s="162"/>
      <c r="F28" s="235" t="s">
        <v>16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8" t="s">
        <v>10</v>
      </c>
      <c r="E29" s="249"/>
      <c r="F29" s="323"/>
      <c r="G29" s="236"/>
      <c r="I29" s="233"/>
      <c r="J29" s="244" t="s">
        <v>64</v>
      </c>
      <c r="K29" s="245"/>
      <c r="L29" s="246">
        <f>SUM(L22:L28)</f>
        <v>0</v>
      </c>
    </row>
    <row r="30" ht="15.75" customHeight="1">
      <c r="A30" s="232"/>
      <c r="C30" s="233"/>
      <c r="D30" s="250" t="s">
        <v>61</v>
      </c>
      <c r="E30" s="251"/>
      <c r="F30" s="243"/>
      <c r="G30" s="236"/>
      <c r="I30" s="233"/>
      <c r="J30" s="231" t="s">
        <v>65</v>
      </c>
      <c r="K30" s="164"/>
      <c r="L30" s="177"/>
    </row>
    <row r="31" ht="15.75" customHeight="1">
      <c r="A31" s="252"/>
      <c r="B31" s="253"/>
      <c r="C31" s="254"/>
      <c r="D31" s="244" t="s">
        <v>66</v>
      </c>
      <c r="E31" s="245"/>
      <c r="F31" s="324">
        <v>14010.0</v>
      </c>
      <c r="G31" s="255"/>
      <c r="H31" s="256"/>
      <c r="I31" s="257"/>
      <c r="J31" s="241" t="s">
        <v>67</v>
      </c>
      <c r="K31" s="251"/>
      <c r="L31" s="243"/>
    </row>
    <row r="32" ht="15.75" customHeight="1">
      <c r="A32" s="209"/>
      <c r="B32" s="258"/>
      <c r="C32" s="259"/>
      <c r="D32" s="260"/>
      <c r="E32" s="261" t="s">
        <v>68</v>
      </c>
      <c r="F32" s="262">
        <f>F26+F31</f>
        <v>24010</v>
      </c>
      <c r="G32" s="263"/>
      <c r="H32" s="264"/>
      <c r="I32" s="265"/>
      <c r="J32" s="260"/>
      <c r="K32" s="261" t="s">
        <v>69</v>
      </c>
      <c r="L32" s="262">
        <f>L29+L31</f>
        <v>0</v>
      </c>
    </row>
    <row r="33" ht="18.75" customHeight="1">
      <c r="A33" s="209"/>
      <c r="B33" s="213"/>
      <c r="C33" s="214"/>
      <c r="D33" s="214"/>
      <c r="E33" s="214"/>
      <c r="F33" s="214"/>
      <c r="G33" s="266"/>
      <c r="H33" s="267"/>
      <c r="I33" s="268"/>
      <c r="K33" s="214"/>
      <c r="L33" s="214"/>
    </row>
    <row r="34" ht="20.25" customHeight="1">
      <c r="A34" s="220"/>
      <c r="B34" s="221"/>
      <c r="C34" s="222"/>
      <c r="D34" s="222"/>
      <c r="E34" s="222"/>
      <c r="F34" s="223"/>
      <c r="G34" s="223" t="s">
        <v>70</v>
      </c>
      <c r="H34" s="221"/>
      <c r="I34" s="222"/>
      <c r="J34" s="222"/>
      <c r="K34" s="222"/>
      <c r="L34" s="222"/>
    </row>
    <row r="35" ht="21.0" customHeight="1">
      <c r="A35" s="269" t="s">
        <v>71</v>
      </c>
      <c r="B35" s="225"/>
      <c r="C35" s="226"/>
      <c r="D35" s="270" t="s">
        <v>72</v>
      </c>
      <c r="E35" s="270" t="s">
        <v>73</v>
      </c>
      <c r="F35" s="271" t="s">
        <v>16</v>
      </c>
      <c r="G35" s="272" t="s">
        <v>74</v>
      </c>
      <c r="H35" s="225"/>
      <c r="I35" s="226"/>
      <c r="J35" s="270" t="s">
        <v>72</v>
      </c>
      <c r="K35" s="270" t="s">
        <v>73</v>
      </c>
      <c r="L35" s="270" t="s">
        <v>16</v>
      </c>
    </row>
    <row r="36" ht="15.75" customHeight="1">
      <c r="A36" s="232"/>
      <c r="C36" s="233"/>
      <c r="D36" s="273">
        <v>20000.0</v>
      </c>
      <c r="E36" s="321">
        <v>1.0</v>
      </c>
      <c r="F36" s="275">
        <f t="shared" ref="F36:F40" si="1">D36*E36</f>
        <v>20000</v>
      </c>
      <c r="G36" s="276"/>
      <c r="I36" s="233"/>
      <c r="J36" s="273">
        <v>500.0</v>
      </c>
      <c r="K36" s="321">
        <v>2.0</v>
      </c>
      <c r="L36" s="277">
        <f t="shared" ref="L36:L39" si="2">J36*K36</f>
        <v>1000</v>
      </c>
    </row>
    <row r="37" ht="15.75" customHeight="1">
      <c r="A37" s="232"/>
      <c r="C37" s="233"/>
      <c r="D37" s="273">
        <v>10000.0</v>
      </c>
      <c r="E37" s="321">
        <v>1.0</v>
      </c>
      <c r="F37" s="275">
        <f t="shared" si="1"/>
        <v>10000</v>
      </c>
      <c r="G37" s="276"/>
      <c r="I37" s="233"/>
      <c r="J37" s="273">
        <v>100.0</v>
      </c>
      <c r="K37" s="321">
        <v>11.0</v>
      </c>
      <c r="L37" s="277">
        <f t="shared" si="2"/>
        <v>1100</v>
      </c>
    </row>
    <row r="38" ht="15.75" customHeight="1">
      <c r="A38" s="232"/>
      <c r="C38" s="233"/>
      <c r="D38" s="273">
        <v>5000.0</v>
      </c>
      <c r="E38" s="274"/>
      <c r="F38" s="275">
        <f t="shared" si="1"/>
        <v>0</v>
      </c>
      <c r="G38" s="276"/>
      <c r="I38" s="233"/>
      <c r="J38" s="273">
        <v>50.0</v>
      </c>
      <c r="K38" s="321">
        <v>7.0</v>
      </c>
      <c r="L38" s="277">
        <f t="shared" si="2"/>
        <v>350</v>
      </c>
    </row>
    <row r="39" ht="15.75" customHeight="1">
      <c r="A39" s="232"/>
      <c r="C39" s="233"/>
      <c r="D39" s="273">
        <v>2000.0</v>
      </c>
      <c r="E39" s="274"/>
      <c r="F39" s="275">
        <f t="shared" si="1"/>
        <v>0</v>
      </c>
      <c r="G39" s="276"/>
      <c r="I39" s="233"/>
      <c r="J39" s="273">
        <v>10.0</v>
      </c>
      <c r="K39" s="321">
        <v>12.0</v>
      </c>
      <c r="L39" s="277">
        <f t="shared" si="2"/>
        <v>120</v>
      </c>
    </row>
    <row r="40" ht="15.75" customHeight="1">
      <c r="A40" s="252"/>
      <c r="B40" s="253"/>
      <c r="C40" s="254"/>
      <c r="D40" s="273">
        <v>1000.0</v>
      </c>
      <c r="E40" s="321">
        <v>12.0</v>
      </c>
      <c r="F40" s="275">
        <f t="shared" si="1"/>
        <v>12000</v>
      </c>
      <c r="G40" s="278"/>
      <c r="H40" s="253"/>
      <c r="I40" s="254"/>
      <c r="J40" s="273"/>
      <c r="K40" s="279"/>
      <c r="L40" s="277"/>
    </row>
    <row r="41" ht="15.75" customHeight="1">
      <c r="A41" s="209"/>
      <c r="B41" s="213"/>
      <c r="C41" s="214"/>
      <c r="D41" s="280"/>
      <c r="E41" s="281" t="s">
        <v>75</v>
      </c>
      <c r="F41" s="282">
        <f>SUM(F36:F40)</f>
        <v>42000</v>
      </c>
      <c r="G41" s="263"/>
      <c r="H41" s="264"/>
      <c r="I41" s="265"/>
      <c r="J41" s="280"/>
      <c r="K41" s="281" t="s">
        <v>76</v>
      </c>
      <c r="L41" s="282">
        <f>SUM(L36:L40)</f>
        <v>2570</v>
      </c>
    </row>
    <row r="42" ht="15.75" customHeight="1">
      <c r="A42" s="209"/>
      <c r="B42" s="213"/>
      <c r="C42" s="214"/>
      <c r="D42" s="214"/>
      <c r="E42" s="214"/>
      <c r="F42" s="214"/>
      <c r="G42" s="209"/>
      <c r="H42" s="213"/>
      <c r="I42" s="214"/>
      <c r="J42" s="214"/>
      <c r="K42" s="214"/>
      <c r="L42" s="214"/>
    </row>
    <row r="43" ht="18.0" customHeight="1">
      <c r="A43" s="209"/>
      <c r="B43" s="213"/>
      <c r="C43" s="214"/>
      <c r="D43" s="214"/>
      <c r="E43" s="214"/>
      <c r="F43" s="214"/>
      <c r="G43" s="283"/>
      <c r="H43" s="283"/>
      <c r="I43" s="284" t="s">
        <v>77</v>
      </c>
      <c r="J43" s="285"/>
      <c r="K43" s="283"/>
      <c r="L43" s="214"/>
    </row>
    <row r="44" ht="4.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5.0" customHeight="1">
      <c r="A45" s="286"/>
      <c r="B45" s="287" t="s">
        <v>78</v>
      </c>
      <c r="C45" s="225"/>
      <c r="D45" s="225"/>
      <c r="E45" s="226"/>
      <c r="F45" s="214"/>
      <c r="G45" s="288"/>
      <c r="H45" s="288"/>
      <c r="I45" s="289" t="s">
        <v>79</v>
      </c>
      <c r="J45" s="290">
        <f>'01'!J62</f>
        <v>30560</v>
      </c>
      <c r="K45" s="291"/>
      <c r="L45" s="214"/>
    </row>
    <row r="46" ht="4.5" customHeight="1">
      <c r="A46" s="286"/>
      <c r="B46" s="252"/>
      <c r="C46" s="253"/>
      <c r="D46" s="253"/>
      <c r="E46" s="254"/>
      <c r="F46" s="214"/>
      <c r="G46" s="209"/>
      <c r="H46" s="213"/>
      <c r="I46" s="214"/>
      <c r="J46" s="215"/>
      <c r="K46" s="214"/>
      <c r="L46" s="214"/>
    </row>
    <row r="47" ht="18.75" customHeight="1">
      <c r="A47" s="292"/>
      <c r="B47" s="293"/>
      <c r="C47" s="225"/>
      <c r="D47" s="225"/>
      <c r="E47" s="226"/>
      <c r="F47" s="214"/>
      <c r="G47" s="294"/>
      <c r="H47" s="294"/>
      <c r="I47" s="295" t="s">
        <v>80</v>
      </c>
      <c r="J47" s="296">
        <f>F41+L41</f>
        <v>44570</v>
      </c>
      <c r="K47" s="297"/>
      <c r="L47" s="214"/>
    </row>
    <row r="48" ht="4.5" customHeight="1">
      <c r="A48" s="292"/>
      <c r="B48" s="232"/>
      <c r="E48" s="233"/>
      <c r="F48" s="214"/>
      <c r="G48" s="209"/>
      <c r="H48" s="266"/>
      <c r="I48" s="267"/>
      <c r="J48" s="215"/>
      <c r="K48" s="214"/>
      <c r="L48" s="214"/>
    </row>
    <row r="49" ht="15.75" customHeight="1">
      <c r="A49" s="292"/>
      <c r="B49" s="232"/>
      <c r="E49" s="233"/>
      <c r="F49" s="214"/>
      <c r="G49" s="294"/>
      <c r="H49" s="294"/>
      <c r="I49" s="295" t="s">
        <v>50</v>
      </c>
      <c r="J49" s="296">
        <f>L17</f>
        <v>10000</v>
      </c>
      <c r="K49" s="297"/>
      <c r="L49" s="219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8"/>
      <c r="H51" s="298"/>
      <c r="I51" s="299" t="s">
        <v>63</v>
      </c>
      <c r="J51" s="300">
        <f>F31</f>
        <v>14010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09"/>
      <c r="I52" s="213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55</v>
      </c>
      <c r="J53" s="300">
        <f>L22+L31</f>
        <v>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81</v>
      </c>
      <c r="J55" s="300">
        <f>J45+J49+J51-J53</f>
        <v>54570</v>
      </c>
      <c r="K55" s="301"/>
      <c r="L55" s="214"/>
    </row>
    <row r="56" ht="4.5" customHeight="1">
      <c r="A56" s="209"/>
      <c r="B56" s="232"/>
      <c r="E56" s="233"/>
      <c r="F56" s="214"/>
      <c r="G56" s="209"/>
      <c r="H56" s="213"/>
      <c r="I56" s="214"/>
      <c r="J56" s="215"/>
      <c r="K56" s="214"/>
      <c r="L56" s="214"/>
    </row>
    <row r="57" ht="15.75" customHeight="1">
      <c r="A57" s="209"/>
      <c r="B57" s="232"/>
      <c r="E57" s="233"/>
      <c r="F57" s="214"/>
      <c r="G57" s="288"/>
      <c r="H57" s="288"/>
      <c r="I57" s="289" t="s">
        <v>82</v>
      </c>
      <c r="J57" s="300">
        <f>J55-J45</f>
        <v>24010</v>
      </c>
      <c r="K57" s="302"/>
      <c r="L57" s="214"/>
    </row>
    <row r="58" ht="4.5" customHeight="1">
      <c r="A58" s="292"/>
      <c r="B58" s="232"/>
      <c r="E58" s="233"/>
      <c r="F58" s="214"/>
      <c r="G58" s="209"/>
      <c r="H58" s="213"/>
      <c r="I58" s="213"/>
      <c r="J58" s="215"/>
      <c r="K58" s="214"/>
      <c r="L58" s="214"/>
    </row>
    <row r="59" ht="15.75" customHeight="1">
      <c r="A59" s="209"/>
      <c r="B59" s="232"/>
      <c r="E59" s="233"/>
      <c r="F59" s="214"/>
      <c r="G59" s="294"/>
      <c r="H59" s="294"/>
      <c r="I59" s="295" t="s">
        <v>83</v>
      </c>
      <c r="J59" s="300">
        <f>J45+F22+(F31-(L22+L31))</f>
        <v>44570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92"/>
      <c r="B61" s="252"/>
      <c r="C61" s="253"/>
      <c r="D61" s="253"/>
      <c r="E61" s="254"/>
      <c r="F61" s="214"/>
      <c r="G61" s="294"/>
      <c r="H61" s="294"/>
      <c r="I61" s="295" t="s">
        <v>84</v>
      </c>
      <c r="J61" s="303">
        <f>J47-J59</f>
        <v>0</v>
      </c>
      <c r="K61" s="240"/>
      <c r="L61" s="214"/>
    </row>
    <row r="62" ht="15.75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75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75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75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6"/>
      <c r="C66" s="305"/>
      <c r="D66" s="305"/>
      <c r="E66" s="305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6"/>
      <c r="C67" s="305"/>
      <c r="D67" s="305"/>
      <c r="E67" s="305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7"/>
      <c r="C74" s="305"/>
      <c r="D74" s="305"/>
      <c r="E74" s="305"/>
      <c r="F74" s="308"/>
      <c r="G74" s="167"/>
      <c r="H74" s="306"/>
      <c r="I74" s="305"/>
      <c r="J74" s="305"/>
      <c r="K74" s="305"/>
      <c r="L74" s="305"/>
    </row>
    <row r="75" ht="15.75" customHeight="1">
      <c r="A75" s="167"/>
      <c r="B75" s="307"/>
      <c r="C75" s="305"/>
      <c r="D75" s="305"/>
      <c r="E75" s="305"/>
      <c r="F75" s="308"/>
      <c r="G75" s="167"/>
      <c r="H75" s="306"/>
      <c r="I75" s="305"/>
      <c r="J75" s="305"/>
      <c r="K75" s="305"/>
      <c r="L75" s="305"/>
    </row>
    <row r="76" ht="15.75" customHeight="1">
      <c r="A76" s="167"/>
      <c r="B76" s="307"/>
      <c r="C76" s="305"/>
      <c r="D76" s="305"/>
      <c r="E76" s="305"/>
      <c r="F76" s="308"/>
      <c r="G76" s="167"/>
      <c r="H76" s="306"/>
      <c r="I76" s="305"/>
      <c r="J76" s="305"/>
      <c r="K76" s="305"/>
      <c r="L76" s="305"/>
    </row>
    <row r="77" ht="15.75" customHeight="1">
      <c r="A77" s="167"/>
      <c r="B77" s="307"/>
      <c r="C77" s="305"/>
      <c r="D77" s="305"/>
      <c r="E77" s="305"/>
      <c r="F77" s="308"/>
      <c r="G77" s="167"/>
      <c r="H77" s="306"/>
      <c r="I77" s="305"/>
      <c r="J77" s="305"/>
      <c r="K77" s="305"/>
      <c r="L77" s="305"/>
    </row>
    <row r="78" ht="15.75" customHeight="1">
      <c r="A78" s="167"/>
      <c r="B78" s="307"/>
      <c r="C78" s="305"/>
      <c r="D78" s="305"/>
      <c r="E78" s="305"/>
      <c r="F78" s="308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0:L30"/>
    <mergeCell ref="I33:J33"/>
    <mergeCell ref="G20:I31"/>
    <mergeCell ref="G35:I40"/>
    <mergeCell ref="B45:E46"/>
    <mergeCell ref="B47:E61"/>
    <mergeCell ref="A20:C31"/>
    <mergeCell ref="J20:L20"/>
    <mergeCell ref="D21:E21"/>
    <mergeCell ref="J21:K21"/>
    <mergeCell ref="D27:F27"/>
    <mergeCell ref="D28:E28"/>
    <mergeCell ref="A35:C40"/>
  </mergeCells>
  <conditionalFormatting sqref="J61">
    <cfRule type="expression" dxfId="0" priority="1">
      <formula>$J61=0</formula>
    </cfRule>
  </conditionalFormatting>
  <conditionalFormatting sqref="J61">
    <cfRule type="expression" dxfId="1" priority="2">
      <formula>$J61&gt;=1</formula>
    </cfRule>
  </conditionalFormatting>
  <conditionalFormatting sqref="J61">
    <cfRule type="expression" dxfId="2" priority="3">
      <formula>$J61&lt;=-1</formula>
    </cfRule>
  </conditionalFormatting>
  <printOptions/>
  <pageMargins bottom="0.7480314960629921" footer="0.0" header="0.0" left="0.5118110236220472" right="0.4330708661417323" top="0.8267716535433072"/>
  <pageSetup fitToHeight="0" paperSize="9" orientation="portrait"/>
  <headerFooter>
    <oddHeader>&amp;LPet Exotic SpA&amp;CLibro de Ventas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46174.0</v>
      </c>
      <c r="D1" s="164"/>
      <c r="E1" s="162"/>
      <c r="F1" s="161" t="s">
        <v>39</v>
      </c>
      <c r="G1" s="164"/>
      <c r="H1" s="162"/>
      <c r="I1" s="310" t="s">
        <v>97</v>
      </c>
      <c r="J1" s="164"/>
      <c r="K1" s="164"/>
      <c r="L1" s="162"/>
    </row>
    <row r="2" ht="20.25" customHeight="1">
      <c r="A2" s="161" t="s">
        <v>40</v>
      </c>
      <c r="B2" s="162"/>
      <c r="C2" s="311" t="s">
        <v>92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6" t="s">
        <v>44</v>
      </c>
      <c r="B5" s="164"/>
      <c r="C5" s="164"/>
      <c r="D5" s="164"/>
      <c r="E5" s="164"/>
      <c r="F5" s="177"/>
      <c r="G5" s="327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2629.0</v>
      </c>
      <c r="H8" s="313">
        <v>9921.0</v>
      </c>
      <c r="I8" s="196"/>
      <c r="J8" s="314">
        <v>55000.0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2630.0</v>
      </c>
      <c r="H9" s="316">
        <v>9922.0</v>
      </c>
      <c r="I9" s="199"/>
      <c r="J9" s="317">
        <v>400000.0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2631.0</v>
      </c>
      <c r="H10" s="318">
        <v>9923.0</v>
      </c>
      <c r="I10" s="191"/>
      <c r="J10" s="319">
        <v>10000.0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2632.0</v>
      </c>
      <c r="H11" s="316">
        <v>9924.0</v>
      </c>
      <c r="I11" s="199"/>
      <c r="J11" s="317">
        <v>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2633.0</v>
      </c>
      <c r="H12" s="318">
        <v>9995.0</v>
      </c>
      <c r="I12" s="190"/>
      <c r="J12" s="191"/>
      <c r="K12" s="320">
        <v>79990.0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6"/>
      <c r="I13" s="317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2"/>
      <c r="H14" s="318"/>
      <c r="I14" s="190"/>
      <c r="J14" s="32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475000</v>
      </c>
      <c r="K18" s="211">
        <f>SUM($K8:$K17)</f>
        <v>79990</v>
      </c>
      <c r="L18" s="211">
        <f>SUM($L8:$L17)</f>
        <v>0</v>
      </c>
    </row>
    <row r="19" ht="3.0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0.2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554990</v>
      </c>
    </row>
    <row r="21" ht="6.75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0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20.2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6.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6.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239"/>
    </row>
    <row r="26" ht="16.5" customHeight="1">
      <c r="A26" s="232"/>
      <c r="C26" s="233"/>
      <c r="D26" s="237" t="s">
        <v>58</v>
      </c>
      <c r="E26" s="240"/>
      <c r="F26" s="239">
        <f>D18+J18</f>
        <v>475000</v>
      </c>
      <c r="G26" s="236"/>
      <c r="I26" s="233"/>
      <c r="J26" s="241" t="s">
        <v>59</v>
      </c>
      <c r="K26" s="242"/>
      <c r="L26" s="243"/>
    </row>
    <row r="27" ht="16.5" customHeight="1">
      <c r="A27" s="232"/>
      <c r="C27" s="233"/>
      <c r="D27" s="237" t="s">
        <v>60</v>
      </c>
      <c r="E27" s="240"/>
      <c r="F27" s="239">
        <f>E18+K18</f>
        <v>79990</v>
      </c>
      <c r="G27" s="236"/>
      <c r="I27" s="233"/>
      <c r="J27" s="241" t="s">
        <v>61</v>
      </c>
      <c r="K27" s="242"/>
      <c r="L27" s="243"/>
    </row>
    <row r="28" ht="16.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6.5" customHeight="1">
      <c r="A29" s="232"/>
      <c r="C29" s="233"/>
      <c r="D29" s="244" t="s">
        <v>50</v>
      </c>
      <c r="E29" s="245"/>
      <c r="F29" s="246">
        <f>SUM(F25:F28)</f>
        <v>554990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5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>
        <v>0.0</v>
      </c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554990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8.7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20.2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21.0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5.75" customHeight="1">
      <c r="A39" s="232"/>
      <c r="C39" s="233"/>
      <c r="D39" s="273">
        <v>20000.0</v>
      </c>
      <c r="E39" s="321">
        <v>1.0</v>
      </c>
      <c r="F39" s="275">
        <f t="shared" ref="F39:F43" si="1">D39*E39</f>
        <v>20000</v>
      </c>
      <c r="G39" s="276"/>
      <c r="I39" s="233"/>
      <c r="J39" s="273">
        <v>500.0</v>
      </c>
      <c r="K39" s="321">
        <v>1.0</v>
      </c>
      <c r="L39" s="277">
        <f t="shared" ref="L39:L42" si="2">J39*K39</f>
        <v>500</v>
      </c>
    </row>
    <row r="40" ht="15.75" customHeight="1">
      <c r="A40" s="232"/>
      <c r="C40" s="233"/>
      <c r="D40" s="273">
        <v>10000.0</v>
      </c>
      <c r="E40" s="321">
        <v>1.0</v>
      </c>
      <c r="F40" s="275">
        <f t="shared" si="1"/>
        <v>10000</v>
      </c>
      <c r="G40" s="276"/>
      <c r="I40" s="233"/>
      <c r="J40" s="273">
        <v>100.0</v>
      </c>
      <c r="K40" s="274"/>
      <c r="L40" s="277">
        <f t="shared" si="2"/>
        <v>0</v>
      </c>
    </row>
    <row r="41" ht="15.7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274"/>
      <c r="L41" s="277">
        <f t="shared" si="2"/>
        <v>0</v>
      </c>
    </row>
    <row r="42" ht="15.7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1">
        <v>6.0</v>
      </c>
      <c r="L42" s="277">
        <f t="shared" si="2"/>
        <v>60</v>
      </c>
    </row>
    <row r="43" ht="15.75" customHeight="1">
      <c r="A43" s="252"/>
      <c r="B43" s="253"/>
      <c r="C43" s="254"/>
      <c r="D43" s="273">
        <v>1000.0</v>
      </c>
      <c r="E43" s="274"/>
      <c r="F43" s="275">
        <f t="shared" si="1"/>
        <v>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30000</v>
      </c>
      <c r="G44" s="263"/>
      <c r="H44" s="264"/>
      <c r="I44" s="265"/>
      <c r="J44" s="280"/>
      <c r="K44" s="281" t="s">
        <v>76</v>
      </c>
      <c r="L44" s="282">
        <f>SUM(L39:L43)</f>
        <v>560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328">
        <v>30560.0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30560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554990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585550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554990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30560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75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7"/>
      <c r="C78" s="305"/>
      <c r="D78" s="305"/>
      <c r="E78" s="305"/>
      <c r="F78" s="308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480314960629921" footer="0.0" header="0.0" left="0.5118110236220472" right="0.4330708661417323" top="0.8267716535433072"/>
  <pageSetup paperSize="9" orientation="portrait"/>
  <headerFooter>
    <oddHeader>&amp;LPet Exotic SpA&amp;CLibro de Ventas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2022-02-25T18:11:02Z</dcterms:created>
  <dc:creator>Pet Exotic</dc:creator>
</cp:coreProperties>
</file>