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UQ2\gd\"/>
    </mc:Choice>
  </mc:AlternateContent>
  <bookViews>
    <workbookView xWindow="0" yWindow="0" windowWidth="21600" windowHeight="10185" tabRatio="855" activeTab="3"/>
  </bookViews>
  <sheets>
    <sheet name="Setup_GD" sheetId="1" r:id="rId1"/>
    <sheet name="Measurements_GD" sheetId="2" r:id="rId2"/>
    <sheet name="Water" sheetId="14" r:id="rId3"/>
    <sheet name="ChangeLog" sheetId="11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3" i="2"/>
  <c r="E56" i="2" l="1"/>
  <c r="E47" i="2"/>
  <c r="E38" i="2"/>
  <c r="E29" i="2"/>
  <c r="E55" i="2"/>
  <c r="E46" i="2"/>
  <c r="E37" i="2"/>
  <c r="E28" i="2"/>
  <c r="E54" i="2"/>
  <c r="E45" i="2"/>
  <c r="E36" i="2"/>
  <c r="E27" i="2"/>
  <c r="E18" i="2"/>
  <c r="E62" i="2"/>
  <c r="E53" i="2"/>
  <c r="E44" i="2"/>
  <c r="E35" i="2"/>
  <c r="E61" i="2"/>
  <c r="E52" i="2"/>
  <c r="E43" i="2"/>
  <c r="E34" i="2"/>
  <c r="E60" i="2"/>
  <c r="E51" i="2"/>
  <c r="E42" i="2"/>
  <c r="E33" i="2"/>
  <c r="H11" i="1" l="1"/>
  <c r="H10" i="1"/>
  <c r="G3" i="1"/>
  <c r="H3" i="1" s="1"/>
  <c r="G11" i="1"/>
  <c r="H9" i="1" s="1"/>
  <c r="G10" i="1"/>
  <c r="G9" i="1"/>
  <c r="H8" i="1" s="1"/>
  <c r="G8" i="1"/>
  <c r="H7" i="1" s="1"/>
  <c r="G7" i="1"/>
  <c r="H6" i="1" s="1"/>
  <c r="G6" i="1"/>
  <c r="G5" i="1"/>
  <c r="H5" i="1" s="1"/>
  <c r="G4" i="1"/>
  <c r="H4" i="1" s="1"/>
</calcChain>
</file>

<file path=xl/sharedStrings.xml><?xml version="1.0" encoding="utf-8"?>
<sst xmlns="http://schemas.openxmlformats.org/spreadsheetml/2006/main" count="232" uniqueCount="74">
  <si>
    <t>id</t>
  </si>
  <si>
    <t>descrip</t>
  </si>
  <si>
    <t>m.inoc</t>
  </si>
  <si>
    <t>m.sub</t>
  </si>
  <si>
    <t>m.tot</t>
  </si>
  <si>
    <t>vol.hs</t>
  </si>
  <si>
    <t>m.sub.vs</t>
  </si>
  <si>
    <t>C1</t>
  </si>
  <si>
    <t>Cellulose</t>
  </si>
  <si>
    <t>C2</t>
  </si>
  <si>
    <t>C3</t>
  </si>
  <si>
    <t>date</t>
  </si>
  <si>
    <t>day</t>
  </si>
  <si>
    <t>time</t>
  </si>
  <si>
    <t>Notes</t>
  </si>
  <si>
    <t>mass.init</t>
  </si>
  <si>
    <t>mass.final</t>
  </si>
  <si>
    <t>notes</t>
  </si>
  <si>
    <t>Date</t>
  </si>
  <si>
    <t>C</t>
  </si>
  <si>
    <t>File</t>
  </si>
  <si>
    <t>Who</t>
  </si>
  <si>
    <t>What</t>
  </si>
  <si>
    <t>m.water</t>
  </si>
  <si>
    <t>Bottle ID</t>
  </si>
  <si>
    <t>Description</t>
  </si>
  <si>
    <t>Date (ddmmyyyy)</t>
  </si>
  <si>
    <t>Time (hhmm)</t>
  </si>
  <si>
    <t>Substrate VS (g)</t>
  </si>
  <si>
    <t>Inocolum mass (g)</t>
  </si>
  <si>
    <t>Substrate mass (g)</t>
  </si>
  <si>
    <t>Water mass (g)</t>
  </si>
  <si>
    <t>Total mass (g)</t>
  </si>
  <si>
    <t>Headspace volume (mL)</t>
  </si>
  <si>
    <t>Measurement day</t>
  </si>
  <si>
    <t>Initial mass (g)</t>
  </si>
  <si>
    <t>Final mass (g)</t>
  </si>
  <si>
    <t>descrip2</t>
  </si>
  <si>
    <t>Description 2</t>
  </si>
  <si>
    <t>Substrate C</t>
  </si>
  <si>
    <t>L1</t>
  </si>
  <si>
    <t>L2</t>
  </si>
  <si>
    <t>L3</t>
  </si>
  <si>
    <t>L</t>
  </si>
  <si>
    <t>Inoculum VS (g)</t>
  </si>
  <si>
    <t>m.ino.vs</t>
  </si>
  <si>
    <t>ISR</t>
  </si>
  <si>
    <t>isr</t>
  </si>
  <si>
    <t>13.02.2019</t>
  </si>
  <si>
    <t>CJ</t>
  </si>
  <si>
    <t>Triplicate bottles are named 1, 2, 3 instead of 0, 1, 2 in original data</t>
  </si>
  <si>
    <t>UQ2corrected_man_grav.xlxs</t>
  </si>
  <si>
    <t>Add Setup_GD with data from BMP Sasha SYGC.xlxs</t>
  </si>
  <si>
    <t>Add Meausrement_GD from BMP Sasha SYGC.xlxs for substrates and blank</t>
  </si>
  <si>
    <t>Volume (mL)</t>
  </si>
  <si>
    <t>vol</t>
  </si>
  <si>
    <t>Change B1, B2 and B3 to I1, I2 and I3</t>
  </si>
  <si>
    <t>I1</t>
  </si>
  <si>
    <t>I2</t>
  </si>
  <si>
    <t>I3</t>
  </si>
  <si>
    <t>I</t>
  </si>
  <si>
    <t>Inoculum</t>
  </si>
  <si>
    <t>Change filename to UQ2_GD.xlxs</t>
  </si>
  <si>
    <t>Total mass 1 (g)</t>
  </si>
  <si>
    <t>Total mass 2 (g)</t>
  </si>
  <si>
    <t>m.tot1</t>
  </si>
  <si>
    <t>m.tot2</t>
  </si>
  <si>
    <t>27.02.2019</t>
  </si>
  <si>
    <t>20.02.2019</t>
  </si>
  <si>
    <t>UQ2_GD.xlxs</t>
  </si>
  <si>
    <t>Copy water data sheet in from the original UQ2_man_grav.xlsx data</t>
  </si>
  <si>
    <t>28.02.2019</t>
  </si>
  <si>
    <t>Add 0 in volume for day 0</t>
  </si>
  <si>
    <t>Add mas.init = mass.final instead of having empty rows to avoid NA problem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</si>
</sst>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11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0" fontId="7" fillId="0" borderId="0" xfId="0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165" fontId="0" fillId="0" borderId="0" xfId="0" applyNumberFormat="1" applyFill="1" applyBorder="1" applyAlignment="1" applyProtection="1">
      <alignment horizontal="center" vertical="center"/>
      <protection locked="0"/>
    </xf>
    <xf numFmtId="2" fontId="0" fillId="0" borderId="0" xfId="0" applyNumberForma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 wrapText="1"/>
    </xf>
    <xf numFmtId="2" fontId="0" fillId="0" borderId="0" xfId="0" applyNumberForma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Normal="100" workbookViewId="0">
      <selection activeCell="D6" sqref="D6"/>
    </sheetView>
  </sheetViews>
  <sheetFormatPr defaultColWidth="9" defaultRowHeight="15" x14ac:dyDescent="0.25"/>
  <cols>
    <col min="1" max="2" width="11.85546875" style="14" customWidth="1"/>
    <col min="3" max="3" width="14.140625" style="14" bestFit="1" customWidth="1"/>
    <col min="4" max="9" width="11.85546875" style="14" customWidth="1"/>
    <col min="10" max="1018" width="8.5703125" style="14"/>
    <col min="1019" max="16384" width="9" style="14"/>
  </cols>
  <sheetData>
    <row r="1" spans="1:11" ht="45" x14ac:dyDescent="0.25">
      <c r="A1" s="15" t="s">
        <v>24</v>
      </c>
      <c r="B1" s="15" t="s">
        <v>25</v>
      </c>
      <c r="C1" s="15" t="s">
        <v>38</v>
      </c>
      <c r="D1" s="15" t="s">
        <v>29</v>
      </c>
      <c r="E1" s="15" t="s">
        <v>30</v>
      </c>
      <c r="F1" s="15" t="s">
        <v>31</v>
      </c>
      <c r="G1" s="15" t="s">
        <v>32</v>
      </c>
      <c r="H1" s="15" t="s">
        <v>33</v>
      </c>
      <c r="I1" s="15" t="s">
        <v>28</v>
      </c>
      <c r="J1" s="21" t="s">
        <v>44</v>
      </c>
      <c r="K1" s="14" t="s">
        <v>46</v>
      </c>
    </row>
    <row r="2" spans="1:11" x14ac:dyDescent="0.25">
      <c r="A2" s="16" t="s">
        <v>0</v>
      </c>
      <c r="B2" s="16" t="s">
        <v>1</v>
      </c>
      <c r="C2" s="16" t="s">
        <v>37</v>
      </c>
      <c r="D2" s="16" t="s">
        <v>2</v>
      </c>
      <c r="E2" s="16" t="s">
        <v>3</v>
      </c>
      <c r="F2" s="16" t="s">
        <v>23</v>
      </c>
      <c r="G2" s="16" t="s">
        <v>4</v>
      </c>
      <c r="H2" s="16" t="s">
        <v>5</v>
      </c>
      <c r="I2" s="16" t="s">
        <v>6</v>
      </c>
      <c r="J2" s="14" t="s">
        <v>45</v>
      </c>
      <c r="K2" s="14" t="s">
        <v>47</v>
      </c>
    </row>
    <row r="3" spans="1:11" x14ac:dyDescent="0.25">
      <c r="A3" s="14" t="s">
        <v>57</v>
      </c>
      <c r="B3" s="14" t="s">
        <v>60</v>
      </c>
      <c r="C3" s="14" t="s">
        <v>61</v>
      </c>
      <c r="D3" s="27">
        <v>80.004000000000005</v>
      </c>
      <c r="E3" s="28">
        <v>0</v>
      </c>
      <c r="F3" s="28">
        <v>0</v>
      </c>
      <c r="G3" s="27">
        <f>SUM(D3:F3)</f>
        <v>80.004000000000005</v>
      </c>
      <c r="H3" s="27">
        <f>160-G3</f>
        <v>79.995999999999995</v>
      </c>
      <c r="I3" s="20">
        <v>0</v>
      </c>
      <c r="J3" s="20">
        <v>1.520558448048688</v>
      </c>
    </row>
    <row r="4" spans="1:11" x14ac:dyDescent="0.25">
      <c r="A4" s="14" t="s">
        <v>58</v>
      </c>
      <c r="B4" s="14" t="s">
        <v>60</v>
      </c>
      <c r="C4" s="14" t="s">
        <v>61</v>
      </c>
      <c r="D4" s="27">
        <v>80.031999999999996</v>
      </c>
      <c r="E4" s="28">
        <v>0</v>
      </c>
      <c r="F4" s="28">
        <v>0</v>
      </c>
      <c r="G4" s="27">
        <f>SUM(D4:F4)</f>
        <v>80.031999999999996</v>
      </c>
      <c r="H4" s="27">
        <f>160-G4</f>
        <v>79.968000000000004</v>
      </c>
      <c r="I4" s="20">
        <v>0</v>
      </c>
      <c r="J4" s="20">
        <v>1.5210906168970626</v>
      </c>
    </row>
    <row r="5" spans="1:11" x14ac:dyDescent="0.25">
      <c r="A5" s="14" t="s">
        <v>59</v>
      </c>
      <c r="B5" s="14" t="s">
        <v>60</v>
      </c>
      <c r="C5" s="14" t="s">
        <v>61</v>
      </c>
      <c r="D5" s="27">
        <v>80.010999999999996</v>
      </c>
      <c r="E5" s="28">
        <v>0</v>
      </c>
      <c r="F5" s="28">
        <v>0</v>
      </c>
      <c r="G5" s="27">
        <f t="shared" ref="G5" si="0">SUM(D5:F5)</f>
        <v>80.010999999999996</v>
      </c>
      <c r="H5" s="27">
        <f t="shared" ref="H5" si="1">160-G5</f>
        <v>79.989000000000004</v>
      </c>
      <c r="I5" s="20">
        <v>0</v>
      </c>
      <c r="J5" s="20">
        <v>1.5206914902607815</v>
      </c>
    </row>
    <row r="6" spans="1:11" x14ac:dyDescent="0.25">
      <c r="A6" s="14" t="s">
        <v>40</v>
      </c>
      <c r="B6" s="14" t="s">
        <v>43</v>
      </c>
      <c r="C6" s="14" t="s">
        <v>8</v>
      </c>
      <c r="D6" s="27">
        <v>80.03</v>
      </c>
      <c r="E6" s="28">
        <v>0.85150000000000003</v>
      </c>
      <c r="F6" s="28">
        <v>0</v>
      </c>
      <c r="G6" s="27">
        <f>SUM(D7:F7)</f>
        <v>80.863100000000003</v>
      </c>
      <c r="H6" s="27">
        <f>160-G7</f>
        <v>79.14</v>
      </c>
      <c r="I6" s="20">
        <v>0.82933984808703498</v>
      </c>
      <c r="J6" s="20">
        <v>1.5210526048364645</v>
      </c>
      <c r="K6" s="20">
        <v>1.8340522384700824</v>
      </c>
    </row>
    <row r="7" spans="1:11" x14ac:dyDescent="0.25">
      <c r="A7" s="14" t="s">
        <v>41</v>
      </c>
      <c r="B7" s="14" t="s">
        <v>43</v>
      </c>
      <c r="C7" s="14" t="s">
        <v>8</v>
      </c>
      <c r="D7" s="27">
        <v>80.012</v>
      </c>
      <c r="E7" s="28">
        <v>0.85109999999999997</v>
      </c>
      <c r="F7" s="28">
        <v>0</v>
      </c>
      <c r="G7" s="27">
        <f>SUM(D8:F8)</f>
        <v>80.86</v>
      </c>
      <c r="H7" s="27">
        <f t="shared" ref="H7:H8" si="2">160-G8</f>
        <v>79.023600000000002</v>
      </c>
      <c r="I7" s="20">
        <v>0.82895025802334166</v>
      </c>
      <c r="J7" s="20">
        <v>1.5207104962910807</v>
      </c>
      <c r="K7" s="20">
        <v>1.8345015054549394</v>
      </c>
    </row>
    <row r="8" spans="1:11" x14ac:dyDescent="0.25">
      <c r="A8" s="14" t="s">
        <v>42</v>
      </c>
      <c r="B8" s="14" t="s">
        <v>43</v>
      </c>
      <c r="C8" s="14" t="s">
        <v>8</v>
      </c>
      <c r="D8" s="27">
        <v>80.007999999999996</v>
      </c>
      <c r="E8" s="28">
        <v>0.85199999999999998</v>
      </c>
      <c r="F8" s="28">
        <v>0</v>
      </c>
      <c r="G8" s="27">
        <f>SUM(D9:F9)</f>
        <v>80.976399999999998</v>
      </c>
      <c r="H8" s="27">
        <f t="shared" si="2"/>
        <v>79.011600000000001</v>
      </c>
      <c r="I8" s="29">
        <v>0.8298268356666515</v>
      </c>
      <c r="J8" s="20">
        <v>1.5206344721698843</v>
      </c>
      <c r="K8" s="20">
        <v>1.8324720373115726</v>
      </c>
    </row>
    <row r="9" spans="1:11" x14ac:dyDescent="0.25">
      <c r="A9" s="14" t="s">
        <v>7</v>
      </c>
      <c r="B9" s="14" t="s">
        <v>19</v>
      </c>
      <c r="C9" s="14" t="s">
        <v>39</v>
      </c>
      <c r="D9" s="27">
        <v>80.006</v>
      </c>
      <c r="E9" s="28">
        <v>0.97040000000000004</v>
      </c>
      <c r="F9" s="28">
        <v>0</v>
      </c>
      <c r="G9" s="27">
        <f t="shared" ref="G9:G10" si="3">SUM(D11:F11)</f>
        <v>80.988399999999999</v>
      </c>
      <c r="H9" s="27">
        <f>160-G11</f>
        <v>160</v>
      </c>
      <c r="I9" s="29">
        <v>0.78894051804324872</v>
      </c>
      <c r="J9" s="20">
        <v>1.5205964601092863</v>
      </c>
      <c r="K9" s="20">
        <v>1.9273905007195093</v>
      </c>
    </row>
    <row r="10" spans="1:11" x14ac:dyDescent="0.25">
      <c r="A10" s="14" t="s">
        <v>9</v>
      </c>
      <c r="B10" s="14" t="s">
        <v>19</v>
      </c>
      <c r="C10" s="14" t="s">
        <v>39</v>
      </c>
      <c r="D10" s="27">
        <v>80.048000000000002</v>
      </c>
      <c r="E10" s="28">
        <v>0.9698</v>
      </c>
      <c r="F10" s="28">
        <v>0</v>
      </c>
      <c r="G10" s="27">
        <f t="shared" si="3"/>
        <v>0</v>
      </c>
      <c r="H10" s="27">
        <f t="shared" ref="H10:H11" si="4">160-G12</f>
        <v>160</v>
      </c>
      <c r="I10" s="29">
        <v>0.78845271475509338</v>
      </c>
      <c r="J10" s="14">
        <v>1.5213947133818482</v>
      </c>
      <c r="K10" s="20">
        <v>1.9295953770092844</v>
      </c>
    </row>
    <row r="11" spans="1:11" x14ac:dyDescent="0.25">
      <c r="A11" s="14" t="s">
        <v>10</v>
      </c>
      <c r="B11" s="14" t="s">
        <v>19</v>
      </c>
      <c r="C11" s="14" t="s">
        <v>39</v>
      </c>
      <c r="D11" s="27">
        <v>80.019000000000005</v>
      </c>
      <c r="E11" s="28">
        <v>0.96940000000000004</v>
      </c>
      <c r="F11" s="28">
        <v>0</v>
      </c>
      <c r="G11" s="27">
        <f>SUM(D13:F13)</f>
        <v>0</v>
      </c>
      <c r="H11" s="27">
        <f t="shared" si="4"/>
        <v>160</v>
      </c>
      <c r="I11" s="29">
        <v>0.78812751256298974</v>
      </c>
      <c r="J11" s="14">
        <v>1.5208435385031744</v>
      </c>
      <c r="K11" s="14">
        <v>1.9296922316001799</v>
      </c>
    </row>
    <row r="12" spans="1:11" x14ac:dyDescent="0.25">
      <c r="G12" s="17"/>
      <c r="H12" s="17"/>
      <c r="I12" s="19"/>
    </row>
    <row r="13" spans="1:11" x14ac:dyDescent="0.25">
      <c r="D13" s="15"/>
      <c r="E13" s="15"/>
      <c r="F13" s="15"/>
      <c r="G13" s="15"/>
      <c r="H13" s="15"/>
      <c r="I13" s="15"/>
      <c r="J13" s="21"/>
    </row>
    <row r="14" spans="1:11" x14ac:dyDescent="0.25">
      <c r="D14" s="16"/>
      <c r="E14" s="16"/>
      <c r="F14" s="16"/>
      <c r="G14" s="16"/>
      <c r="H14" s="16"/>
      <c r="I14" s="16"/>
    </row>
    <row r="15" spans="1:11" x14ac:dyDescent="0.25">
      <c r="A15" s="15"/>
      <c r="B15" s="15"/>
      <c r="C15" s="15"/>
      <c r="E15" s="20"/>
      <c r="F15" s="20"/>
      <c r="G15" s="18"/>
      <c r="H15" s="18"/>
      <c r="I15" s="20"/>
      <c r="J15" s="20"/>
    </row>
    <row r="16" spans="1:11" x14ac:dyDescent="0.25">
      <c r="A16" s="16"/>
      <c r="B16" s="16"/>
      <c r="C16" s="16"/>
      <c r="E16" s="20"/>
      <c r="F16" s="20"/>
      <c r="G16" s="18"/>
      <c r="H16" s="18"/>
      <c r="I16" s="20"/>
      <c r="J16" s="20"/>
    </row>
    <row r="17" spans="4:11" x14ac:dyDescent="0.25">
      <c r="E17" s="20"/>
      <c r="F17" s="20"/>
      <c r="G17" s="18"/>
      <c r="H17" s="18"/>
      <c r="I17" s="20"/>
      <c r="J17" s="20"/>
    </row>
    <row r="18" spans="4:11" x14ac:dyDescent="0.25">
      <c r="D18" s="22"/>
      <c r="E18" s="20"/>
      <c r="F18" s="20"/>
      <c r="G18" s="18"/>
      <c r="H18" s="18"/>
      <c r="I18" s="20"/>
      <c r="J18" s="20"/>
    </row>
    <row r="19" spans="4:11" x14ac:dyDescent="0.25">
      <c r="D19" s="22"/>
      <c r="E19" s="20"/>
      <c r="F19" s="20"/>
      <c r="G19" s="18"/>
      <c r="H19" s="18"/>
      <c r="I19" s="20"/>
      <c r="J19" s="20"/>
      <c r="K19" s="20"/>
    </row>
    <row r="20" spans="4:11" x14ac:dyDescent="0.25">
      <c r="D20" s="22"/>
      <c r="E20" s="20"/>
      <c r="F20" s="20"/>
      <c r="G20" s="18"/>
      <c r="H20" s="18"/>
      <c r="I20" s="20"/>
      <c r="J20" s="20"/>
      <c r="K20" s="20"/>
    </row>
    <row r="21" spans="4:11" x14ac:dyDescent="0.25">
      <c r="E21" s="20"/>
      <c r="F21" s="20"/>
      <c r="G21" s="18"/>
      <c r="H21" s="18"/>
      <c r="I21" s="19"/>
      <c r="J21" s="20"/>
      <c r="K21" s="20"/>
    </row>
    <row r="22" spans="4:11" x14ac:dyDescent="0.25">
      <c r="E22" s="20"/>
      <c r="F22" s="20"/>
      <c r="G22" s="18"/>
      <c r="H22" s="18"/>
      <c r="I22" s="19"/>
      <c r="J22" s="20"/>
      <c r="K22" s="20"/>
    </row>
    <row r="23" spans="4:11" x14ac:dyDescent="0.25">
      <c r="E23" s="20"/>
      <c r="F23" s="20"/>
      <c r="G23" s="18"/>
      <c r="H23" s="18"/>
      <c r="I23" s="19"/>
      <c r="J23" s="20"/>
      <c r="K23" s="20"/>
    </row>
    <row r="24" spans="4:11" x14ac:dyDescent="0.25">
      <c r="G24" s="17"/>
      <c r="H24" s="17"/>
      <c r="I24" s="19"/>
      <c r="K24" s="20"/>
    </row>
    <row r="25" spans="4:11" x14ac:dyDescent="0.25">
      <c r="G25" s="17"/>
      <c r="H25" s="17"/>
      <c r="I25" s="19"/>
    </row>
    <row r="26" spans="4:11" x14ac:dyDescent="0.25">
      <c r="G26" s="17"/>
      <c r="H26" s="17"/>
      <c r="I26" s="19"/>
    </row>
    <row r="27" spans="4:11" x14ac:dyDescent="0.25">
      <c r="G27" s="17"/>
      <c r="H27" s="17"/>
      <c r="I27" s="19"/>
    </row>
    <row r="28" spans="4:11" x14ac:dyDescent="0.25">
      <c r="G28" s="17"/>
      <c r="H28" s="17"/>
      <c r="I28" s="19"/>
    </row>
    <row r="29" spans="4:11" x14ac:dyDescent="0.25">
      <c r="G29" s="17"/>
      <c r="H29" s="17"/>
      <c r="I29" s="19"/>
    </row>
    <row r="30" spans="4:11" x14ac:dyDescent="0.25">
      <c r="G30" s="17"/>
      <c r="H30" s="17"/>
      <c r="I30" s="19"/>
    </row>
    <row r="31" spans="4:11" x14ac:dyDescent="0.25">
      <c r="G31" s="17"/>
      <c r="H31" s="17"/>
      <c r="I31" s="19"/>
    </row>
    <row r="32" spans="4:11" x14ac:dyDescent="0.25">
      <c r="G32" s="17"/>
      <c r="H32" s="17"/>
      <c r="I32" s="19"/>
    </row>
    <row r="33" spans="7:9" x14ac:dyDescent="0.25">
      <c r="G33" s="17"/>
      <c r="H33" s="17"/>
      <c r="I33" s="19"/>
    </row>
    <row r="34" spans="7:9" x14ac:dyDescent="0.25">
      <c r="G34" s="17"/>
      <c r="H34" s="17"/>
      <c r="I34" s="19"/>
    </row>
    <row r="35" spans="7:9" x14ac:dyDescent="0.25">
      <c r="G35" s="17"/>
      <c r="H35" s="17"/>
      <c r="I35" s="19"/>
    </row>
    <row r="36" spans="7:9" x14ac:dyDescent="0.25">
      <c r="G36" s="17"/>
      <c r="H36" s="17"/>
      <c r="I36" s="19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2" sqref="K12"/>
    </sheetView>
  </sheetViews>
  <sheetFormatPr defaultColWidth="9" defaultRowHeight="15" x14ac:dyDescent="0.25"/>
  <cols>
    <col min="1" max="1" width="8.5703125" style="12"/>
    <col min="2" max="2" width="15.42578125" style="12" bestFit="1" customWidth="1"/>
    <col min="3" max="3" width="15" style="12" bestFit="1" customWidth="1"/>
    <col min="4" max="4" width="11.85546875" style="12" bestFit="1" customWidth="1"/>
    <col min="5" max="5" width="18.140625" style="12"/>
    <col min="6" max="6" width="13.5703125" style="12"/>
    <col min="7" max="7" width="12.7109375" style="12"/>
    <col min="8" max="8" width="13" style="12"/>
    <col min="9" max="1022" width="8.5703125" style="12"/>
    <col min="1023" max="16384" width="9" style="12"/>
  </cols>
  <sheetData>
    <row r="1" spans="1:8" x14ac:dyDescent="0.25">
      <c r="A1" s="1" t="s">
        <v>24</v>
      </c>
      <c r="B1" s="2" t="s">
        <v>26</v>
      </c>
      <c r="C1" s="2" t="s">
        <v>34</v>
      </c>
      <c r="D1" s="2" t="s">
        <v>27</v>
      </c>
      <c r="E1" s="2" t="s">
        <v>54</v>
      </c>
      <c r="F1" s="2" t="s">
        <v>35</v>
      </c>
      <c r="G1" s="3" t="s">
        <v>36</v>
      </c>
      <c r="H1" s="2" t="s">
        <v>14</v>
      </c>
    </row>
    <row r="2" spans="1:8" x14ac:dyDescent="0.25">
      <c r="A2" s="1" t="s">
        <v>0</v>
      </c>
      <c r="B2" s="2" t="s">
        <v>11</v>
      </c>
      <c r="C2" s="2" t="s">
        <v>12</v>
      </c>
      <c r="D2" s="2" t="s">
        <v>13</v>
      </c>
      <c r="E2" s="2" t="s">
        <v>55</v>
      </c>
      <c r="F2" s="2" t="s">
        <v>15</v>
      </c>
      <c r="G2" s="3" t="s">
        <v>16</v>
      </c>
      <c r="H2" s="2" t="s">
        <v>17</v>
      </c>
    </row>
    <row r="3" spans="1:8" x14ac:dyDescent="0.25">
      <c r="A3" s="12" t="s">
        <v>57</v>
      </c>
      <c r="B3" s="12">
        <v>12112018</v>
      </c>
      <c r="C3" s="24">
        <v>0</v>
      </c>
      <c r="D3" s="12">
        <v>1230</v>
      </c>
      <c r="E3" s="12">
        <v>0</v>
      </c>
      <c r="F3" s="32">
        <f>G3</f>
        <v>183.26605000000001</v>
      </c>
      <c r="G3" s="32">
        <v>183.26605000000001</v>
      </c>
    </row>
    <row r="4" spans="1:8" x14ac:dyDescent="0.25">
      <c r="A4" s="12" t="s">
        <v>58</v>
      </c>
      <c r="B4" s="12">
        <v>12112018</v>
      </c>
      <c r="C4" s="24">
        <v>0</v>
      </c>
      <c r="D4" s="12">
        <v>1230</v>
      </c>
      <c r="E4" s="12">
        <v>0</v>
      </c>
      <c r="F4" s="32">
        <f t="shared" ref="F4:F11" si="0">G4</f>
        <v>183.88749999999999</v>
      </c>
      <c r="G4" s="32">
        <v>183.88749999999999</v>
      </c>
    </row>
    <row r="5" spans="1:8" x14ac:dyDescent="0.25">
      <c r="A5" s="12" t="s">
        <v>59</v>
      </c>
      <c r="B5" s="12">
        <v>12112018</v>
      </c>
      <c r="C5" s="24">
        <v>0</v>
      </c>
      <c r="D5" s="12">
        <v>1230</v>
      </c>
      <c r="E5" s="12">
        <v>0</v>
      </c>
      <c r="F5" s="32">
        <f t="shared" si="0"/>
        <v>183.7484</v>
      </c>
      <c r="G5" s="32">
        <v>183.7484</v>
      </c>
    </row>
    <row r="6" spans="1:8" x14ac:dyDescent="0.25">
      <c r="A6" s="12" t="s">
        <v>40</v>
      </c>
      <c r="B6" s="12">
        <v>12112018</v>
      </c>
      <c r="C6" s="24">
        <v>0</v>
      </c>
      <c r="D6" s="12">
        <v>1230</v>
      </c>
      <c r="E6" s="12">
        <v>0</v>
      </c>
      <c r="F6" s="32">
        <f t="shared" si="0"/>
        <v>185.28739999999999</v>
      </c>
      <c r="G6" s="32">
        <v>185.28739999999999</v>
      </c>
    </row>
    <row r="7" spans="1:8" x14ac:dyDescent="0.25">
      <c r="A7" s="12" t="s">
        <v>41</v>
      </c>
      <c r="B7" s="12">
        <v>12112018</v>
      </c>
      <c r="C7" s="24">
        <v>0</v>
      </c>
      <c r="D7" s="12">
        <v>1230</v>
      </c>
      <c r="E7" s="12">
        <v>0</v>
      </c>
      <c r="F7" s="32">
        <f t="shared" si="0"/>
        <v>188.50425000000001</v>
      </c>
      <c r="G7" s="32">
        <v>188.50425000000001</v>
      </c>
    </row>
    <row r="8" spans="1:8" x14ac:dyDescent="0.25">
      <c r="A8" s="12" t="s">
        <v>42</v>
      </c>
      <c r="B8" s="12">
        <v>12112018</v>
      </c>
      <c r="C8" s="24">
        <v>0</v>
      </c>
      <c r="D8" s="12">
        <v>1230</v>
      </c>
      <c r="E8" s="12">
        <v>0</v>
      </c>
      <c r="F8" s="32">
        <f t="shared" si="0"/>
        <v>184.17580000000001</v>
      </c>
      <c r="G8" s="32">
        <v>184.17580000000001</v>
      </c>
    </row>
    <row r="9" spans="1:8" x14ac:dyDescent="0.25">
      <c r="A9" s="12" t="s">
        <v>7</v>
      </c>
      <c r="B9" s="12">
        <v>12112018</v>
      </c>
      <c r="C9" s="24">
        <v>0</v>
      </c>
      <c r="D9" s="12">
        <v>1230</v>
      </c>
      <c r="E9" s="12">
        <v>0</v>
      </c>
      <c r="F9" s="32">
        <f t="shared" si="0"/>
        <v>188.87815000000001</v>
      </c>
      <c r="G9" s="32">
        <v>188.87815000000001</v>
      </c>
    </row>
    <row r="10" spans="1:8" x14ac:dyDescent="0.25">
      <c r="A10" s="12" t="s">
        <v>9</v>
      </c>
      <c r="B10" s="12">
        <v>12112018</v>
      </c>
      <c r="C10" s="24">
        <v>0</v>
      </c>
      <c r="D10" s="12">
        <v>1230</v>
      </c>
      <c r="E10" s="12">
        <v>0</v>
      </c>
      <c r="F10" s="32">
        <f t="shared" si="0"/>
        <v>185.49180000000001</v>
      </c>
      <c r="G10" s="32">
        <v>185.49180000000001</v>
      </c>
    </row>
    <row r="11" spans="1:8" x14ac:dyDescent="0.25">
      <c r="A11" s="12" t="s">
        <v>10</v>
      </c>
      <c r="B11" s="12">
        <v>12112018</v>
      </c>
      <c r="C11" s="24">
        <v>0</v>
      </c>
      <c r="D11" s="12">
        <v>1230</v>
      </c>
      <c r="E11" s="12">
        <v>0</v>
      </c>
      <c r="F11" s="32">
        <f t="shared" si="0"/>
        <v>184.33615</v>
      </c>
      <c r="G11" s="32">
        <v>184.33615</v>
      </c>
    </row>
    <row r="12" spans="1:8" x14ac:dyDescent="0.25">
      <c r="A12" s="12" t="s">
        <v>57</v>
      </c>
      <c r="B12" s="12">
        <v>13112018</v>
      </c>
      <c r="C12" s="24">
        <v>0.84027777777373558</v>
      </c>
      <c r="D12" s="12">
        <v>840</v>
      </c>
      <c r="E12" s="12">
        <v>27</v>
      </c>
      <c r="F12" s="26">
        <v>183.26509999999999</v>
      </c>
      <c r="G12" s="32">
        <v>183.23079999999999</v>
      </c>
    </row>
    <row r="13" spans="1:8" x14ac:dyDescent="0.25">
      <c r="A13" s="12" t="s">
        <v>58</v>
      </c>
      <c r="B13" s="12">
        <v>13112018</v>
      </c>
      <c r="C13" s="24">
        <v>0.84027777777373558</v>
      </c>
      <c r="D13" s="12">
        <v>840</v>
      </c>
      <c r="E13" s="12">
        <v>28</v>
      </c>
      <c r="F13" s="26">
        <v>183.88720000000001</v>
      </c>
      <c r="G13" s="32">
        <v>183.851</v>
      </c>
    </row>
    <row r="14" spans="1:8" x14ac:dyDescent="0.25">
      <c r="A14" s="12" t="s">
        <v>59</v>
      </c>
      <c r="B14" s="12">
        <v>13112018</v>
      </c>
      <c r="C14" s="24">
        <v>0.84027777777373558</v>
      </c>
      <c r="D14" s="12">
        <v>840</v>
      </c>
      <c r="E14" s="12">
        <v>28</v>
      </c>
      <c r="F14" s="26">
        <v>183.74780000000001</v>
      </c>
      <c r="G14" s="32">
        <v>183.7115</v>
      </c>
    </row>
    <row r="15" spans="1:8" x14ac:dyDescent="0.25">
      <c r="A15" s="12" t="s">
        <v>40</v>
      </c>
      <c r="B15" s="12">
        <v>13112018</v>
      </c>
      <c r="C15" s="24">
        <v>0.84027777777373558</v>
      </c>
      <c r="D15" s="12">
        <v>840</v>
      </c>
      <c r="E15" s="12">
        <v>30</v>
      </c>
      <c r="F15" s="26">
        <v>185.28700000000001</v>
      </c>
      <c r="G15" s="32">
        <v>185.24809999999999</v>
      </c>
    </row>
    <row r="16" spans="1:8" x14ac:dyDescent="0.25">
      <c r="A16" s="12" t="s">
        <v>41</v>
      </c>
      <c r="B16" s="12">
        <v>13112018</v>
      </c>
      <c r="C16" s="24">
        <v>0.84027777777373558</v>
      </c>
      <c r="D16" s="12">
        <v>840</v>
      </c>
      <c r="E16" s="12">
        <v>31</v>
      </c>
      <c r="F16" s="26">
        <v>188.5035</v>
      </c>
      <c r="G16" s="32">
        <v>188.4641</v>
      </c>
    </row>
    <row r="17" spans="1:7" x14ac:dyDescent="0.25">
      <c r="A17" s="12" t="s">
        <v>42</v>
      </c>
      <c r="B17" s="12">
        <v>13112018</v>
      </c>
      <c r="C17" s="24">
        <v>0.84027777777373558</v>
      </c>
      <c r="D17" s="12">
        <v>840</v>
      </c>
      <c r="E17" s="12">
        <v>28.5</v>
      </c>
      <c r="F17" s="26">
        <v>184.1746</v>
      </c>
      <c r="G17" s="32">
        <v>184.13939999999999</v>
      </c>
    </row>
    <row r="18" spans="1:7" x14ac:dyDescent="0.25">
      <c r="A18" s="12" t="s">
        <v>7</v>
      </c>
      <c r="B18" s="12">
        <v>13112018</v>
      </c>
      <c r="C18" s="24">
        <v>0.84027777777373558</v>
      </c>
      <c r="D18" s="12">
        <v>840</v>
      </c>
      <c r="E18" s="12">
        <f>50+50+38</f>
        <v>138</v>
      </c>
      <c r="F18" s="26">
        <v>188.87790000000001</v>
      </c>
      <c r="G18" s="32">
        <v>188.71129999999999</v>
      </c>
    </row>
    <row r="19" spans="1:7" x14ac:dyDescent="0.25">
      <c r="A19" s="12" t="s">
        <v>9</v>
      </c>
      <c r="B19" s="12">
        <v>13112018</v>
      </c>
      <c r="C19" s="24">
        <v>0.84027777777373558</v>
      </c>
      <c r="D19" s="12">
        <v>840</v>
      </c>
      <c r="E19" s="12">
        <v>135.5</v>
      </c>
      <c r="F19" s="26">
        <v>185.49119999999999</v>
      </c>
      <c r="G19" s="32">
        <v>185.3244</v>
      </c>
    </row>
    <row r="20" spans="1:7" x14ac:dyDescent="0.25">
      <c r="A20" s="12" t="s">
        <v>10</v>
      </c>
      <c r="B20" s="12">
        <v>13112018</v>
      </c>
      <c r="C20" s="24">
        <v>0.84027777777373558</v>
      </c>
      <c r="D20" s="12">
        <v>840</v>
      </c>
      <c r="E20" s="12">
        <v>140.5</v>
      </c>
      <c r="F20" s="26">
        <v>184.33600000000001</v>
      </c>
      <c r="G20" s="32">
        <v>184.16579999999999</v>
      </c>
    </row>
    <row r="21" spans="1:7" x14ac:dyDescent="0.25">
      <c r="A21" s="12" t="s">
        <v>57</v>
      </c>
      <c r="B21" s="12">
        <v>14112018</v>
      </c>
      <c r="C21" s="24">
        <v>1.84375</v>
      </c>
      <c r="D21" s="12">
        <v>845</v>
      </c>
      <c r="E21" s="12">
        <v>17.5</v>
      </c>
      <c r="F21" s="26">
        <v>183.23249999999999</v>
      </c>
      <c r="G21" s="32">
        <v>183.21039999999999</v>
      </c>
    </row>
    <row r="22" spans="1:7" x14ac:dyDescent="0.25">
      <c r="A22" s="12" t="s">
        <v>58</v>
      </c>
      <c r="B22" s="12">
        <v>14112018</v>
      </c>
      <c r="C22" s="24">
        <v>1.84375</v>
      </c>
      <c r="D22" s="12">
        <v>845</v>
      </c>
      <c r="E22" s="12">
        <v>18.25</v>
      </c>
      <c r="F22" s="26">
        <v>183.85230000000001</v>
      </c>
      <c r="G22" s="32">
        <v>183.82910000000001</v>
      </c>
    </row>
    <row r="23" spans="1:7" x14ac:dyDescent="0.25">
      <c r="A23" s="12" t="s">
        <v>59</v>
      </c>
      <c r="B23" s="12">
        <v>14112018</v>
      </c>
      <c r="C23" s="24">
        <v>1.84375</v>
      </c>
      <c r="D23" s="12">
        <v>845</v>
      </c>
      <c r="E23" s="12">
        <v>18.25</v>
      </c>
      <c r="F23" s="26">
        <v>183.71250000000001</v>
      </c>
      <c r="G23" s="32">
        <v>183.69030000000001</v>
      </c>
    </row>
    <row r="24" spans="1:7" x14ac:dyDescent="0.25">
      <c r="A24" s="12" t="s">
        <v>40</v>
      </c>
      <c r="B24" s="12">
        <v>14112018</v>
      </c>
      <c r="C24" s="24">
        <v>1.84375</v>
      </c>
      <c r="D24" s="12">
        <v>845</v>
      </c>
      <c r="E24" s="12">
        <v>48.5</v>
      </c>
      <c r="F24" s="26">
        <v>185.2492</v>
      </c>
      <c r="G24" s="32">
        <v>185.19730000000001</v>
      </c>
    </row>
    <row r="25" spans="1:7" x14ac:dyDescent="0.25">
      <c r="A25" s="12" t="s">
        <v>41</v>
      </c>
      <c r="B25" s="12">
        <v>14112018</v>
      </c>
      <c r="C25" s="24">
        <v>1.84375</v>
      </c>
      <c r="D25" s="12">
        <v>845</v>
      </c>
      <c r="E25" s="12">
        <v>48</v>
      </c>
      <c r="F25" s="26">
        <v>188.46549999999999</v>
      </c>
      <c r="G25" s="32">
        <v>188.4084</v>
      </c>
    </row>
    <row r="26" spans="1:7" x14ac:dyDescent="0.25">
      <c r="A26" s="12" t="s">
        <v>42</v>
      </c>
      <c r="B26" s="12">
        <v>14112018</v>
      </c>
      <c r="C26" s="24">
        <v>1.84375</v>
      </c>
      <c r="D26" s="12">
        <v>845</v>
      </c>
      <c r="E26" s="12">
        <v>48</v>
      </c>
      <c r="F26" s="26">
        <v>184.1405</v>
      </c>
      <c r="G26" s="32">
        <v>184.08320000000001</v>
      </c>
    </row>
    <row r="27" spans="1:7" x14ac:dyDescent="0.25">
      <c r="A27" s="12" t="s">
        <v>7</v>
      </c>
      <c r="B27" s="12">
        <v>14112018</v>
      </c>
      <c r="C27" s="24">
        <v>1.84375</v>
      </c>
      <c r="D27" s="12">
        <v>845</v>
      </c>
      <c r="E27" s="12">
        <f>53+37+31.6+51.3</f>
        <v>172.89999999999998</v>
      </c>
      <c r="F27" s="26">
        <v>188.71180000000001</v>
      </c>
      <c r="G27" s="32">
        <v>188.5119</v>
      </c>
    </row>
    <row r="28" spans="1:7" x14ac:dyDescent="0.25">
      <c r="A28" s="12" t="s">
        <v>9</v>
      </c>
      <c r="B28" s="12">
        <v>14112018</v>
      </c>
      <c r="C28" s="24">
        <v>1.84375</v>
      </c>
      <c r="D28" s="12">
        <v>845</v>
      </c>
      <c r="E28" s="12">
        <f>30+56.3+44+44</f>
        <v>174.3</v>
      </c>
      <c r="F28" s="26">
        <v>185.3254</v>
      </c>
      <c r="G28" s="32">
        <v>185.12260000000001</v>
      </c>
    </row>
    <row r="29" spans="1:7" x14ac:dyDescent="0.25">
      <c r="A29" s="12" t="s">
        <v>10</v>
      </c>
      <c r="B29" s="12">
        <v>14112018</v>
      </c>
      <c r="C29" s="24">
        <v>1.84375</v>
      </c>
      <c r="D29" s="12">
        <v>845</v>
      </c>
      <c r="E29" s="12">
        <f>35.2+54.5+40.5+43.8</f>
        <v>174</v>
      </c>
      <c r="F29" s="26">
        <v>184.16659999999999</v>
      </c>
      <c r="G29" s="32">
        <v>183.96469999999999</v>
      </c>
    </row>
    <row r="30" spans="1:7" x14ac:dyDescent="0.25">
      <c r="A30" s="12" t="s">
        <v>57</v>
      </c>
      <c r="B30" s="12">
        <v>15112018</v>
      </c>
      <c r="C30" s="24">
        <v>2.8506944444452529</v>
      </c>
      <c r="D30" s="12">
        <v>855</v>
      </c>
      <c r="E30" s="12">
        <v>14</v>
      </c>
      <c r="F30" s="26">
        <v>183.20679999999999</v>
      </c>
      <c r="G30" s="32">
        <v>183.19</v>
      </c>
    </row>
    <row r="31" spans="1:7" x14ac:dyDescent="0.25">
      <c r="A31" s="12" t="s">
        <v>58</v>
      </c>
      <c r="B31" s="12">
        <v>15112018</v>
      </c>
      <c r="C31" s="24">
        <v>2.8506944444452529</v>
      </c>
      <c r="D31" s="12">
        <v>855</v>
      </c>
      <c r="E31" s="12">
        <v>14.25</v>
      </c>
      <c r="F31" s="26">
        <v>183.8263</v>
      </c>
      <c r="G31" s="32">
        <v>183.80850000000001</v>
      </c>
    </row>
    <row r="32" spans="1:7" x14ac:dyDescent="0.25">
      <c r="A32" s="12" t="s">
        <v>59</v>
      </c>
      <c r="B32" s="12">
        <v>15112018</v>
      </c>
      <c r="C32" s="24">
        <v>2.8506944444452529</v>
      </c>
      <c r="D32" s="12">
        <v>855</v>
      </c>
      <c r="E32" s="12">
        <v>15</v>
      </c>
      <c r="F32" s="26">
        <v>183.68729999999999</v>
      </c>
      <c r="G32" s="32">
        <v>183.66839999999999</v>
      </c>
    </row>
    <row r="33" spans="1:7" x14ac:dyDescent="0.25">
      <c r="A33" s="12" t="s">
        <v>40</v>
      </c>
      <c r="B33" s="12">
        <v>15112018</v>
      </c>
      <c r="C33" s="24">
        <v>2.8506944444452529</v>
      </c>
      <c r="D33" s="12">
        <v>855</v>
      </c>
      <c r="E33" s="12">
        <f>24+51+24+57</f>
        <v>156</v>
      </c>
      <c r="F33" s="26">
        <v>185.19399999999999</v>
      </c>
      <c r="G33" s="32">
        <v>185.0059</v>
      </c>
    </row>
    <row r="34" spans="1:7" x14ac:dyDescent="0.25">
      <c r="A34" s="12" t="s">
        <v>41</v>
      </c>
      <c r="B34" s="12">
        <v>15112018</v>
      </c>
      <c r="C34" s="24">
        <v>2.8506944444452529</v>
      </c>
      <c r="D34" s="12">
        <v>855</v>
      </c>
      <c r="E34" s="12">
        <f>57+29.6+44.5+36.6</f>
        <v>167.7</v>
      </c>
      <c r="F34" s="26">
        <v>188.4049</v>
      </c>
      <c r="G34" s="32">
        <v>188.2022</v>
      </c>
    </row>
    <row r="35" spans="1:7" x14ac:dyDescent="0.25">
      <c r="A35" s="12" t="s">
        <v>42</v>
      </c>
      <c r="B35" s="12">
        <v>15112018</v>
      </c>
      <c r="C35" s="24">
        <v>2.8506944444452529</v>
      </c>
      <c r="D35" s="12">
        <v>855</v>
      </c>
      <c r="E35" s="12">
        <f>35+51.6+37+40</f>
        <v>163.6</v>
      </c>
      <c r="F35" s="26">
        <v>184.0796</v>
      </c>
      <c r="G35" s="32">
        <v>183.88130000000001</v>
      </c>
    </row>
    <row r="36" spans="1:7" x14ac:dyDescent="0.25">
      <c r="A36" s="12" t="s">
        <v>7</v>
      </c>
      <c r="B36" s="12">
        <v>15112018</v>
      </c>
      <c r="C36" s="24">
        <v>2.8506944444452529</v>
      </c>
      <c r="D36" s="12">
        <v>855</v>
      </c>
      <c r="E36" s="12">
        <f>35.5+45.25+35.25+49.5</f>
        <v>165.5</v>
      </c>
      <c r="F36" s="26">
        <v>188.50700000000001</v>
      </c>
      <c r="G36" s="32">
        <v>188.328</v>
      </c>
    </row>
    <row r="37" spans="1:7" x14ac:dyDescent="0.25">
      <c r="A37" s="12" t="s">
        <v>9</v>
      </c>
      <c r="B37" s="12">
        <v>15112018</v>
      </c>
      <c r="C37" s="24">
        <v>2.8506944444452529</v>
      </c>
      <c r="D37" s="12">
        <v>855</v>
      </c>
      <c r="E37" s="12">
        <f>48.5+37.5+40+42</f>
        <v>168</v>
      </c>
      <c r="F37" s="26">
        <v>185.11920000000001</v>
      </c>
      <c r="G37" s="32">
        <v>184.93819999999999</v>
      </c>
    </row>
    <row r="38" spans="1:7" x14ac:dyDescent="0.25">
      <c r="A38" s="12" t="s">
        <v>10</v>
      </c>
      <c r="B38" s="12">
        <v>15112018</v>
      </c>
      <c r="C38" s="24">
        <v>2.8506944444452529</v>
      </c>
      <c r="D38" s="12">
        <v>855</v>
      </c>
      <c r="E38" s="12">
        <f>41+25.5+58+42</f>
        <v>166.5</v>
      </c>
      <c r="F38" s="26">
        <v>183.96039999999999</v>
      </c>
      <c r="G38" s="32">
        <v>183.7807</v>
      </c>
    </row>
    <row r="39" spans="1:7" x14ac:dyDescent="0.25">
      <c r="A39" s="12" t="s">
        <v>57</v>
      </c>
      <c r="B39" s="12">
        <v>16112018</v>
      </c>
      <c r="C39" s="24">
        <v>3.8090277777737356</v>
      </c>
      <c r="D39" s="12">
        <v>755</v>
      </c>
      <c r="E39" s="12">
        <v>11</v>
      </c>
      <c r="F39" s="26">
        <v>183.19130000000001</v>
      </c>
      <c r="G39" s="32">
        <v>183.17789999999999</v>
      </c>
    </row>
    <row r="40" spans="1:7" x14ac:dyDescent="0.25">
      <c r="A40" s="12" t="s">
        <v>58</v>
      </c>
      <c r="B40" s="12">
        <v>16112018</v>
      </c>
      <c r="C40" s="24">
        <v>3.8090277777737356</v>
      </c>
      <c r="D40" s="12">
        <v>755</v>
      </c>
      <c r="E40" s="12">
        <v>13</v>
      </c>
      <c r="F40" s="26">
        <v>183.81059999999999</v>
      </c>
      <c r="G40" s="32">
        <v>183.79470000000001</v>
      </c>
    </row>
    <row r="41" spans="1:7" x14ac:dyDescent="0.25">
      <c r="A41" s="12" t="s">
        <v>59</v>
      </c>
      <c r="B41" s="12">
        <v>16112018</v>
      </c>
      <c r="C41" s="24">
        <v>3.8090277777737356</v>
      </c>
      <c r="D41" s="12">
        <v>755</v>
      </c>
      <c r="E41" s="12">
        <v>11.5</v>
      </c>
      <c r="F41" s="26">
        <v>183.6695</v>
      </c>
      <c r="G41" s="32">
        <v>183.65479999999999</v>
      </c>
    </row>
    <row r="42" spans="1:7" x14ac:dyDescent="0.25">
      <c r="A42" s="12" t="s">
        <v>40</v>
      </c>
      <c r="B42" s="12">
        <v>16112018</v>
      </c>
      <c r="C42" s="24">
        <v>3.8090277777737356</v>
      </c>
      <c r="D42" s="12">
        <v>755</v>
      </c>
      <c r="E42" s="12">
        <f>43+49+44+50</f>
        <v>186</v>
      </c>
      <c r="F42" s="26">
        <v>185.00630000000001</v>
      </c>
      <c r="G42" s="32">
        <v>184.7724</v>
      </c>
    </row>
    <row r="43" spans="1:7" x14ac:dyDescent="0.25">
      <c r="A43" s="12" t="s">
        <v>41</v>
      </c>
      <c r="B43" s="12">
        <v>16112018</v>
      </c>
      <c r="C43" s="24">
        <v>3.8090277777737356</v>
      </c>
      <c r="D43" s="12">
        <v>755</v>
      </c>
      <c r="E43" s="12">
        <f>38+52+42+50</f>
        <v>182</v>
      </c>
      <c r="F43" s="26">
        <v>188.20359999999999</v>
      </c>
      <c r="G43" s="32">
        <v>187.97470000000001</v>
      </c>
    </row>
    <row r="44" spans="1:7" x14ac:dyDescent="0.25">
      <c r="A44" s="12" t="s">
        <v>42</v>
      </c>
      <c r="B44" s="12">
        <v>16112018</v>
      </c>
      <c r="C44" s="24">
        <v>3.8090277777737356</v>
      </c>
      <c r="D44" s="12">
        <v>755</v>
      </c>
      <c r="E44" s="12">
        <f>41+47.5+50+40.25</f>
        <v>178.75</v>
      </c>
      <c r="F44" s="26">
        <v>183.88200000000001</v>
      </c>
      <c r="G44" s="32">
        <v>183.6568</v>
      </c>
    </row>
    <row r="45" spans="1:7" x14ac:dyDescent="0.25">
      <c r="A45" s="12" t="s">
        <v>7</v>
      </c>
      <c r="B45" s="12">
        <v>16112018</v>
      </c>
      <c r="C45" s="24">
        <v>3.8090277777737356</v>
      </c>
      <c r="D45" s="12">
        <v>755</v>
      </c>
      <c r="E45" s="12">
        <f>29.66+21+22+28.5</f>
        <v>101.16</v>
      </c>
      <c r="F45" s="26">
        <v>188.3279</v>
      </c>
      <c r="G45" s="32">
        <v>188.22149999999999</v>
      </c>
    </row>
    <row r="46" spans="1:7" x14ac:dyDescent="0.25">
      <c r="A46" s="12" t="s">
        <v>9</v>
      </c>
      <c r="B46" s="12">
        <v>16112018</v>
      </c>
      <c r="C46" s="24">
        <v>3.8090277777737356</v>
      </c>
      <c r="D46" s="12">
        <v>755</v>
      </c>
      <c r="E46" s="12">
        <f>53+45</f>
        <v>98</v>
      </c>
      <c r="F46" s="26">
        <v>184.9402</v>
      </c>
      <c r="G46" s="32">
        <v>184.833</v>
      </c>
    </row>
    <row r="47" spans="1:7" x14ac:dyDescent="0.25">
      <c r="A47" s="12" t="s">
        <v>10</v>
      </c>
      <c r="B47" s="12">
        <v>16112018</v>
      </c>
      <c r="C47" s="24">
        <v>3.8090277777737356</v>
      </c>
      <c r="D47" s="12">
        <v>755</v>
      </c>
      <c r="E47" s="12">
        <f>50.25+49.5</f>
        <v>99.75</v>
      </c>
      <c r="F47" s="26">
        <v>183.78370000000001</v>
      </c>
      <c r="G47" s="32">
        <v>183.67580000000001</v>
      </c>
    </row>
    <row r="48" spans="1:7" x14ac:dyDescent="0.25">
      <c r="A48" s="12" t="s">
        <v>57</v>
      </c>
      <c r="B48" s="12">
        <v>17112018</v>
      </c>
      <c r="C48" s="24">
        <v>4.8611111111094942</v>
      </c>
      <c r="D48" s="12">
        <v>910</v>
      </c>
      <c r="E48" s="12">
        <v>8.5</v>
      </c>
      <c r="F48" s="26">
        <v>183.17750000000001</v>
      </c>
      <c r="G48" s="32">
        <v>183.16659999999999</v>
      </c>
    </row>
    <row r="49" spans="1:7" x14ac:dyDescent="0.25">
      <c r="A49" s="12" t="s">
        <v>58</v>
      </c>
      <c r="B49" s="12">
        <v>17112018</v>
      </c>
      <c r="C49" s="24">
        <v>4.8611111111094942</v>
      </c>
      <c r="D49" s="12">
        <v>910</v>
      </c>
      <c r="E49" s="12">
        <v>9.9</v>
      </c>
      <c r="F49" s="26">
        <v>183.7938</v>
      </c>
      <c r="G49" s="32">
        <v>183.78229999999999</v>
      </c>
    </row>
    <row r="50" spans="1:7" x14ac:dyDescent="0.25">
      <c r="A50" s="12" t="s">
        <v>59</v>
      </c>
      <c r="B50" s="12">
        <v>17112018</v>
      </c>
      <c r="C50" s="24">
        <v>4.8611111111094942</v>
      </c>
      <c r="D50" s="12">
        <v>910</v>
      </c>
      <c r="E50" s="12">
        <v>10.8</v>
      </c>
      <c r="F50" s="26">
        <v>183.65289999999999</v>
      </c>
      <c r="G50" s="32">
        <v>183.6405</v>
      </c>
    </row>
    <row r="51" spans="1:7" x14ac:dyDescent="0.25">
      <c r="A51" s="12" t="s">
        <v>40</v>
      </c>
      <c r="B51" s="12">
        <v>17112018</v>
      </c>
      <c r="C51" s="24">
        <v>4.8611111111094942</v>
      </c>
      <c r="D51" s="12">
        <v>910</v>
      </c>
      <c r="E51" s="12">
        <f>45.5+58+25</f>
        <v>128.5</v>
      </c>
      <c r="F51" s="26">
        <v>184.77180000000001</v>
      </c>
      <c r="G51" s="32">
        <v>184.60230000000001</v>
      </c>
    </row>
    <row r="52" spans="1:7" x14ac:dyDescent="0.25">
      <c r="A52" s="12" t="s">
        <v>41</v>
      </c>
      <c r="B52" s="12">
        <v>17112018</v>
      </c>
      <c r="C52" s="24">
        <v>4.8611111111094942</v>
      </c>
      <c r="D52" s="12">
        <v>910</v>
      </c>
      <c r="E52" s="12">
        <f>48+23+53</f>
        <v>124</v>
      </c>
      <c r="F52" s="26">
        <v>187.9725</v>
      </c>
      <c r="G52" s="32">
        <v>187.81190000000001</v>
      </c>
    </row>
    <row r="53" spans="1:7" x14ac:dyDescent="0.25">
      <c r="A53" s="12" t="s">
        <v>42</v>
      </c>
      <c r="B53" s="12">
        <v>17112018</v>
      </c>
      <c r="C53" s="24">
        <v>4.8611111111094942</v>
      </c>
      <c r="D53" s="12">
        <v>910</v>
      </c>
      <c r="E53" s="12">
        <f>47+35.5+42.66</f>
        <v>125.16</v>
      </c>
      <c r="F53" s="26">
        <v>183.6551</v>
      </c>
      <c r="G53" s="32">
        <v>183.49359999999999</v>
      </c>
    </row>
    <row r="54" spans="1:7" x14ac:dyDescent="0.25">
      <c r="A54" s="12" t="s">
        <v>7</v>
      </c>
      <c r="B54" s="12">
        <v>17112018</v>
      </c>
      <c r="C54" s="24">
        <v>4.8611111111094942</v>
      </c>
      <c r="D54" s="12">
        <v>910</v>
      </c>
      <c r="E54" s="12">
        <f>32.5+28.2</f>
        <v>60.7</v>
      </c>
      <c r="F54" s="26">
        <v>188.22</v>
      </c>
      <c r="G54" s="32">
        <v>188.15190000000001</v>
      </c>
    </row>
    <row r="55" spans="1:7" x14ac:dyDescent="0.25">
      <c r="A55" s="12" t="s">
        <v>9</v>
      </c>
      <c r="B55" s="12">
        <v>17112018</v>
      </c>
      <c r="C55" s="24">
        <v>4.8611111111094942</v>
      </c>
      <c r="D55" s="12">
        <v>910</v>
      </c>
      <c r="E55" s="12">
        <f>27.5+34</f>
        <v>61.5</v>
      </c>
      <c r="F55" s="26">
        <v>184.8306</v>
      </c>
      <c r="G55" s="32">
        <v>184.76439999999999</v>
      </c>
    </row>
    <row r="56" spans="1:7" x14ac:dyDescent="0.25">
      <c r="A56" s="12" t="s">
        <v>10</v>
      </c>
      <c r="B56" s="12">
        <v>17112018</v>
      </c>
      <c r="C56" s="24">
        <v>4.8611111111094942</v>
      </c>
      <c r="D56" s="12">
        <v>910</v>
      </c>
      <c r="E56" s="12">
        <f>30+31</f>
        <v>61</v>
      </c>
      <c r="F56" s="26">
        <v>183.67490000000001</v>
      </c>
      <c r="G56" s="32">
        <v>183.6079</v>
      </c>
    </row>
    <row r="57" spans="1:7" x14ac:dyDescent="0.25">
      <c r="A57" s="12" t="s">
        <v>57</v>
      </c>
      <c r="B57" s="12">
        <v>18112018</v>
      </c>
      <c r="C57" s="24">
        <v>5.859027777776646</v>
      </c>
      <c r="D57" s="12">
        <v>907</v>
      </c>
      <c r="E57" s="12">
        <v>7.8</v>
      </c>
      <c r="F57" s="26">
        <v>183.16909999999999</v>
      </c>
      <c r="G57" s="32">
        <v>183.16</v>
      </c>
    </row>
    <row r="58" spans="1:7" x14ac:dyDescent="0.25">
      <c r="A58" s="12" t="s">
        <v>58</v>
      </c>
      <c r="B58" s="12">
        <v>18112018</v>
      </c>
      <c r="C58" s="24">
        <v>5.859027777776646</v>
      </c>
      <c r="D58" s="12">
        <v>907</v>
      </c>
      <c r="E58" s="12">
        <v>9.1999999999999993</v>
      </c>
      <c r="F58" s="26">
        <v>183.78399999999999</v>
      </c>
      <c r="G58" s="32">
        <v>183.7731</v>
      </c>
    </row>
    <row r="59" spans="1:7" x14ac:dyDescent="0.25">
      <c r="A59" s="12" t="s">
        <v>59</v>
      </c>
      <c r="B59" s="12">
        <v>18112018</v>
      </c>
      <c r="C59" s="24">
        <v>5.859027777776646</v>
      </c>
      <c r="D59" s="12">
        <v>907</v>
      </c>
      <c r="E59" s="12">
        <v>8.1999999999999993</v>
      </c>
      <c r="F59" s="26">
        <v>183.64330000000001</v>
      </c>
      <c r="G59" s="32">
        <v>183.63380000000001</v>
      </c>
    </row>
    <row r="60" spans="1:7" x14ac:dyDescent="0.25">
      <c r="A60" s="12" t="s">
        <v>40</v>
      </c>
      <c r="B60" s="12">
        <v>18112018</v>
      </c>
      <c r="C60" s="24">
        <v>5.859027777776646</v>
      </c>
      <c r="D60" s="12">
        <v>907</v>
      </c>
      <c r="E60" s="12">
        <f>42+25</f>
        <v>67</v>
      </c>
      <c r="F60" s="26">
        <v>184.60489999999999</v>
      </c>
      <c r="G60" s="32">
        <v>184.51650000000001</v>
      </c>
    </row>
    <row r="61" spans="1:7" x14ac:dyDescent="0.25">
      <c r="A61" s="12" t="s">
        <v>41</v>
      </c>
      <c r="B61" s="12">
        <v>18112018</v>
      </c>
      <c r="C61" s="24">
        <v>5.859027777776646</v>
      </c>
      <c r="D61" s="12">
        <v>907</v>
      </c>
      <c r="E61" s="12">
        <f>29.5+34</f>
        <v>63.5</v>
      </c>
      <c r="F61" s="26">
        <v>187.8126</v>
      </c>
      <c r="G61" s="32">
        <v>187.7285</v>
      </c>
    </row>
    <row r="62" spans="1:7" x14ac:dyDescent="0.25">
      <c r="A62" s="12" t="s">
        <v>42</v>
      </c>
      <c r="B62" s="12">
        <v>18112018</v>
      </c>
      <c r="C62" s="24">
        <v>5.859027777776646</v>
      </c>
      <c r="D62" s="12">
        <v>907</v>
      </c>
      <c r="E62" s="12">
        <f>30+35</f>
        <v>65</v>
      </c>
      <c r="F62" s="26">
        <v>183.49600000000001</v>
      </c>
      <c r="G62" s="32">
        <v>183.4102</v>
      </c>
    </row>
    <row r="63" spans="1:7" x14ac:dyDescent="0.25">
      <c r="A63" s="12" t="s">
        <v>7</v>
      </c>
      <c r="B63" s="12">
        <v>18112018</v>
      </c>
      <c r="C63" s="24">
        <v>5.859027777776646</v>
      </c>
      <c r="D63" s="12">
        <v>907</v>
      </c>
      <c r="E63" s="12">
        <v>38</v>
      </c>
      <c r="F63" s="26">
        <v>188.15549999999999</v>
      </c>
      <c r="G63" s="32">
        <v>188.113</v>
      </c>
    </row>
    <row r="64" spans="1:7" x14ac:dyDescent="0.25">
      <c r="A64" s="12" t="s">
        <v>9</v>
      </c>
      <c r="B64" s="12">
        <v>18112018</v>
      </c>
      <c r="C64" s="24">
        <v>5.859027777776646</v>
      </c>
      <c r="D64" s="12">
        <v>907</v>
      </c>
      <c r="E64" s="12">
        <v>38</v>
      </c>
      <c r="F64" s="26">
        <v>184.76730000000001</v>
      </c>
      <c r="G64" s="32">
        <v>184.72450000000001</v>
      </c>
    </row>
    <row r="65" spans="1:8" x14ac:dyDescent="0.25">
      <c r="A65" s="12" t="s">
        <v>10</v>
      </c>
      <c r="B65" s="12">
        <v>18112018</v>
      </c>
      <c r="C65" s="24">
        <v>5.859027777776646</v>
      </c>
      <c r="D65" s="12">
        <v>907</v>
      </c>
      <c r="E65" s="12">
        <v>38.75</v>
      </c>
      <c r="F65" s="26">
        <v>183.61019999999999</v>
      </c>
      <c r="G65" s="32">
        <v>183.56649999999999</v>
      </c>
    </row>
    <row r="66" spans="1:8" x14ac:dyDescent="0.25">
      <c r="A66" s="12" t="s">
        <v>57</v>
      </c>
      <c r="B66" s="12">
        <v>19112018</v>
      </c>
      <c r="C66" s="24">
        <v>6.8395833333343035</v>
      </c>
      <c r="D66" s="12">
        <v>839</v>
      </c>
      <c r="E66" s="12">
        <v>7.5</v>
      </c>
      <c r="F66" s="26">
        <v>183.15600000000001</v>
      </c>
      <c r="G66" s="32">
        <v>183.1473</v>
      </c>
    </row>
    <row r="67" spans="1:8" x14ac:dyDescent="0.25">
      <c r="A67" s="12" t="s">
        <v>58</v>
      </c>
      <c r="B67" s="12">
        <v>19112018</v>
      </c>
      <c r="C67" s="24">
        <v>6.8395833333343035</v>
      </c>
      <c r="D67" s="12">
        <v>839</v>
      </c>
      <c r="E67" s="12">
        <v>8.1</v>
      </c>
      <c r="F67" s="26">
        <v>183.77019999999999</v>
      </c>
      <c r="G67" s="32">
        <v>183.7604</v>
      </c>
      <c r="H67" s="25"/>
    </row>
    <row r="68" spans="1:8" x14ac:dyDescent="0.25">
      <c r="A68" s="12" t="s">
        <v>59</v>
      </c>
      <c r="B68" s="12">
        <v>19112018</v>
      </c>
      <c r="C68" s="24">
        <v>6.8395833333343035</v>
      </c>
      <c r="D68" s="12">
        <v>839</v>
      </c>
      <c r="E68" s="12">
        <v>7.2</v>
      </c>
      <c r="F68" s="26">
        <v>183.63130000000001</v>
      </c>
      <c r="G68" s="32">
        <v>183.62280000000001</v>
      </c>
    </row>
    <row r="69" spans="1:8" x14ac:dyDescent="0.25">
      <c r="A69" s="12" t="s">
        <v>40</v>
      </c>
      <c r="B69" s="12">
        <v>19112018</v>
      </c>
      <c r="C69" s="24">
        <v>6.8395833333343035</v>
      </c>
      <c r="D69" s="12">
        <v>839</v>
      </c>
      <c r="E69" s="12">
        <v>44.5</v>
      </c>
      <c r="F69" s="26">
        <v>184.51320000000001</v>
      </c>
      <c r="G69" s="32">
        <v>184.45490000000001</v>
      </c>
    </row>
    <row r="70" spans="1:8" x14ac:dyDescent="0.25">
      <c r="A70" s="12" t="s">
        <v>41</v>
      </c>
      <c r="B70" s="12">
        <v>19112018</v>
      </c>
      <c r="C70" s="24">
        <v>6.8395833333343035</v>
      </c>
      <c r="D70" s="12">
        <v>839</v>
      </c>
      <c r="E70" s="12">
        <v>41.8</v>
      </c>
      <c r="F70" s="26">
        <v>187.72499999999999</v>
      </c>
      <c r="G70" s="32">
        <v>187.6705</v>
      </c>
    </row>
    <row r="71" spans="1:8" x14ac:dyDescent="0.25">
      <c r="A71" s="12" t="s">
        <v>42</v>
      </c>
      <c r="B71" s="12">
        <v>19112018</v>
      </c>
      <c r="C71" s="24">
        <v>6.8395833333343035</v>
      </c>
      <c r="D71" s="12">
        <v>839</v>
      </c>
      <c r="E71" s="12">
        <v>44</v>
      </c>
      <c r="F71" s="26">
        <v>183.40639999999999</v>
      </c>
      <c r="G71" s="32">
        <v>183.34950000000001</v>
      </c>
    </row>
    <row r="72" spans="1:8" x14ac:dyDescent="0.25">
      <c r="A72" s="12" t="s">
        <v>7</v>
      </c>
      <c r="B72" s="12">
        <v>19112018</v>
      </c>
      <c r="C72" s="24">
        <v>6.8395833333343035</v>
      </c>
      <c r="D72" s="12">
        <v>839</v>
      </c>
      <c r="E72" s="12">
        <v>29.5</v>
      </c>
      <c r="F72" s="26">
        <v>188.10890000000001</v>
      </c>
      <c r="G72" s="32">
        <v>188.07589999999999</v>
      </c>
    </row>
    <row r="73" spans="1:8" x14ac:dyDescent="0.25">
      <c r="A73" s="12" t="s">
        <v>9</v>
      </c>
      <c r="B73" s="12">
        <v>19112018</v>
      </c>
      <c r="C73" s="24">
        <v>6.8395833333343035</v>
      </c>
      <c r="D73" s="12">
        <v>839</v>
      </c>
      <c r="E73" s="12">
        <v>29</v>
      </c>
      <c r="F73" s="26">
        <v>184.72069999999999</v>
      </c>
      <c r="G73" s="32">
        <v>184.68860000000001</v>
      </c>
    </row>
    <row r="74" spans="1:8" x14ac:dyDescent="0.25">
      <c r="A74" s="12" t="s">
        <v>10</v>
      </c>
      <c r="B74" s="12">
        <v>19112018</v>
      </c>
      <c r="C74" s="24">
        <v>6.8395833333343035</v>
      </c>
      <c r="D74" s="12">
        <v>839</v>
      </c>
      <c r="E74" s="12">
        <v>29</v>
      </c>
      <c r="F74" s="26">
        <v>183.56319999999999</v>
      </c>
      <c r="G74" s="32">
        <v>183.5308</v>
      </c>
    </row>
    <row r="75" spans="1:8" x14ac:dyDescent="0.25">
      <c r="A75" s="12" t="s">
        <v>57</v>
      </c>
      <c r="B75" s="12">
        <v>21112018</v>
      </c>
      <c r="C75" s="24">
        <v>8.9166666666642413</v>
      </c>
      <c r="D75" s="12">
        <v>1030</v>
      </c>
      <c r="E75" s="12">
        <v>12.8</v>
      </c>
      <c r="F75" s="26">
        <v>183.1523</v>
      </c>
      <c r="G75" s="32">
        <v>183.13749999999999</v>
      </c>
    </row>
    <row r="76" spans="1:8" x14ac:dyDescent="0.25">
      <c r="A76" s="12" t="s">
        <v>58</v>
      </c>
      <c r="B76" s="12">
        <v>21112018</v>
      </c>
      <c r="C76" s="24">
        <v>8.9166666666642413</v>
      </c>
      <c r="D76" s="12">
        <v>1030</v>
      </c>
      <c r="E76" s="12">
        <v>15</v>
      </c>
      <c r="F76" s="26">
        <v>183.76429999999999</v>
      </c>
      <c r="G76" s="32">
        <v>183.74770000000001</v>
      </c>
    </row>
    <row r="77" spans="1:8" x14ac:dyDescent="0.25">
      <c r="A77" s="12" t="s">
        <v>59</v>
      </c>
      <c r="B77" s="12">
        <v>21112018</v>
      </c>
      <c r="C77" s="24">
        <v>8.9166666666642413</v>
      </c>
      <c r="D77" s="12">
        <v>1030</v>
      </c>
      <c r="E77" s="12">
        <v>13.1</v>
      </c>
      <c r="F77" s="26">
        <v>183.62649999999999</v>
      </c>
      <c r="G77" s="32">
        <v>183.61080000000001</v>
      </c>
    </row>
    <row r="78" spans="1:8" x14ac:dyDescent="0.25">
      <c r="A78" s="12" t="s">
        <v>40</v>
      </c>
      <c r="B78" s="12">
        <v>21112018</v>
      </c>
      <c r="C78" s="24">
        <v>8.9166666666642413</v>
      </c>
      <c r="D78" s="12">
        <v>1030</v>
      </c>
      <c r="E78" s="12">
        <v>52</v>
      </c>
      <c r="F78" s="26">
        <v>184.45949999999999</v>
      </c>
      <c r="G78" s="32">
        <v>184.39500000000001</v>
      </c>
    </row>
    <row r="79" spans="1:8" x14ac:dyDescent="0.25">
      <c r="A79" s="12" t="s">
        <v>41</v>
      </c>
      <c r="B79" s="12">
        <v>21112018</v>
      </c>
      <c r="C79" s="24">
        <v>8.9166666666642413</v>
      </c>
      <c r="D79" s="12">
        <v>1030</v>
      </c>
      <c r="E79" s="12">
        <v>54.1</v>
      </c>
      <c r="F79" s="26">
        <v>187.6746</v>
      </c>
      <c r="G79" s="32">
        <v>187.60820000000001</v>
      </c>
    </row>
    <row r="80" spans="1:8" x14ac:dyDescent="0.25">
      <c r="A80" s="12" t="s">
        <v>42</v>
      </c>
      <c r="B80" s="12">
        <v>21112018</v>
      </c>
      <c r="C80" s="24">
        <v>8.9166666666642413</v>
      </c>
      <c r="D80" s="12">
        <v>1030</v>
      </c>
      <c r="E80" s="12">
        <v>52</v>
      </c>
      <c r="F80" s="26">
        <v>183.3526</v>
      </c>
      <c r="G80" s="32">
        <v>183.28970000000001</v>
      </c>
    </row>
    <row r="81" spans="1:7" x14ac:dyDescent="0.25">
      <c r="A81" s="12" t="s">
        <v>7</v>
      </c>
      <c r="B81" s="12">
        <v>21112018</v>
      </c>
      <c r="C81" s="24">
        <v>8.9166666666642413</v>
      </c>
      <c r="D81" s="12">
        <v>1030</v>
      </c>
      <c r="E81" s="12">
        <v>41</v>
      </c>
      <c r="F81" s="26">
        <v>188.08009999999999</v>
      </c>
      <c r="G81" s="32">
        <v>188.0343</v>
      </c>
    </row>
    <row r="82" spans="1:7" x14ac:dyDescent="0.25">
      <c r="A82" s="12" t="s">
        <v>9</v>
      </c>
      <c r="B82" s="12">
        <v>21112018</v>
      </c>
      <c r="C82" s="24">
        <v>8.9166666666642413</v>
      </c>
      <c r="D82" s="12">
        <v>1030</v>
      </c>
      <c r="E82" s="12">
        <v>41</v>
      </c>
      <c r="F82" s="26">
        <v>184.6926</v>
      </c>
      <c r="G82" s="32">
        <v>184.64609999999999</v>
      </c>
    </row>
    <row r="83" spans="1:7" x14ac:dyDescent="0.25">
      <c r="A83" s="12" t="s">
        <v>10</v>
      </c>
      <c r="B83" s="12">
        <v>21112018</v>
      </c>
      <c r="C83" s="24">
        <v>8.9166666666642413</v>
      </c>
      <c r="D83" s="12">
        <v>1030</v>
      </c>
      <c r="E83" s="12">
        <v>42</v>
      </c>
      <c r="F83" s="26">
        <v>183.5341</v>
      </c>
      <c r="G83" s="32">
        <v>183.48779999999999</v>
      </c>
    </row>
    <row r="84" spans="1:7" x14ac:dyDescent="0.25">
      <c r="A84" s="12" t="s">
        <v>57</v>
      </c>
      <c r="B84" s="12">
        <v>23112018</v>
      </c>
      <c r="C84" s="24">
        <v>10.878472222218988</v>
      </c>
      <c r="D84" s="12">
        <v>935</v>
      </c>
      <c r="E84" s="12">
        <v>11</v>
      </c>
      <c r="F84" s="26">
        <v>183.1396</v>
      </c>
      <c r="G84" s="32">
        <v>183.1276</v>
      </c>
    </row>
    <row r="85" spans="1:7" x14ac:dyDescent="0.25">
      <c r="A85" s="12" t="s">
        <v>58</v>
      </c>
      <c r="B85" s="12">
        <v>23112018</v>
      </c>
      <c r="C85" s="24">
        <v>10.878472222218988</v>
      </c>
      <c r="D85" s="12">
        <v>935</v>
      </c>
      <c r="E85" s="12">
        <v>10.75</v>
      </c>
      <c r="F85" s="26">
        <v>183.75149999999999</v>
      </c>
      <c r="G85" s="32">
        <v>183.73779999999999</v>
      </c>
    </row>
    <row r="86" spans="1:7" x14ac:dyDescent="0.25">
      <c r="A86" s="12" t="s">
        <v>59</v>
      </c>
      <c r="B86" s="12">
        <v>23112018</v>
      </c>
      <c r="C86" s="24">
        <v>10.878472222218988</v>
      </c>
      <c r="D86" s="12">
        <v>935</v>
      </c>
      <c r="E86" s="12">
        <v>11</v>
      </c>
      <c r="F86" s="26">
        <v>183.61439999999999</v>
      </c>
      <c r="G86" s="32">
        <v>183.6018</v>
      </c>
    </row>
    <row r="87" spans="1:7" x14ac:dyDescent="0.25">
      <c r="A87" s="12" t="s">
        <v>40</v>
      </c>
      <c r="B87" s="12">
        <v>23112018</v>
      </c>
      <c r="C87" s="24">
        <v>10.878472222218988</v>
      </c>
      <c r="D87" s="12">
        <v>935</v>
      </c>
      <c r="E87" s="12">
        <v>33.1</v>
      </c>
      <c r="F87" s="26">
        <v>184.39879999999999</v>
      </c>
      <c r="G87" s="32">
        <v>184.35890000000001</v>
      </c>
    </row>
    <row r="88" spans="1:7" x14ac:dyDescent="0.25">
      <c r="A88" s="12" t="s">
        <v>41</v>
      </c>
      <c r="B88" s="12">
        <v>23112018</v>
      </c>
      <c r="C88" s="24">
        <v>10.878472222218988</v>
      </c>
      <c r="D88" s="12">
        <v>935</v>
      </c>
      <c r="E88" s="12">
        <v>36.5</v>
      </c>
      <c r="F88" s="26">
        <v>187.61199999999999</v>
      </c>
      <c r="G88" s="32">
        <v>187.56800000000001</v>
      </c>
    </row>
    <row r="89" spans="1:7" x14ac:dyDescent="0.25">
      <c r="A89" s="12" t="s">
        <v>42</v>
      </c>
      <c r="B89" s="12">
        <v>23112018</v>
      </c>
      <c r="C89" s="24">
        <v>10.878472222218988</v>
      </c>
      <c r="D89" s="12">
        <v>935</v>
      </c>
      <c r="E89" s="12">
        <v>33.1</v>
      </c>
      <c r="F89" s="26">
        <v>183.29329999999999</v>
      </c>
      <c r="G89" s="32">
        <v>183.25309999999999</v>
      </c>
    </row>
    <row r="90" spans="1:7" x14ac:dyDescent="0.25">
      <c r="A90" s="12" t="s">
        <v>7</v>
      </c>
      <c r="B90" s="12">
        <v>23112018</v>
      </c>
      <c r="C90" s="24">
        <v>10.878472222218988</v>
      </c>
      <c r="D90" s="12">
        <v>935</v>
      </c>
      <c r="E90" s="12">
        <v>30</v>
      </c>
      <c r="F90" s="26">
        <v>188.03899999999999</v>
      </c>
      <c r="G90" s="32">
        <v>188.0061</v>
      </c>
    </row>
    <row r="91" spans="1:7" x14ac:dyDescent="0.25">
      <c r="A91" s="12" t="s">
        <v>9</v>
      </c>
      <c r="B91" s="12">
        <v>23112018</v>
      </c>
      <c r="C91" s="24">
        <v>10.878472222218988</v>
      </c>
      <c r="D91" s="12">
        <v>935</v>
      </c>
      <c r="E91" s="12">
        <v>28.5</v>
      </c>
      <c r="F91" s="26">
        <v>184.65020000000001</v>
      </c>
      <c r="G91" s="32">
        <v>184.6189</v>
      </c>
    </row>
    <row r="92" spans="1:7" x14ac:dyDescent="0.25">
      <c r="A92" s="12" t="s">
        <v>10</v>
      </c>
      <c r="B92" s="12">
        <v>23112018</v>
      </c>
      <c r="C92" s="24">
        <v>10.878472222218988</v>
      </c>
      <c r="D92" s="12">
        <v>935</v>
      </c>
      <c r="E92" s="12">
        <v>29.8</v>
      </c>
      <c r="F92" s="26">
        <v>183.4923</v>
      </c>
      <c r="G92" s="32">
        <v>183.46</v>
      </c>
    </row>
    <row r="93" spans="1:7" x14ac:dyDescent="0.25">
      <c r="A93" s="12" t="s">
        <v>57</v>
      </c>
      <c r="B93" s="12">
        <v>25112018</v>
      </c>
      <c r="C93" s="24">
        <v>13.125</v>
      </c>
      <c r="D93" s="12">
        <v>1530</v>
      </c>
      <c r="E93" s="12">
        <v>12.66</v>
      </c>
      <c r="F93" s="26">
        <v>183.12700000000001</v>
      </c>
      <c r="G93" s="32">
        <v>183.11240000000001</v>
      </c>
    </row>
    <row r="94" spans="1:7" x14ac:dyDescent="0.25">
      <c r="A94" s="12" t="s">
        <v>58</v>
      </c>
      <c r="B94" s="12">
        <v>25112018</v>
      </c>
      <c r="C94" s="24">
        <v>13.125</v>
      </c>
      <c r="D94" s="12">
        <v>1530</v>
      </c>
      <c r="E94" s="12">
        <v>13.33</v>
      </c>
      <c r="F94" s="30">
        <v>183.73650000000001</v>
      </c>
      <c r="G94" s="32">
        <v>183.7217</v>
      </c>
    </row>
    <row r="95" spans="1:7" x14ac:dyDescent="0.25">
      <c r="A95" s="12" t="s">
        <v>59</v>
      </c>
      <c r="B95" s="12">
        <v>25112018</v>
      </c>
      <c r="C95" s="24">
        <v>13.125</v>
      </c>
      <c r="D95" s="12">
        <v>1530</v>
      </c>
      <c r="E95" s="12">
        <v>12.33</v>
      </c>
      <c r="F95" s="26">
        <v>183.6009</v>
      </c>
      <c r="G95" s="32">
        <v>183.58670000000001</v>
      </c>
    </row>
    <row r="96" spans="1:7" x14ac:dyDescent="0.25">
      <c r="A96" s="12" t="s">
        <v>40</v>
      </c>
      <c r="B96" s="12">
        <v>25112018</v>
      </c>
      <c r="C96" s="24">
        <v>13.125</v>
      </c>
      <c r="D96" s="12">
        <v>1530</v>
      </c>
      <c r="E96" s="12">
        <v>25</v>
      </c>
      <c r="F96" s="26">
        <v>184.3579</v>
      </c>
      <c r="G96" s="32">
        <v>184.32740000000001</v>
      </c>
    </row>
    <row r="97" spans="1:8" x14ac:dyDescent="0.25">
      <c r="A97" s="12" t="s">
        <v>41</v>
      </c>
      <c r="B97" s="12">
        <v>25112018</v>
      </c>
      <c r="C97" s="24">
        <v>13.125</v>
      </c>
      <c r="D97" s="12">
        <v>1530</v>
      </c>
      <c r="E97" s="12">
        <v>24</v>
      </c>
      <c r="F97" s="31">
        <v>187.5669</v>
      </c>
      <c r="G97" s="32">
        <v>187.53749999999999</v>
      </c>
    </row>
    <row r="98" spans="1:8" x14ac:dyDescent="0.25">
      <c r="A98" s="12" t="s">
        <v>42</v>
      </c>
      <c r="B98" s="12">
        <v>25112018</v>
      </c>
      <c r="C98" s="24">
        <v>13.125</v>
      </c>
      <c r="D98" s="12">
        <v>1530</v>
      </c>
      <c r="E98" s="12">
        <v>25</v>
      </c>
      <c r="F98" s="26">
        <v>183.2527</v>
      </c>
      <c r="G98" s="32">
        <v>183.22219999999999</v>
      </c>
    </row>
    <row r="99" spans="1:8" x14ac:dyDescent="0.25">
      <c r="A99" s="12" t="s">
        <v>7</v>
      </c>
      <c r="B99" s="12">
        <v>25112018</v>
      </c>
      <c r="C99" s="24">
        <v>13.125</v>
      </c>
      <c r="D99" s="12">
        <v>1530</v>
      </c>
      <c r="E99" s="12">
        <v>24.33</v>
      </c>
      <c r="F99" s="26">
        <v>188.005</v>
      </c>
      <c r="G99" s="32">
        <v>187.9777</v>
      </c>
    </row>
    <row r="100" spans="1:8" x14ac:dyDescent="0.25">
      <c r="A100" s="12" t="s">
        <v>9</v>
      </c>
      <c r="B100" s="12">
        <v>25112018</v>
      </c>
      <c r="C100" s="24">
        <v>13.125</v>
      </c>
      <c r="D100" s="12">
        <v>1530</v>
      </c>
      <c r="E100" s="12">
        <v>24.5</v>
      </c>
      <c r="F100" s="31">
        <v>184.6164</v>
      </c>
      <c r="G100" s="32">
        <v>184.58949999999999</v>
      </c>
    </row>
    <row r="101" spans="1:8" x14ac:dyDescent="0.25">
      <c r="A101" s="12" t="s">
        <v>10</v>
      </c>
      <c r="B101" s="12">
        <v>25112018</v>
      </c>
      <c r="C101" s="24">
        <v>13.125</v>
      </c>
      <c r="D101" s="12">
        <v>1530</v>
      </c>
      <c r="E101" s="12">
        <v>25</v>
      </c>
      <c r="F101" s="26">
        <v>183.45820000000001</v>
      </c>
      <c r="G101" s="32">
        <v>183.4308</v>
      </c>
    </row>
    <row r="102" spans="1:8" x14ac:dyDescent="0.25">
      <c r="A102" s="12" t="s">
        <v>57</v>
      </c>
      <c r="B102" s="12">
        <v>28112018</v>
      </c>
      <c r="C102" s="24">
        <v>15.854166666664241</v>
      </c>
      <c r="D102" s="12">
        <v>900</v>
      </c>
      <c r="E102" s="12">
        <v>12</v>
      </c>
      <c r="F102" s="26">
        <v>183.11019999999999</v>
      </c>
      <c r="G102" s="32">
        <v>183.09610000000001</v>
      </c>
    </row>
    <row r="103" spans="1:8" x14ac:dyDescent="0.25">
      <c r="A103" s="12" t="s">
        <v>58</v>
      </c>
      <c r="B103" s="12">
        <v>28112018</v>
      </c>
      <c r="C103" s="24">
        <v>15.854166666664241</v>
      </c>
      <c r="D103" s="12">
        <v>900</v>
      </c>
      <c r="E103" s="12">
        <v>13</v>
      </c>
      <c r="F103" s="26">
        <v>183.721</v>
      </c>
      <c r="G103" s="32">
        <v>183.70490000000001</v>
      </c>
    </row>
    <row r="104" spans="1:8" x14ac:dyDescent="0.25">
      <c r="A104" s="12" t="s">
        <v>59</v>
      </c>
      <c r="B104" s="12">
        <v>28112018</v>
      </c>
      <c r="C104" s="24">
        <v>15.854166666664241</v>
      </c>
      <c r="D104" s="12">
        <v>900</v>
      </c>
      <c r="E104" s="12">
        <v>12.33</v>
      </c>
      <c r="F104" s="26">
        <v>183.5848</v>
      </c>
      <c r="G104" s="32">
        <v>183.57140000000001</v>
      </c>
    </row>
    <row r="105" spans="1:8" x14ac:dyDescent="0.25">
      <c r="A105" s="12" t="s">
        <v>40</v>
      </c>
      <c r="B105" s="12">
        <v>28112018</v>
      </c>
      <c r="C105" s="24">
        <v>15.854166666664241</v>
      </c>
      <c r="D105" s="12">
        <v>900</v>
      </c>
      <c r="E105" s="12">
        <v>22.66</v>
      </c>
      <c r="F105" s="26">
        <v>184.32679999999999</v>
      </c>
      <c r="G105" s="32">
        <v>184.2988</v>
      </c>
    </row>
    <row r="106" spans="1:8" x14ac:dyDescent="0.25">
      <c r="A106" s="12" t="s">
        <v>41</v>
      </c>
      <c r="B106" s="12">
        <v>28112018</v>
      </c>
      <c r="C106" s="24">
        <v>15.854166666664241</v>
      </c>
      <c r="D106" s="12">
        <v>900</v>
      </c>
      <c r="E106" s="12">
        <v>21.1</v>
      </c>
      <c r="F106" s="26">
        <v>187.53630000000001</v>
      </c>
      <c r="G106" s="32">
        <v>187.5093</v>
      </c>
    </row>
    <row r="107" spans="1:8" x14ac:dyDescent="0.25">
      <c r="A107" s="12" t="s">
        <v>42</v>
      </c>
      <c r="B107" s="12">
        <v>28112018</v>
      </c>
      <c r="C107" s="24">
        <v>15.854166666664241</v>
      </c>
      <c r="D107" s="12">
        <v>900</v>
      </c>
      <c r="E107" s="12">
        <v>24.2</v>
      </c>
      <c r="F107" s="26">
        <v>183.22040000000001</v>
      </c>
      <c r="G107" s="32">
        <v>183.19300000000001</v>
      </c>
    </row>
    <row r="108" spans="1:8" x14ac:dyDescent="0.25">
      <c r="A108" s="12" t="s">
        <v>7</v>
      </c>
      <c r="B108" s="12">
        <v>28112018</v>
      </c>
      <c r="C108" s="24">
        <v>15.854166666664241</v>
      </c>
      <c r="D108" s="12">
        <v>900</v>
      </c>
      <c r="E108" s="12">
        <v>23</v>
      </c>
      <c r="F108" s="26">
        <v>187.97730000000001</v>
      </c>
      <c r="G108" s="32">
        <v>187.95089999999999</v>
      </c>
    </row>
    <row r="109" spans="1:8" x14ac:dyDescent="0.25">
      <c r="A109" s="12" t="s">
        <v>9</v>
      </c>
      <c r="B109" s="12">
        <v>28112018</v>
      </c>
      <c r="C109" s="24">
        <v>15.854166666664241</v>
      </c>
      <c r="D109" s="12">
        <v>900</v>
      </c>
      <c r="E109" s="12">
        <v>22.5</v>
      </c>
      <c r="F109" s="26">
        <v>184.58760000000001</v>
      </c>
      <c r="G109" s="32">
        <v>184.56100000000001</v>
      </c>
    </row>
    <row r="110" spans="1:8" x14ac:dyDescent="0.25">
      <c r="A110" s="12" t="s">
        <v>10</v>
      </c>
      <c r="B110" s="12">
        <v>28112018</v>
      </c>
      <c r="C110" s="24">
        <v>15.854166666664241</v>
      </c>
      <c r="D110" s="12">
        <v>900</v>
      </c>
      <c r="E110" s="12">
        <v>24.66</v>
      </c>
      <c r="F110" s="26">
        <v>183.4297</v>
      </c>
      <c r="G110" s="32">
        <v>183.40209999999999</v>
      </c>
    </row>
    <row r="111" spans="1:8" x14ac:dyDescent="0.25">
      <c r="A111" s="12" t="s">
        <v>57</v>
      </c>
      <c r="B111" s="12">
        <v>1122018</v>
      </c>
      <c r="C111" s="24">
        <v>18.909722222218988</v>
      </c>
      <c r="D111" s="12">
        <v>1020</v>
      </c>
      <c r="E111" s="12">
        <v>11</v>
      </c>
      <c r="F111" s="26">
        <v>183.09690000000001</v>
      </c>
      <c r="G111" s="32">
        <v>183.08510000000001</v>
      </c>
    </row>
    <row r="112" spans="1:8" x14ac:dyDescent="0.25">
      <c r="A112" s="12" t="s">
        <v>58</v>
      </c>
      <c r="B112" s="12">
        <v>1122018</v>
      </c>
      <c r="C112" s="24">
        <v>18.909722222218988</v>
      </c>
      <c r="D112" s="12">
        <v>1020</v>
      </c>
      <c r="E112" s="12">
        <v>11</v>
      </c>
      <c r="F112" s="26">
        <v>183.70509999999999</v>
      </c>
      <c r="G112" s="32">
        <v>183.69239999999999</v>
      </c>
      <c r="H112" s="25"/>
    </row>
    <row r="113" spans="1:7" x14ac:dyDescent="0.25">
      <c r="A113" s="12" t="s">
        <v>59</v>
      </c>
      <c r="B113" s="12">
        <v>1122018</v>
      </c>
      <c r="C113" s="24">
        <v>18.909722222218988</v>
      </c>
      <c r="D113" s="12">
        <v>1020</v>
      </c>
      <c r="E113" s="12">
        <v>11</v>
      </c>
      <c r="F113" s="26">
        <v>183.5727</v>
      </c>
      <c r="G113" s="32">
        <v>183.5592</v>
      </c>
    </row>
    <row r="114" spans="1:7" x14ac:dyDescent="0.25">
      <c r="A114" s="12" t="s">
        <v>40</v>
      </c>
      <c r="B114" s="12">
        <v>1122018</v>
      </c>
      <c r="C114" s="24">
        <v>18.909722222218988</v>
      </c>
      <c r="D114" s="12">
        <v>1020</v>
      </c>
      <c r="E114" s="12">
        <v>20.100000000000001</v>
      </c>
      <c r="F114" s="26">
        <v>184.29990000000001</v>
      </c>
      <c r="G114" s="32">
        <v>184.2747</v>
      </c>
    </row>
    <row r="115" spans="1:7" x14ac:dyDescent="0.25">
      <c r="A115" s="12" t="s">
        <v>41</v>
      </c>
      <c r="B115" s="12">
        <v>1122018</v>
      </c>
      <c r="C115" s="24">
        <v>18.909722222218988</v>
      </c>
      <c r="D115" s="12">
        <v>1020</v>
      </c>
      <c r="E115" s="12">
        <v>17.100000000000001</v>
      </c>
      <c r="F115" s="26">
        <v>187.51130000000001</v>
      </c>
      <c r="G115" s="32">
        <v>187.49029999999999</v>
      </c>
    </row>
    <row r="116" spans="1:7" x14ac:dyDescent="0.25">
      <c r="A116" s="12" t="s">
        <v>42</v>
      </c>
      <c r="B116" s="12">
        <v>1122018</v>
      </c>
      <c r="C116" s="24">
        <v>18.909722222218988</v>
      </c>
      <c r="D116" s="12">
        <v>1020</v>
      </c>
      <c r="E116" s="12">
        <v>20.100000000000001</v>
      </c>
      <c r="F116" s="26">
        <v>183.19380000000001</v>
      </c>
      <c r="G116" s="32">
        <v>183.16909999999999</v>
      </c>
    </row>
    <row r="117" spans="1:7" x14ac:dyDescent="0.25">
      <c r="A117" s="12" t="s">
        <v>7</v>
      </c>
      <c r="B117" s="12">
        <v>1122018</v>
      </c>
      <c r="C117" s="24">
        <v>18.909722222218988</v>
      </c>
      <c r="D117" s="12">
        <v>1020</v>
      </c>
      <c r="E117" s="12">
        <v>19.100000000000001</v>
      </c>
      <c r="F117" s="26">
        <v>187.9522</v>
      </c>
      <c r="G117" s="32">
        <v>187.93039999999999</v>
      </c>
    </row>
    <row r="118" spans="1:7" x14ac:dyDescent="0.25">
      <c r="A118" s="12" t="s">
        <v>9</v>
      </c>
      <c r="B118" s="12">
        <v>1122018</v>
      </c>
      <c r="C118" s="24">
        <v>18.909722222218988</v>
      </c>
      <c r="D118" s="12">
        <v>1020</v>
      </c>
      <c r="E118" s="12">
        <v>19</v>
      </c>
      <c r="F118" s="26">
        <v>184.56370000000001</v>
      </c>
      <c r="G118" s="32">
        <v>184.5419</v>
      </c>
    </row>
    <row r="119" spans="1:7" x14ac:dyDescent="0.25">
      <c r="A119" s="12" t="s">
        <v>10</v>
      </c>
      <c r="B119" s="12">
        <v>1122018</v>
      </c>
      <c r="C119" s="24">
        <v>18.909722222218988</v>
      </c>
      <c r="D119" s="12">
        <v>1020</v>
      </c>
      <c r="E119" s="12">
        <v>20</v>
      </c>
      <c r="F119" s="26">
        <v>183.40299999999999</v>
      </c>
      <c r="G119" s="32">
        <v>183.38030000000001</v>
      </c>
    </row>
    <row r="120" spans="1:7" x14ac:dyDescent="0.25">
      <c r="A120" s="12" t="s">
        <v>57</v>
      </c>
      <c r="B120" s="12">
        <v>5122018</v>
      </c>
      <c r="C120" s="24">
        <v>22.861111111109494</v>
      </c>
      <c r="D120" s="12">
        <v>910</v>
      </c>
      <c r="E120" s="12">
        <v>11.1</v>
      </c>
      <c r="F120" s="26">
        <v>183.0789</v>
      </c>
      <c r="G120" s="32">
        <v>183.06549999999999</v>
      </c>
    </row>
    <row r="121" spans="1:7" x14ac:dyDescent="0.25">
      <c r="A121" s="12" t="s">
        <v>58</v>
      </c>
      <c r="B121" s="12">
        <v>5122018</v>
      </c>
      <c r="C121" s="24">
        <v>22.861111111109494</v>
      </c>
      <c r="D121" s="12">
        <v>910</v>
      </c>
      <c r="E121" s="12">
        <v>12</v>
      </c>
      <c r="F121" s="26">
        <v>183.6875</v>
      </c>
      <c r="G121" s="32">
        <v>183.67359999999999</v>
      </c>
    </row>
    <row r="122" spans="1:7" x14ac:dyDescent="0.25">
      <c r="A122" s="12" t="s">
        <v>59</v>
      </c>
      <c r="B122" s="12">
        <v>5122018</v>
      </c>
      <c r="C122" s="24">
        <v>22.861111111109494</v>
      </c>
      <c r="D122" s="12">
        <v>910</v>
      </c>
      <c r="E122" s="12">
        <v>11.8</v>
      </c>
      <c r="F122" s="26">
        <v>183.55459999999999</v>
      </c>
      <c r="G122" s="32">
        <v>183.53960000000001</v>
      </c>
    </row>
    <row r="123" spans="1:7" x14ac:dyDescent="0.25">
      <c r="A123" s="12" t="s">
        <v>40</v>
      </c>
      <c r="B123" s="12">
        <v>5122018</v>
      </c>
      <c r="C123" s="24">
        <v>22.861111111109494</v>
      </c>
      <c r="D123" s="12">
        <v>910</v>
      </c>
      <c r="E123" s="12">
        <v>21.6</v>
      </c>
      <c r="F123" s="26">
        <v>184.26939999999999</v>
      </c>
      <c r="G123" s="32">
        <v>184.2433</v>
      </c>
    </row>
    <row r="124" spans="1:7" x14ac:dyDescent="0.25">
      <c r="A124" s="12" t="s">
        <v>41</v>
      </c>
      <c r="B124" s="12">
        <v>5122018</v>
      </c>
      <c r="C124" s="24">
        <v>22.861111111109494</v>
      </c>
      <c r="D124" s="12">
        <v>910</v>
      </c>
      <c r="E124" s="12">
        <v>18.5</v>
      </c>
      <c r="F124" s="26">
        <v>187.4854</v>
      </c>
      <c r="G124" s="32">
        <v>187.46270000000001</v>
      </c>
    </row>
    <row r="125" spans="1:7" x14ac:dyDescent="0.25">
      <c r="A125" s="12" t="s">
        <v>42</v>
      </c>
      <c r="B125" s="12">
        <v>5122018</v>
      </c>
      <c r="C125" s="24">
        <v>22.861111111109494</v>
      </c>
      <c r="D125" s="12">
        <v>910</v>
      </c>
      <c r="E125" s="12">
        <v>21</v>
      </c>
      <c r="F125" s="26">
        <v>183.16380000000001</v>
      </c>
      <c r="G125" s="32">
        <v>183.1387</v>
      </c>
    </row>
    <row r="126" spans="1:7" x14ac:dyDescent="0.25">
      <c r="A126" s="12" t="s">
        <v>7</v>
      </c>
      <c r="B126" s="12">
        <v>5122018</v>
      </c>
      <c r="C126" s="24">
        <v>22.861111111109494</v>
      </c>
      <c r="D126" s="12">
        <v>910</v>
      </c>
      <c r="E126" s="12">
        <v>20.6</v>
      </c>
      <c r="F126" s="26">
        <v>187.92500000000001</v>
      </c>
      <c r="G126" s="32">
        <v>187.9008</v>
      </c>
    </row>
    <row r="127" spans="1:7" x14ac:dyDescent="0.25">
      <c r="A127" s="12" t="s">
        <v>9</v>
      </c>
      <c r="B127" s="12">
        <v>5122018</v>
      </c>
      <c r="C127" s="24">
        <v>22.861111111109494</v>
      </c>
      <c r="D127" s="12">
        <v>910</v>
      </c>
      <c r="E127" s="12">
        <v>21</v>
      </c>
      <c r="F127" s="26">
        <v>184.53620000000001</v>
      </c>
      <c r="G127" s="32">
        <v>184.5128</v>
      </c>
    </row>
    <row r="128" spans="1:7" x14ac:dyDescent="0.25">
      <c r="A128" s="12" t="s">
        <v>10</v>
      </c>
      <c r="B128" s="12">
        <v>5122018</v>
      </c>
      <c r="C128" s="24">
        <v>22.861111111109494</v>
      </c>
      <c r="D128" s="12">
        <v>910</v>
      </c>
      <c r="E128" s="12">
        <v>21</v>
      </c>
      <c r="F128" s="26">
        <v>183.37479999999999</v>
      </c>
      <c r="G128" s="32">
        <v>183.35159999999999</v>
      </c>
    </row>
    <row r="129" spans="1:7" x14ac:dyDescent="0.25">
      <c r="A129" s="12" t="s">
        <v>57</v>
      </c>
      <c r="B129" s="12">
        <v>9122018</v>
      </c>
      <c r="C129" s="24">
        <v>27.145833333328483</v>
      </c>
      <c r="D129" s="12">
        <v>1600</v>
      </c>
      <c r="E129" s="12">
        <v>13</v>
      </c>
      <c r="F129" s="26">
        <v>183.06450000000001</v>
      </c>
      <c r="G129" s="32">
        <v>183.04900000000001</v>
      </c>
    </row>
    <row r="130" spans="1:7" x14ac:dyDescent="0.25">
      <c r="A130" s="12" t="s">
        <v>58</v>
      </c>
      <c r="B130" s="12">
        <v>9122018</v>
      </c>
      <c r="C130" s="24">
        <v>27.145833333328483</v>
      </c>
      <c r="D130" s="12">
        <v>1600</v>
      </c>
      <c r="E130" s="12">
        <v>12</v>
      </c>
      <c r="F130" s="26">
        <v>183.67250000000001</v>
      </c>
      <c r="G130" s="32">
        <v>183.65950000000001</v>
      </c>
    </row>
    <row r="131" spans="1:7" x14ac:dyDescent="0.25">
      <c r="A131" s="12" t="s">
        <v>59</v>
      </c>
      <c r="B131" s="12">
        <v>9122018</v>
      </c>
      <c r="C131" s="24">
        <v>27.145833333328483</v>
      </c>
      <c r="D131" s="12">
        <v>1600</v>
      </c>
      <c r="E131" s="12">
        <v>11.6</v>
      </c>
      <c r="F131" s="26">
        <v>183.53899999999999</v>
      </c>
      <c r="G131" s="32">
        <v>183.52619999999999</v>
      </c>
    </row>
    <row r="132" spans="1:7" x14ac:dyDescent="0.25">
      <c r="A132" s="12" t="s">
        <v>40</v>
      </c>
      <c r="B132" s="12">
        <v>9122018</v>
      </c>
      <c r="C132" s="24">
        <v>27.145833333328483</v>
      </c>
      <c r="D132" s="12">
        <v>1600</v>
      </c>
      <c r="E132" s="12">
        <v>21.1</v>
      </c>
      <c r="F132" s="26">
        <v>184.24299999999999</v>
      </c>
      <c r="G132" s="32">
        <v>184.21700000000001</v>
      </c>
    </row>
    <row r="133" spans="1:7" x14ac:dyDescent="0.25">
      <c r="A133" s="12" t="s">
        <v>41</v>
      </c>
      <c r="B133" s="12">
        <v>9122018</v>
      </c>
      <c r="C133" s="24">
        <v>27.145833333328483</v>
      </c>
      <c r="D133" s="12">
        <v>1600</v>
      </c>
      <c r="E133" s="12">
        <v>20.5</v>
      </c>
      <c r="F133" s="26">
        <v>187.46119999999999</v>
      </c>
      <c r="G133" s="32">
        <v>187.43680000000001</v>
      </c>
    </row>
    <row r="134" spans="1:7" x14ac:dyDescent="0.25">
      <c r="A134" s="12" t="s">
        <v>42</v>
      </c>
      <c r="B134" s="12">
        <v>9122018</v>
      </c>
      <c r="C134" s="24">
        <v>27.145833333328483</v>
      </c>
      <c r="D134" s="12">
        <v>1600</v>
      </c>
      <c r="E134" s="12">
        <v>21</v>
      </c>
      <c r="F134" s="26">
        <v>183.13749999999999</v>
      </c>
      <c r="G134" s="32">
        <v>183.11179999999999</v>
      </c>
    </row>
    <row r="135" spans="1:7" x14ac:dyDescent="0.25">
      <c r="A135" s="12" t="s">
        <v>7</v>
      </c>
      <c r="B135" s="12">
        <v>9122018</v>
      </c>
      <c r="C135" s="24">
        <v>27.145833333328483</v>
      </c>
      <c r="D135" s="12">
        <v>1600</v>
      </c>
      <c r="E135" s="12">
        <v>19.3</v>
      </c>
      <c r="F135" s="26">
        <v>187.9007</v>
      </c>
      <c r="G135" s="32">
        <v>187.87819999999999</v>
      </c>
    </row>
    <row r="136" spans="1:7" x14ac:dyDescent="0.25">
      <c r="A136" s="12" t="s">
        <v>9</v>
      </c>
      <c r="B136" s="12">
        <v>9122018</v>
      </c>
      <c r="C136" s="24">
        <v>27.145833333328483</v>
      </c>
      <c r="D136" s="12">
        <v>1600</v>
      </c>
      <c r="E136" s="12">
        <v>19.5</v>
      </c>
      <c r="F136" s="26">
        <v>184.5112</v>
      </c>
      <c r="G136" s="32">
        <v>184.48920000000001</v>
      </c>
    </row>
    <row r="137" spans="1:7" x14ac:dyDescent="0.25">
      <c r="A137" s="12" t="s">
        <v>10</v>
      </c>
      <c r="B137" s="12">
        <v>9122018</v>
      </c>
      <c r="C137" s="24">
        <v>27.145833333328483</v>
      </c>
      <c r="D137" s="12">
        <v>1600</v>
      </c>
      <c r="E137" s="12">
        <v>20</v>
      </c>
      <c r="F137" s="26">
        <v>183.3503</v>
      </c>
      <c r="G137" s="32">
        <v>183.32839999999999</v>
      </c>
    </row>
  </sheetData>
  <sortState ref="A3:H137">
    <sortCondition ref="C3:C13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70" zoomScaleNormal="70" workbookViewId="0">
      <selection activeCell="J18" sqref="J18"/>
    </sheetView>
  </sheetViews>
  <sheetFormatPr defaultRowHeight="15" x14ac:dyDescent="0.25"/>
  <sheetData>
    <row r="1" spans="1:7" ht="45" x14ac:dyDescent="0.25">
      <c r="A1" s="1" t="s">
        <v>24</v>
      </c>
      <c r="B1" s="33" t="s">
        <v>34</v>
      </c>
      <c r="C1" s="15" t="s">
        <v>63</v>
      </c>
      <c r="D1" s="15" t="s">
        <v>64</v>
      </c>
      <c r="G1" s="1"/>
    </row>
    <row r="2" spans="1:7" x14ac:dyDescent="0.25">
      <c r="A2" s="1" t="s">
        <v>0</v>
      </c>
      <c r="B2" s="2" t="s">
        <v>12</v>
      </c>
      <c r="C2" s="16" t="s">
        <v>65</v>
      </c>
      <c r="D2" s="16" t="s">
        <v>66</v>
      </c>
      <c r="G2" s="1"/>
    </row>
    <row r="3" spans="1:7" x14ac:dyDescent="0.25">
      <c r="A3">
        <v>28</v>
      </c>
      <c r="B3" s="34">
        <v>0</v>
      </c>
      <c r="C3" s="35">
        <v>183.8603</v>
      </c>
      <c r="D3" s="35">
        <v>183.86080000000001</v>
      </c>
    </row>
    <row r="4" spans="1:7" x14ac:dyDescent="0.25">
      <c r="A4">
        <v>28</v>
      </c>
      <c r="B4" s="34">
        <v>0.84027777777373558</v>
      </c>
      <c r="C4" s="35">
        <v>183.85919999999999</v>
      </c>
      <c r="D4" s="35">
        <v>183.8604</v>
      </c>
    </row>
    <row r="5" spans="1:7" x14ac:dyDescent="0.25">
      <c r="A5">
        <v>28</v>
      </c>
      <c r="B5" s="34">
        <v>1.84375</v>
      </c>
      <c r="C5" s="35">
        <v>183.8586</v>
      </c>
      <c r="D5" s="35">
        <v>183.86150000000001</v>
      </c>
    </row>
    <row r="6" spans="1:7" x14ac:dyDescent="0.25">
      <c r="A6">
        <v>28</v>
      </c>
      <c r="B6" s="34">
        <v>2.8506944444452529</v>
      </c>
      <c r="C6" s="35">
        <v>183.85759999999999</v>
      </c>
      <c r="D6" s="36"/>
    </row>
    <row r="7" spans="1:7" x14ac:dyDescent="0.25">
      <c r="A7">
        <v>28</v>
      </c>
      <c r="B7" s="34">
        <v>3.8090277777737356</v>
      </c>
      <c r="C7" s="35">
        <v>183.8588</v>
      </c>
      <c r="D7" s="35">
        <v>183.85980000000001</v>
      </c>
    </row>
    <row r="8" spans="1:7" x14ac:dyDescent="0.25">
      <c r="A8">
        <v>28</v>
      </c>
      <c r="B8" s="34">
        <v>4.8611111111094942</v>
      </c>
      <c r="C8" s="35">
        <v>183.85720000000001</v>
      </c>
      <c r="D8" s="35">
        <v>183.85669999999999</v>
      </c>
    </row>
    <row r="9" spans="1:7" x14ac:dyDescent="0.25">
      <c r="A9">
        <v>28</v>
      </c>
      <c r="B9" s="34">
        <v>5.859027777776646</v>
      </c>
      <c r="C9" s="35">
        <v>183.85650000000001</v>
      </c>
      <c r="D9" s="35">
        <v>183.8597</v>
      </c>
    </row>
    <row r="10" spans="1:7" x14ac:dyDescent="0.25">
      <c r="A10">
        <v>28</v>
      </c>
      <c r="B10" s="34">
        <v>6.8395833333343035</v>
      </c>
      <c r="C10" s="35">
        <v>183.85480000000001</v>
      </c>
      <c r="D10" s="35">
        <v>183.857</v>
      </c>
    </row>
    <row r="11" spans="1:7" x14ac:dyDescent="0.25">
      <c r="A11">
        <v>28</v>
      </c>
      <c r="B11" s="34">
        <v>8.9166666666642413</v>
      </c>
      <c r="C11" s="35">
        <v>183.85830000000001</v>
      </c>
      <c r="D11" s="35">
        <v>183.85990000000001</v>
      </c>
    </row>
    <row r="12" spans="1:7" x14ac:dyDescent="0.25">
      <c r="A12">
        <v>28</v>
      </c>
      <c r="B12" s="34">
        <v>10.878472222218988</v>
      </c>
      <c r="C12" s="35">
        <v>183.8605</v>
      </c>
      <c r="D12" s="35">
        <v>183.864</v>
      </c>
    </row>
    <row r="13" spans="1:7" x14ac:dyDescent="0.25">
      <c r="A13">
        <v>28</v>
      </c>
      <c r="B13" s="34">
        <v>13.125</v>
      </c>
      <c r="C13" s="35">
        <v>183.85929999999999</v>
      </c>
      <c r="D13" s="35">
        <v>183.86089999999999</v>
      </c>
    </row>
    <row r="14" spans="1:7" x14ac:dyDescent="0.25">
      <c r="A14">
        <v>28</v>
      </c>
      <c r="B14" s="34">
        <v>15.854166666664241</v>
      </c>
      <c r="C14" s="35">
        <v>183.8587</v>
      </c>
      <c r="D14" s="35">
        <v>183.85910000000001</v>
      </c>
    </row>
    <row r="15" spans="1:7" x14ac:dyDescent="0.25">
      <c r="A15">
        <v>28</v>
      </c>
      <c r="B15" s="34">
        <v>18.909722222218988</v>
      </c>
      <c r="C15" s="35">
        <v>183.85749999999999</v>
      </c>
      <c r="D15" s="35">
        <v>183.8399</v>
      </c>
    </row>
    <row r="16" spans="1:7" x14ac:dyDescent="0.25">
      <c r="A16">
        <v>28</v>
      </c>
      <c r="B16" s="34">
        <v>22.861111111109494</v>
      </c>
      <c r="C16" s="35">
        <v>183.8545</v>
      </c>
      <c r="D16" s="35">
        <v>183.85480000000001</v>
      </c>
    </row>
    <row r="17" spans="1:4" x14ac:dyDescent="0.25">
      <c r="A17">
        <v>28</v>
      </c>
      <c r="B17" s="34">
        <v>27.145833333328483</v>
      </c>
      <c r="C17" s="35">
        <v>183.85329999999999</v>
      </c>
      <c r="D17" s="35">
        <v>183.85310000000001</v>
      </c>
    </row>
    <row r="18" spans="1:4" x14ac:dyDescent="0.25">
      <c r="A18">
        <v>29</v>
      </c>
      <c r="B18" s="34">
        <v>0</v>
      </c>
      <c r="C18" s="35">
        <v>185.58090000000001</v>
      </c>
      <c r="D18" s="35">
        <v>185.58170000000001</v>
      </c>
    </row>
    <row r="19" spans="1:4" x14ac:dyDescent="0.25">
      <c r="A19">
        <v>29</v>
      </c>
      <c r="B19" s="34">
        <v>0.84027777777373558</v>
      </c>
      <c r="C19" s="35">
        <v>185.5797</v>
      </c>
      <c r="D19" s="35">
        <v>185.58189999999999</v>
      </c>
    </row>
    <row r="20" spans="1:4" x14ac:dyDescent="0.25">
      <c r="A20">
        <v>29</v>
      </c>
      <c r="B20" s="34">
        <v>1.84375</v>
      </c>
      <c r="C20" s="35">
        <v>185.57980000000001</v>
      </c>
      <c r="D20" s="35">
        <v>185.583</v>
      </c>
    </row>
    <row r="21" spans="1:4" x14ac:dyDescent="0.25">
      <c r="A21">
        <v>29</v>
      </c>
      <c r="B21" s="34">
        <v>2.8506944444452529</v>
      </c>
      <c r="C21" s="35">
        <v>185.5787</v>
      </c>
      <c r="D21" s="36"/>
    </row>
    <row r="22" spans="1:4" x14ac:dyDescent="0.25">
      <c r="A22">
        <v>29</v>
      </c>
      <c r="B22" s="34">
        <v>3.8090277777737356</v>
      </c>
      <c r="C22" s="35">
        <v>185.58080000000001</v>
      </c>
      <c r="D22" s="35">
        <v>185.58019999999999</v>
      </c>
    </row>
    <row r="23" spans="1:4" x14ac:dyDescent="0.25">
      <c r="A23">
        <v>29</v>
      </c>
      <c r="B23" s="34">
        <v>4.8611111111094942</v>
      </c>
      <c r="C23" s="35">
        <v>185.5788</v>
      </c>
      <c r="D23" s="35">
        <v>185.57929999999999</v>
      </c>
    </row>
    <row r="24" spans="1:4" x14ac:dyDescent="0.25">
      <c r="A24">
        <v>29</v>
      </c>
      <c r="B24" s="34">
        <v>5.859027777776646</v>
      </c>
      <c r="C24" s="35">
        <v>185.5804</v>
      </c>
      <c r="D24" s="35">
        <v>185.58170000000001</v>
      </c>
    </row>
    <row r="25" spans="1:4" x14ac:dyDescent="0.25">
      <c r="A25">
        <v>29</v>
      </c>
      <c r="B25" s="34">
        <v>6.8395833333343035</v>
      </c>
      <c r="C25" s="35">
        <v>185.57849999999999</v>
      </c>
      <c r="D25" s="35">
        <v>185.57859999999999</v>
      </c>
    </row>
    <row r="26" spans="1:4" x14ac:dyDescent="0.25">
      <c r="A26">
        <v>29</v>
      </c>
      <c r="B26" s="34">
        <v>8.9166666666642413</v>
      </c>
      <c r="C26" s="35">
        <v>185.58179999999999</v>
      </c>
      <c r="D26" s="35">
        <v>185.5831</v>
      </c>
    </row>
    <row r="27" spans="1:4" x14ac:dyDescent="0.25">
      <c r="A27">
        <v>29</v>
      </c>
      <c r="B27" s="34">
        <v>10.878472222218988</v>
      </c>
      <c r="C27" s="35">
        <v>185.58420000000001</v>
      </c>
      <c r="D27" s="35">
        <v>185.58779999999999</v>
      </c>
    </row>
    <row r="28" spans="1:4" x14ac:dyDescent="0.25">
      <c r="A28">
        <v>29</v>
      </c>
      <c r="B28" s="34">
        <v>13.125</v>
      </c>
      <c r="C28" s="35">
        <v>185.5847</v>
      </c>
      <c r="D28" s="35">
        <v>185.5857</v>
      </c>
    </row>
    <row r="29" spans="1:4" x14ac:dyDescent="0.25">
      <c r="A29">
        <v>29</v>
      </c>
      <c r="B29" s="34">
        <v>15.854166666664241</v>
      </c>
      <c r="C29" s="35">
        <v>185.58369999999999</v>
      </c>
      <c r="D29" s="35">
        <v>185.58410000000001</v>
      </c>
    </row>
    <row r="30" spans="1:4" x14ac:dyDescent="0.25">
      <c r="A30">
        <v>29</v>
      </c>
      <c r="B30" s="34">
        <v>18.909722222218988</v>
      </c>
      <c r="C30" s="35">
        <v>185.58260000000001</v>
      </c>
      <c r="D30" s="35">
        <v>185.5857</v>
      </c>
    </row>
    <row r="31" spans="1:4" x14ac:dyDescent="0.25">
      <c r="A31">
        <v>29</v>
      </c>
      <c r="B31" s="34">
        <v>22.861111111109494</v>
      </c>
      <c r="C31" s="35">
        <v>185.5787</v>
      </c>
      <c r="D31" s="35">
        <v>185.57990000000001</v>
      </c>
    </row>
    <row r="32" spans="1:4" x14ac:dyDescent="0.25">
      <c r="A32">
        <v>29</v>
      </c>
      <c r="B32" s="34">
        <v>27.145833333328483</v>
      </c>
      <c r="C32" s="35">
        <v>185.5788</v>
      </c>
      <c r="D32" s="35">
        <v>185.57900000000001</v>
      </c>
    </row>
    <row r="33" spans="1:4" x14ac:dyDescent="0.25">
      <c r="A33">
        <v>30</v>
      </c>
      <c r="B33" s="34">
        <v>0</v>
      </c>
      <c r="C33" s="35">
        <v>183.7165</v>
      </c>
      <c r="D33" s="35">
        <v>183.7176</v>
      </c>
    </row>
    <row r="34" spans="1:4" x14ac:dyDescent="0.25">
      <c r="A34">
        <v>30</v>
      </c>
      <c r="B34" s="34">
        <v>0.84027777777373558</v>
      </c>
      <c r="C34" s="35">
        <v>183.71619999999999</v>
      </c>
      <c r="D34" s="35">
        <v>183.71799999999999</v>
      </c>
    </row>
    <row r="35" spans="1:4" x14ac:dyDescent="0.25">
      <c r="A35">
        <v>30</v>
      </c>
      <c r="B35" s="34">
        <v>1.84375</v>
      </c>
      <c r="C35" s="35">
        <v>183.71600000000001</v>
      </c>
      <c r="D35" s="35">
        <v>183.7182</v>
      </c>
    </row>
    <row r="36" spans="1:4" x14ac:dyDescent="0.25">
      <c r="A36">
        <v>30</v>
      </c>
      <c r="B36" s="34">
        <v>2.8506944444452529</v>
      </c>
      <c r="C36" s="35">
        <v>183.7148</v>
      </c>
      <c r="D36" s="36"/>
    </row>
    <row r="37" spans="1:4" x14ac:dyDescent="0.25">
      <c r="A37">
        <v>30</v>
      </c>
      <c r="B37" s="34">
        <v>3.8090277777737356</v>
      </c>
      <c r="C37" s="35">
        <v>183.71600000000001</v>
      </c>
      <c r="D37" s="37">
        <v>183.71629999999999</v>
      </c>
    </row>
    <row r="38" spans="1:4" x14ac:dyDescent="0.25">
      <c r="A38">
        <v>30</v>
      </c>
      <c r="B38" s="34">
        <v>4.8611111111094942</v>
      </c>
      <c r="C38" s="35">
        <v>183.715</v>
      </c>
      <c r="D38" s="35">
        <v>183.7157</v>
      </c>
    </row>
    <row r="39" spans="1:4" x14ac:dyDescent="0.25">
      <c r="A39">
        <v>30</v>
      </c>
      <c r="B39" s="34">
        <v>5.859027777776646</v>
      </c>
      <c r="C39" s="35">
        <v>183.7157</v>
      </c>
      <c r="D39" s="35">
        <v>183.71809999999999</v>
      </c>
    </row>
    <row r="40" spans="1:4" x14ac:dyDescent="0.25">
      <c r="A40">
        <v>30</v>
      </c>
      <c r="B40" s="34">
        <v>6.8395833333343035</v>
      </c>
      <c r="C40" s="35">
        <v>183.71369999999999</v>
      </c>
      <c r="D40" s="35">
        <v>183.71420000000001</v>
      </c>
    </row>
    <row r="41" spans="1:4" x14ac:dyDescent="0.25">
      <c r="A41">
        <v>30</v>
      </c>
      <c r="B41" s="34">
        <v>8.9166666666642413</v>
      </c>
      <c r="C41" s="35">
        <v>183.7174</v>
      </c>
      <c r="D41" s="35">
        <v>183.71780000000001</v>
      </c>
    </row>
    <row r="42" spans="1:4" x14ac:dyDescent="0.25">
      <c r="A42">
        <v>30</v>
      </c>
      <c r="B42" s="34">
        <v>10.878472222218988</v>
      </c>
      <c r="C42" s="35">
        <v>183.7199</v>
      </c>
      <c r="D42" s="35">
        <v>183.72280000000001</v>
      </c>
    </row>
    <row r="43" spans="1:4" x14ac:dyDescent="0.25">
      <c r="A43">
        <v>30</v>
      </c>
      <c r="B43" s="34">
        <v>13.125</v>
      </c>
      <c r="C43" s="35">
        <v>183.72040000000001</v>
      </c>
      <c r="D43" s="35">
        <v>183.72110000000001</v>
      </c>
    </row>
    <row r="44" spans="1:4" x14ac:dyDescent="0.25">
      <c r="A44">
        <v>30</v>
      </c>
      <c r="B44" s="34">
        <v>15.854166666664241</v>
      </c>
      <c r="C44" s="35">
        <v>183.71850000000001</v>
      </c>
      <c r="D44" s="35">
        <v>183.71899999999999</v>
      </c>
    </row>
    <row r="45" spans="1:4" x14ac:dyDescent="0.25">
      <c r="A45">
        <v>30</v>
      </c>
      <c r="B45" s="34">
        <v>18.909722222218988</v>
      </c>
      <c r="C45" s="35">
        <v>183.71690000000001</v>
      </c>
      <c r="D45" s="35">
        <v>183.72110000000001</v>
      </c>
    </row>
    <row r="46" spans="1:4" x14ac:dyDescent="0.25">
      <c r="A46">
        <v>30</v>
      </c>
      <c r="B46" s="34">
        <v>22.861111111109494</v>
      </c>
      <c r="C46" s="35">
        <v>183.71279999999999</v>
      </c>
      <c r="D46" s="35">
        <v>183.71469999999999</v>
      </c>
    </row>
    <row r="47" spans="1:4" x14ac:dyDescent="0.25">
      <c r="A47">
        <v>30</v>
      </c>
      <c r="B47" s="34">
        <v>27.145833333328483</v>
      </c>
      <c r="C47" s="35">
        <v>183.71299999999999</v>
      </c>
      <c r="D47" s="35">
        <v>183.71420000000001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7" workbookViewId="0">
      <selection activeCell="B16" sqref="B16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8.85546875" style="10"/>
  </cols>
  <sheetData>
    <row r="1" spans="1:4" s="6" customFormat="1" x14ac:dyDescent="0.25">
      <c r="A1" s="4" t="s">
        <v>18</v>
      </c>
      <c r="B1" s="4" t="s">
        <v>20</v>
      </c>
      <c r="C1" s="5" t="s">
        <v>21</v>
      </c>
      <c r="D1" s="6" t="s">
        <v>22</v>
      </c>
    </row>
    <row r="2" spans="1:4" x14ac:dyDescent="0.25">
      <c r="A2" s="7" t="s">
        <v>48</v>
      </c>
      <c r="B2" s="8" t="s">
        <v>51</v>
      </c>
      <c r="C2" s="9" t="s">
        <v>49</v>
      </c>
      <c r="D2" t="s">
        <v>52</v>
      </c>
    </row>
    <row r="4" spans="1:4" x14ac:dyDescent="0.25">
      <c r="D4" t="s">
        <v>53</v>
      </c>
    </row>
    <row r="5" spans="1:4" x14ac:dyDescent="0.25">
      <c r="D5" s="23" t="s">
        <v>50</v>
      </c>
    </row>
    <row r="7" spans="1:4" x14ac:dyDescent="0.25">
      <c r="D7" t="s">
        <v>56</v>
      </c>
    </row>
    <row r="9" spans="1:4" x14ac:dyDescent="0.25">
      <c r="A9" t="s">
        <v>68</v>
      </c>
      <c r="B9" s="8" t="s">
        <v>51</v>
      </c>
      <c r="C9" s="10" t="s">
        <v>49</v>
      </c>
      <c r="D9" t="s">
        <v>62</v>
      </c>
    </row>
    <row r="11" spans="1:4" x14ac:dyDescent="0.25">
      <c r="A11" t="s">
        <v>67</v>
      </c>
      <c r="B11" s="8" t="s">
        <v>69</v>
      </c>
      <c r="C11" s="10" t="s">
        <v>49</v>
      </c>
      <c r="D11" t="s">
        <v>70</v>
      </c>
    </row>
    <row r="12" spans="1:4" x14ac:dyDescent="0.25">
      <c r="B12" s="8"/>
    </row>
    <row r="13" spans="1:4" x14ac:dyDescent="0.25">
      <c r="A13" t="s">
        <v>71</v>
      </c>
      <c r="B13" s="8" t="s">
        <v>69</v>
      </c>
      <c r="C13" s="10" t="s">
        <v>49</v>
      </c>
      <c r="D13" t="s">
        <v>72</v>
      </c>
    </row>
    <row r="14" spans="1:4" x14ac:dyDescent="0.25">
      <c r="D14" t="s">
        <v>73</v>
      </c>
    </row>
    <row r="19" spans="3:4" s="11" customFormat="1" x14ac:dyDescent="0.25">
      <c r="C19" s="10"/>
    </row>
    <row r="20" spans="3:4" s="11" customFormat="1" x14ac:dyDescent="0.25">
      <c r="C20" s="10"/>
    </row>
    <row r="21" spans="3:4" s="11" customFormat="1" x14ac:dyDescent="0.25">
      <c r="C21" s="10"/>
    </row>
    <row r="22" spans="3:4" s="11" customFormat="1" x14ac:dyDescent="0.25">
      <c r="C22" s="10"/>
    </row>
    <row r="23" spans="3:4" x14ac:dyDescent="0.25">
      <c r="D23" s="13"/>
    </row>
    <row r="25" spans="3:4" x14ac:dyDescent="0.25">
      <c r="D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Setup_GD</vt:lpstr>
      <vt:lpstr>Measurements_GD</vt:lpstr>
      <vt:lpstr>Water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Camilla Glismand Justesen</cp:lastModifiedBy>
  <cp:revision>17</cp:revision>
  <dcterms:created xsi:type="dcterms:W3CDTF">2017-02-15T16:58:22Z</dcterms:created>
  <dcterms:modified xsi:type="dcterms:W3CDTF">2019-02-28T12:19:27Z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