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6"/>
  <workbookPr date1904="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xr:revisionPtr revIDLastSave="0" documentId="11_BA913473D9CE20ABDCCA9BC8D11D853CACE05D5F" xr6:coauthVersionLast="43" xr6:coauthVersionMax="43" xr10:uidLastSave="{00000000-0000-0000-0000-000000000000}"/>
  <bookViews>
    <workbookView xWindow="0" yWindow="0" windowWidth="16395" windowHeight="8190" tabRatio="500" firstSheet="2" activeTab="2" xr2:uid="{00000000-000D-0000-FFFF-FFFF00000000}"/>
  </bookViews>
  <sheets>
    <sheet name="Setup" sheetId="1" r:id="rId1"/>
    <sheet name="Biogas" sheetId="2" r:id="rId2"/>
    <sheet name="ChangeLog" sheetId="3" r:id="rId3"/>
  </sheets>
  <calcPr calcId="191028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S16" i="1"/>
  <c r="P16" i="1"/>
  <c r="K16" i="1"/>
  <c r="J16" i="1"/>
  <c r="I16" i="2"/>
  <c r="S15" i="1"/>
  <c r="P15" i="1"/>
  <c r="K15" i="1"/>
  <c r="J15" i="1"/>
  <c r="I15" i="2"/>
  <c r="S14" i="1"/>
  <c r="P14" i="1"/>
  <c r="K14" i="1"/>
  <c r="J14" i="1"/>
  <c r="I14" i="2"/>
  <c r="S13" i="1"/>
  <c r="P13" i="1"/>
  <c r="K13" i="1"/>
  <c r="J13" i="1"/>
  <c r="G13" i="2"/>
  <c r="S12" i="1"/>
  <c r="P12" i="1"/>
  <c r="K12" i="1"/>
  <c r="J12" i="1"/>
  <c r="I12" i="2"/>
  <c r="S11" i="1"/>
  <c r="P11" i="1"/>
  <c r="O11" i="1"/>
  <c r="K11" i="1"/>
  <c r="J11" i="1"/>
  <c r="I11" i="2"/>
  <c r="S10" i="1"/>
  <c r="P10" i="1"/>
  <c r="O10" i="1"/>
  <c r="Q10" i="1"/>
  <c r="K10" i="1"/>
  <c r="J10" i="1"/>
  <c r="I10" i="2"/>
  <c r="S9" i="1"/>
  <c r="P9" i="1"/>
  <c r="O9" i="1"/>
  <c r="Q9" i="1"/>
  <c r="K9" i="1"/>
  <c r="J9" i="1"/>
  <c r="G9" i="2"/>
  <c r="S8" i="1"/>
  <c r="P8" i="1"/>
  <c r="O8" i="1"/>
  <c r="K8" i="1"/>
  <c r="J8" i="1"/>
  <c r="I8" i="2"/>
  <c r="S7" i="1"/>
  <c r="P7" i="1"/>
  <c r="O7" i="1"/>
  <c r="Q7" i="1"/>
  <c r="K7" i="1"/>
  <c r="J7" i="1"/>
  <c r="I7" i="2"/>
  <c r="S6" i="1"/>
  <c r="P6" i="1"/>
  <c r="O6" i="1"/>
  <c r="Q6" i="1"/>
  <c r="K6" i="1"/>
  <c r="J6" i="1"/>
  <c r="I6" i="2"/>
  <c r="S5" i="1"/>
  <c r="P5" i="1"/>
  <c r="O5" i="1"/>
  <c r="K5" i="1"/>
  <c r="J5" i="1"/>
  <c r="G5" i="2"/>
  <c r="S4" i="1"/>
  <c r="P4" i="1"/>
  <c r="O4" i="1"/>
  <c r="Q4" i="1"/>
  <c r="K4" i="1"/>
  <c r="J4" i="1"/>
  <c r="I4" i="2"/>
  <c r="S3" i="1"/>
  <c r="P3" i="1"/>
  <c r="O3" i="1"/>
  <c r="K3" i="1"/>
  <c r="J3" i="1"/>
  <c r="I3" i="2"/>
  <c r="L7" i="1"/>
  <c r="L10" i="1"/>
  <c r="L14" i="1"/>
  <c r="L16" i="1"/>
  <c r="L3" i="1"/>
  <c r="Q3" i="1"/>
  <c r="Q5" i="1"/>
  <c r="L6" i="1"/>
  <c r="Q8" i="1"/>
  <c r="L11" i="1"/>
  <c r="Q11" i="1"/>
  <c r="L13" i="1"/>
  <c r="L15" i="1"/>
  <c r="L4" i="1"/>
  <c r="L8" i="1"/>
  <c r="L12" i="1"/>
  <c r="I5" i="2"/>
  <c r="G6" i="2"/>
  <c r="I9" i="2"/>
  <c r="G10" i="2"/>
  <c r="I13" i="2"/>
  <c r="G14" i="2"/>
  <c r="G3" i="2"/>
  <c r="G7" i="2"/>
  <c r="G11" i="2"/>
  <c r="G15" i="2"/>
  <c r="G4" i="2"/>
  <c r="G8" i="2"/>
  <c r="G12" i="2"/>
  <c r="G16" i="2"/>
  <c r="L5" i="1"/>
  <c r="L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  <author>Camilla Glismand Justesen</author>
  </authors>
  <commentList>
    <comment ref="D1" authorId="0" shapeId="0" xr:uid="{00000000-0006-0000-0100-000001000000}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<sst xmlns="http://schemas.openxmlformats.org/spreadsheetml/2006/main" count="1155" uniqueCount="174">
  <si>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</si>
  <si>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</si>
  <si>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</si>
  <si>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</si>
  <si>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</si>
  <si>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</si>
  <si>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</si>
  <si>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</si>
  <si>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</si>
  <si>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</si>
  <si>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</si>
  <si>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</si>
  <si>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</si>
  <si>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</si>
  <si>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</si>
  <si>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</si>
  <si>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</si>
  <si>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</si>
  <si>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</si>
  <si>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</si>
  <si>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</si>
  <si>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</si>
  <si>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</si>
  <si>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</si>
  <si>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</si>
  <si>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</si>
  <si>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</si>
  <si>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</si>
  <si>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</si>
  <si>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</si>
  <si>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</si>
  <si>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</si>
  <si>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</si>
  <si>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</si>
  <si>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</si>
  <si>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</si>
  <si>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</si>
  <si>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</si>
  <si>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</si>
  <si>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</si>
  <si>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</si>
  <si>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</si>
  <si>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</si>
  <si>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</si>
  <si>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</si>
  <si>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</si>
  <si>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</si>
  <si>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</si>
  <si>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</si>
  <si>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</si>
  <si>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</si>
  <si>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</si>
  <si>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</si>
  <si>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</si>
  <si>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</si>
  <si>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</si>
  <si>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</si>
  <si>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</si>
  <si>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Inoculum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</si>
  <si>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</si>
  <si>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</si>
  <si>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</si>
  <si>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</si>
  <si>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</si>
  <si>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</si>
  <si>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</si>
  <si>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</si>
  <si>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</si>
  <si>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</si>
  <si>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</si>
  <si>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</si>
  <si>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</si>
  <si>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</si>
  <si>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</si>
  <si>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</si>
  <si>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</si>
  <si>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</si>
  <si>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</si>
  <si>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</si>
  <si>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</si>
  <si>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</si>
  <si>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</si>
  <si>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</si>
  <si>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</si>
  <si>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</si>
  <si>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</si>
  <si>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</si>
  <si>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</si>
  <si>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</si>
  <si>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</si>
  <si>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</si>
  <si>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</si>
  <si>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</si>
  <si>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</si>
  <si>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</si>
  <si>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</si>
  <si>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</si>
  <si>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</si>
  <si>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</si>
  <si>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</si>
  <si>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</si>
  <si>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</si>
  <si>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</si>
  <si>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</si>
  <si>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Set to final value from previous (assumes no leakage).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</si>
  <si>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</si>
  <si>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</si>
  <si>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</si>
  <si>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</si>
  <si>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</si>
  <si>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</si>
  <si>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</si>
  <si>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</si>
  <si>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</si>
  <si>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</si>
  <si>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</si>
  <si>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</si>
  <si>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</si>
  <si>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</si>
  <si>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</si>
  <si>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</si>
  <si>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</si>
  <si>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</si>
  <si>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</si>
  <si>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</si>
  <si>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</si>
  <si>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</si>
  <si>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</si>
  <si>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</si>
  <si>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</si>
  <si>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</si>
  <si>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</si>
  <si>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</si>
  <si>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04.02.2019</t>
  </si>
  <si>
    <t>13.10</t>
  </si>
  <si>
    <t>Maybe adjust for this value instead, i.e. not within the given calibration</t>
  </si>
  <si>
    <t>Change of needle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</si>
  <si>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</si>
  <si>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</si>
  <si>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</si>
  <si>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</si>
  <si>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</si>
  <si>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</si>
  <si>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</si>
  <si>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</si>
  <si>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</si>
  <si>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</si>
  <si>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</si>
  <si>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</si>
  <si>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</si>
  <si>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</si>
  <si>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</si>
  <si>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</si>
  <si>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</si>
  <si>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</si>
  <si>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</si>
  <si>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</si>
  <si>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</si>
  <si>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</si>
  <si>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</si>
  <si>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</si>
  <si>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</si>
  <si>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</si>
  <si>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05 Feb 2019</t>
  </si>
  <si>
    <t xml:space="preserve">Entered data for 4 Feb 2019. 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</si>
  <si>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</si>
  <si>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</si>
  <si>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</si>
  <si>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</si>
  <si>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</si>
  <si>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12 March 2019</t>
  </si>
  <si>
    <t>Biogas sheet L1 2 Oct 2018, filled in mass.init with previous mass.final value</t>
  </si>
  <si>
    <t>Biogas sheet L1 17 Dec 2018, corrected typo in mass.init (was .68)</t>
  </si>
  <si>
    <t>Biogas sheet C3 28 Sept 2018, correct typo in mass.final (was 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</si>
</sst>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/dd/yy"/>
  </numFmts>
  <fonts count="5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207000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zoomScaleNormal="100" workbookViewId="0" xr3:uid="{AEA406A1-0E4B-5B11-9CD5-51D6E497D94C}">
      <pane xSplit="4" ySplit="2" topLeftCell="E3" activePane="bottomRight" state="frozen"/>
      <selection pane="bottomRight" activeCell="D19" sqref="D19"/>
      <selection pane="bottomLeft" activeCell="A3" sqref="A3"/>
      <selection pane="topRight" activeCell="E1" sqref="E1"/>
    </sheetView>
  </sheetViews>
  <sheetFormatPr defaultRowHeight="12.75"/>
  <cols>
    <col min="1" max="2" width="9.5" style="1" customWidth="1"/>
    <col min="3" max="3" width="10.5" style="1" customWidth="1"/>
    <col min="4" max="5" width="9.5" style="1" customWidth="1"/>
    <col min="6" max="6" width="10.875" style="1" customWidth="1"/>
    <col min="7" max="7" width="10.75" style="1" customWidth="1"/>
    <col min="8" max="11" width="9.5" style="1" customWidth="1"/>
    <col min="12" max="12" width="11.5" style="1" customWidth="1"/>
    <col min="13" max="13" width="10.875" style="1" customWidth="1"/>
    <col min="14" max="14" width="10.375" style="1" customWidth="1"/>
    <col min="15" max="16" width="9.875" style="1" customWidth="1"/>
    <col min="17" max="17" width="11.875" style="1" customWidth="1"/>
    <col min="18" max="18" width="9.5" style="1" customWidth="1"/>
    <col min="19" max="19" width="10.625" style="1" customWidth="1"/>
    <col min="20" max="20" width="9.5" style="2" customWidth="1"/>
    <col min="21" max="1023" width="9.5" style="1" customWidth="1"/>
    <col min="1024" max="1025" width="9.5" style="3" customWidth="1"/>
  </cols>
  <sheetData>
    <row r="1" spans="1:20" s="4" customFormat="1" ht="25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2" t="s">
        <v>39</v>
      </c>
    </row>
    <row r="3" spans="1:20">
      <c r="A3" s="1" t="s">
        <v>40</v>
      </c>
      <c r="B3" s="1" t="s">
        <v>41</v>
      </c>
      <c r="C3" s="1" t="s">
        <v>42</v>
      </c>
      <c r="D3" s="1" t="s">
        <v>43</v>
      </c>
      <c r="E3" s="1">
        <v>322.02999999999997</v>
      </c>
      <c r="F3" s="1">
        <v>142.25</v>
      </c>
      <c r="G3" s="1">
        <v>2.12</v>
      </c>
      <c r="H3" s="1">
        <v>468.51</v>
      </c>
      <c r="I3" s="1">
        <v>468.52</v>
      </c>
      <c r="J3" s="6">
        <f>AVERAGE(Setup!H3:I3)</f>
        <v>468.51499999999999</v>
      </c>
      <c r="K3" s="7">
        <f>1000*STDEV(Setup!H3:I3)</f>
        <v>7.0710678118590442</v>
      </c>
      <c r="L3" s="7">
        <f>Setup!J3-(Setup!E3+Setup!F3+Setup!G3)</f>
        <v>2.1150000000000091</v>
      </c>
      <c r="M3" s="8">
        <v>802.16</v>
      </c>
      <c r="N3" s="4">
        <v>22.3</v>
      </c>
      <c r="O3" s="9">
        <f>Setup!M3*Setup!G3/1000</f>
        <v>1.7005792000000002</v>
      </c>
      <c r="P3" s="6">
        <f>Setup!F3*Setup!N3/1000</f>
        <v>3.1721750000000002</v>
      </c>
      <c r="Q3" s="6">
        <f t="shared" ref="Q3:Q11" si="0">P3/O3</f>
        <v>1.8653497584822865</v>
      </c>
      <c r="R3" s="1">
        <v>520</v>
      </c>
      <c r="S3" s="7">
        <f>Setup!R3-Setup!F3-Setup!G3</f>
        <v>375.63</v>
      </c>
    </row>
    <row r="4" spans="1:20">
      <c r="A4" s="1" t="s">
        <v>40</v>
      </c>
      <c r="B4" s="1" t="s">
        <v>44</v>
      </c>
      <c r="C4" s="1" t="s">
        <v>42</v>
      </c>
      <c r="D4" s="1" t="s">
        <v>43</v>
      </c>
      <c r="E4" s="1">
        <v>321.69</v>
      </c>
      <c r="F4" s="1">
        <v>146.13</v>
      </c>
      <c r="G4" s="1">
        <v>2.14</v>
      </c>
      <c r="H4" s="1">
        <v>471.9</v>
      </c>
      <c r="I4" s="1">
        <v>471.9</v>
      </c>
      <c r="J4" s="6">
        <f>AVERAGE(Setup!H4:I4)</f>
        <v>471.9</v>
      </c>
      <c r="K4" s="7">
        <f>1000*STDEV(Setup!H4:I4)</f>
        <v>0</v>
      </c>
      <c r="L4" s="7">
        <f>Setup!J4-(Setup!E4+Setup!F4+Setup!G4)</f>
        <v>1.9399999999999977</v>
      </c>
      <c r="M4" s="8">
        <v>802.16</v>
      </c>
      <c r="N4" s="4">
        <v>22.3</v>
      </c>
      <c r="O4" s="9">
        <f>Setup!M4*Setup!G4/1000</f>
        <v>1.7166223999999999</v>
      </c>
      <c r="P4" s="6">
        <f>Setup!F4*Setup!N4/1000</f>
        <v>3.258699</v>
      </c>
      <c r="Q4" s="6">
        <f t="shared" si="0"/>
        <v>1.898320212995007</v>
      </c>
      <c r="R4" s="1">
        <v>520</v>
      </c>
      <c r="S4" s="7">
        <f>Setup!R4-Setup!F4-Setup!G4</f>
        <v>371.73</v>
      </c>
    </row>
    <row r="5" spans="1:20">
      <c r="A5" s="1" t="s">
        <v>40</v>
      </c>
      <c r="B5" s="1" t="s">
        <v>45</v>
      </c>
      <c r="C5" s="1" t="s">
        <v>42</v>
      </c>
      <c r="D5" s="1" t="s">
        <v>43</v>
      </c>
      <c r="E5" s="1">
        <v>321.77999999999997</v>
      </c>
      <c r="F5" s="1">
        <v>142.19999999999999</v>
      </c>
      <c r="G5" s="1">
        <v>2.1800000000000002</v>
      </c>
      <c r="H5" s="1">
        <v>468.3</v>
      </c>
      <c r="I5" s="1">
        <v>468.3</v>
      </c>
      <c r="J5" s="6">
        <f>AVERAGE(Setup!H5:I5)</f>
        <v>468.3</v>
      </c>
      <c r="K5" s="7">
        <f>1000*STDEV(Setup!H5:I5)</f>
        <v>0</v>
      </c>
      <c r="L5" s="7">
        <f>Setup!J5-(Setup!E5+Setup!F5+Setup!G5)</f>
        <v>2.1400000000000432</v>
      </c>
      <c r="M5" s="8">
        <v>802.16</v>
      </c>
      <c r="N5" s="4">
        <v>22.3</v>
      </c>
      <c r="O5" s="9">
        <f>Setup!M5*Setup!G5/1000</f>
        <v>1.7487088000000002</v>
      </c>
      <c r="P5" s="6">
        <f>Setup!F5*Setup!N5/1000</f>
        <v>3.1710599999999998</v>
      </c>
      <c r="Q5" s="6">
        <f t="shared" si="0"/>
        <v>1.8133722435662241</v>
      </c>
      <c r="R5" s="1">
        <v>520</v>
      </c>
      <c r="S5" s="7">
        <f>Setup!R5-Setup!F5-Setup!G5</f>
        <v>375.62</v>
      </c>
    </row>
    <row r="6" spans="1:20">
      <c r="A6" s="1" t="s">
        <v>40</v>
      </c>
      <c r="B6" s="1" t="s">
        <v>46</v>
      </c>
      <c r="C6" s="1" t="s">
        <v>47</v>
      </c>
      <c r="D6" s="1" t="s">
        <v>48</v>
      </c>
      <c r="E6" s="1">
        <v>322.24</v>
      </c>
      <c r="F6" s="1">
        <v>143.09</v>
      </c>
      <c r="G6" s="1">
        <v>3.79</v>
      </c>
      <c r="H6" s="1">
        <v>471.15</v>
      </c>
      <c r="I6" s="1">
        <v>471.15</v>
      </c>
      <c r="J6" s="6">
        <f>AVERAGE(Setup!H6:I6)</f>
        <v>471.15</v>
      </c>
      <c r="K6" s="7">
        <f>1000*STDEV(Setup!H6:I6)</f>
        <v>0</v>
      </c>
      <c r="L6" s="7">
        <f>Setup!J6-(Setup!E6+Setup!F6+Setup!G6)</f>
        <v>2.0299999999999159</v>
      </c>
      <c r="M6" s="1">
        <v>861.15</v>
      </c>
      <c r="N6" s="4">
        <v>22.3</v>
      </c>
      <c r="O6" s="9">
        <f>Setup!M6*Setup!G6/1000</f>
        <v>3.2637584999999998</v>
      </c>
      <c r="P6" s="6">
        <f>Setup!F6*Setup!N6/1000</f>
        <v>3.1909070000000002</v>
      </c>
      <c r="Q6" s="6">
        <f t="shared" si="0"/>
        <v>0.97767864871129417</v>
      </c>
      <c r="R6" s="1">
        <v>520</v>
      </c>
      <c r="S6" s="7">
        <f>Setup!R6-Setup!F6-Setup!G6</f>
        <v>373.11999999999995</v>
      </c>
      <c r="T6" s="2" t="s">
        <v>49</v>
      </c>
    </row>
    <row r="7" spans="1:20">
      <c r="A7" s="1" t="s">
        <v>40</v>
      </c>
      <c r="B7" s="1" t="s">
        <v>50</v>
      </c>
      <c r="C7" s="1" t="s">
        <v>47</v>
      </c>
      <c r="D7" s="1" t="s">
        <v>48</v>
      </c>
      <c r="E7" s="1">
        <v>323.33999999999997</v>
      </c>
      <c r="F7" s="1">
        <v>142.91999999999999</v>
      </c>
      <c r="G7" s="1">
        <v>3.78</v>
      </c>
      <c r="H7" s="1">
        <v>472.1</v>
      </c>
      <c r="I7" s="1">
        <v>472.1</v>
      </c>
      <c r="J7" s="6">
        <f>AVERAGE(Setup!H7:I7)</f>
        <v>472.1</v>
      </c>
      <c r="K7" s="7">
        <f>1000*STDEV(Setup!H7:I7)</f>
        <v>0</v>
      </c>
      <c r="L7" s="7">
        <f>Setup!J7-(Setup!E7+Setup!F7+Setup!G7)</f>
        <v>2.0600000000000591</v>
      </c>
      <c r="M7" s="1">
        <v>861.15</v>
      </c>
      <c r="N7" s="4">
        <v>22.3</v>
      </c>
      <c r="O7" s="9">
        <f>Setup!M7*Setup!G7/1000</f>
        <v>3.255147</v>
      </c>
      <c r="P7" s="6">
        <f>Setup!F7*Setup!N7/1000</f>
        <v>3.1871160000000001</v>
      </c>
      <c r="Q7" s="6">
        <f t="shared" si="0"/>
        <v>0.97910048301966091</v>
      </c>
      <c r="R7" s="1">
        <v>520</v>
      </c>
      <c r="S7" s="7">
        <f>Setup!R7-Setup!F7-Setup!G7</f>
        <v>373.30000000000007</v>
      </c>
      <c r="T7" s="2" t="s">
        <v>49</v>
      </c>
    </row>
    <row r="8" spans="1:20">
      <c r="A8" s="1" t="s">
        <v>40</v>
      </c>
      <c r="B8" s="1" t="s">
        <v>51</v>
      </c>
      <c r="C8" s="1" t="s">
        <v>47</v>
      </c>
      <c r="D8" s="1" t="s">
        <v>48</v>
      </c>
      <c r="E8" s="1">
        <v>321.89</v>
      </c>
      <c r="F8" s="1">
        <v>144.13</v>
      </c>
      <c r="G8" s="1">
        <v>3.78</v>
      </c>
      <c r="H8" s="1">
        <v>472.51</v>
      </c>
      <c r="I8" s="1">
        <v>472.51</v>
      </c>
      <c r="J8" s="6">
        <f>AVERAGE(Setup!H8:I8)</f>
        <v>472.51</v>
      </c>
      <c r="K8" s="7">
        <f>1000*STDEV(Setup!H8:I8)</f>
        <v>0</v>
      </c>
      <c r="L8" s="7">
        <f>Setup!J8-(Setup!E8+Setup!F8+Setup!G8)</f>
        <v>2.7100000000000364</v>
      </c>
      <c r="M8" s="1">
        <v>861.15</v>
      </c>
      <c r="N8" s="4">
        <v>22.3</v>
      </c>
      <c r="O8" s="9">
        <f>Setup!M8*Setup!G8/1000</f>
        <v>3.255147</v>
      </c>
      <c r="P8" s="6">
        <f>Setup!F8*Setup!N8/1000</f>
        <v>3.214099</v>
      </c>
      <c r="Q8" s="6">
        <f t="shared" si="0"/>
        <v>0.98738981680397231</v>
      </c>
      <c r="R8" s="1">
        <v>520</v>
      </c>
      <c r="S8" s="7">
        <f>Setup!R8-Setup!F8-Setup!G8</f>
        <v>372.09000000000003</v>
      </c>
      <c r="T8" s="2" t="s">
        <v>49</v>
      </c>
    </row>
    <row r="9" spans="1:20">
      <c r="A9" s="1" t="s">
        <v>40</v>
      </c>
      <c r="B9" s="1" t="s">
        <v>52</v>
      </c>
      <c r="C9" s="1" t="s">
        <v>53</v>
      </c>
      <c r="D9" s="1" t="s">
        <v>54</v>
      </c>
      <c r="E9" s="1">
        <v>321.75</v>
      </c>
      <c r="F9" s="1">
        <v>142.37</v>
      </c>
      <c r="G9" s="1">
        <v>1.6</v>
      </c>
      <c r="H9" s="1">
        <v>467.77</v>
      </c>
      <c r="I9" s="1">
        <v>467.75</v>
      </c>
      <c r="J9" s="6">
        <f>AVERAGE(Setup!H9:I9)</f>
        <v>467.76</v>
      </c>
      <c r="K9" s="7">
        <f>1000*STDEV(Setup!H9:I9)</f>
        <v>14.142135623718088</v>
      </c>
      <c r="L9" s="7">
        <f>Setup!J9-(Setup!E9+Setup!F9+Setup!G9)</f>
        <v>2.0399999999999636</v>
      </c>
      <c r="M9" s="1">
        <v>989.19</v>
      </c>
      <c r="N9" s="4">
        <v>22.3</v>
      </c>
      <c r="O9" s="9">
        <f>Setup!M9*Setup!G9/1000</f>
        <v>1.5827040000000001</v>
      </c>
      <c r="P9" s="6">
        <f>Setup!F9*Setup!N9/1000</f>
        <v>3.1748510000000003</v>
      </c>
      <c r="Q9" s="6">
        <f t="shared" si="0"/>
        <v>2.0059663714756519</v>
      </c>
      <c r="R9" s="1">
        <v>520</v>
      </c>
      <c r="S9" s="7">
        <f>Setup!R9-Setup!F9-Setup!G9</f>
        <v>376.03</v>
      </c>
    </row>
    <row r="10" spans="1:20">
      <c r="A10" s="1" t="s">
        <v>40</v>
      </c>
      <c r="B10" s="1" t="s">
        <v>55</v>
      </c>
      <c r="C10" s="1" t="s">
        <v>53</v>
      </c>
      <c r="D10" s="1" t="s">
        <v>54</v>
      </c>
      <c r="E10" s="1">
        <v>322.04000000000002</v>
      </c>
      <c r="F10" s="1">
        <v>142.80000000000001</v>
      </c>
      <c r="G10" s="1">
        <v>1.62</v>
      </c>
      <c r="H10" s="1">
        <v>468.51</v>
      </c>
      <c r="I10" s="1">
        <v>468.5</v>
      </c>
      <c r="J10" s="6">
        <f>AVERAGE(Setup!H10:I10)</f>
        <v>468.505</v>
      </c>
      <c r="K10" s="7">
        <f>1000*STDEV(Setup!H10:I10)</f>
        <v>7.0710678118590442</v>
      </c>
      <c r="L10" s="7">
        <f>Setup!J10-(Setup!E10+Setup!F10+Setup!G10)</f>
        <v>2.0449999999999591</v>
      </c>
      <c r="M10" s="1">
        <v>989.19</v>
      </c>
      <c r="N10" s="4">
        <v>22.3</v>
      </c>
      <c r="O10" s="9">
        <f>Setup!M10*Setup!G10/1000</f>
        <v>1.6024878</v>
      </c>
      <c r="P10" s="6">
        <f>Setup!F10*Setup!N10/1000</f>
        <v>3.1844400000000004</v>
      </c>
      <c r="Q10" s="6">
        <f t="shared" si="0"/>
        <v>1.9871851754503218</v>
      </c>
      <c r="R10" s="1">
        <v>520</v>
      </c>
      <c r="S10" s="7">
        <f>Setup!R10-Setup!F10-Setup!G10</f>
        <v>375.58</v>
      </c>
    </row>
    <row r="11" spans="1:20">
      <c r="A11" s="1" t="s">
        <v>40</v>
      </c>
      <c r="B11" s="1" t="s">
        <v>56</v>
      </c>
      <c r="C11" s="1" t="s">
        <v>53</v>
      </c>
      <c r="D11" s="1" t="s">
        <v>54</v>
      </c>
      <c r="E11" s="1">
        <v>321.58999999999997</v>
      </c>
      <c r="F11" s="1">
        <v>145.19</v>
      </c>
      <c r="G11" s="1">
        <v>1.64</v>
      </c>
      <c r="H11" s="1">
        <v>470.55</v>
      </c>
      <c r="I11" s="1">
        <v>470.55</v>
      </c>
      <c r="J11" s="6">
        <f>AVERAGE(Setup!H11:I11)</f>
        <v>470.55</v>
      </c>
      <c r="K11" s="7">
        <f>1000*STDEV(Setup!H11:I11)</f>
        <v>0</v>
      </c>
      <c r="L11" s="7">
        <f>Setup!J11-(Setup!E11+Setup!F11+Setup!G11)</f>
        <v>2.1300000000000523</v>
      </c>
      <c r="M11" s="1">
        <v>989.19</v>
      </c>
      <c r="N11" s="4">
        <v>22.3</v>
      </c>
      <c r="O11" s="9">
        <f>Setup!M11*Setup!G11/1000</f>
        <v>1.6222715999999999</v>
      </c>
      <c r="P11" s="6">
        <f>Setup!F11*Setup!N11/1000</f>
        <v>3.2377370000000001</v>
      </c>
      <c r="Q11" s="6">
        <f t="shared" si="0"/>
        <v>1.9958045249636376</v>
      </c>
      <c r="R11" s="1">
        <v>520</v>
      </c>
      <c r="S11" s="7">
        <f>Setup!R11-Setup!F11-Setup!G11</f>
        <v>373.17</v>
      </c>
    </row>
    <row r="12" spans="1:20">
      <c r="A12" s="1" t="s">
        <v>40</v>
      </c>
      <c r="B12" s="1" t="s">
        <v>57</v>
      </c>
      <c r="C12" s="1" t="s">
        <v>58</v>
      </c>
      <c r="D12" s="1" t="s">
        <v>59</v>
      </c>
      <c r="E12" s="1">
        <v>320.81</v>
      </c>
      <c r="F12" s="1">
        <v>406.51</v>
      </c>
      <c r="G12" s="1">
        <v>0</v>
      </c>
      <c r="H12" s="1">
        <v>729.49</v>
      </c>
      <c r="I12" s="1">
        <v>729.5</v>
      </c>
      <c r="J12" s="6">
        <f>AVERAGE(Setup!H12:I12)</f>
        <v>729.495</v>
      </c>
      <c r="K12" s="7">
        <f>1000*STDEV(Setup!H12:I12)</f>
        <v>7.0710678118590442</v>
      </c>
      <c r="L12" s="7">
        <f>Setup!J12-(Setup!E12+Setup!F12+Setup!G12)</f>
        <v>2.1750000000000682</v>
      </c>
      <c r="N12" s="4">
        <v>22.3</v>
      </c>
      <c r="O12" s="9"/>
      <c r="P12" s="6">
        <f>Setup!F12*Setup!N12/1000</f>
        <v>9.0651730000000015</v>
      </c>
      <c r="Q12" s="6"/>
      <c r="R12" s="1">
        <v>520</v>
      </c>
      <c r="S12" s="7">
        <f>Setup!R12-Setup!F12-Setup!G12</f>
        <v>113.49000000000001</v>
      </c>
    </row>
    <row r="13" spans="1:20">
      <c r="A13" s="1" t="s">
        <v>40</v>
      </c>
      <c r="B13" s="1" t="s">
        <v>60</v>
      </c>
      <c r="C13" s="1" t="s">
        <v>58</v>
      </c>
      <c r="D13" s="1" t="s">
        <v>59</v>
      </c>
      <c r="E13" s="1">
        <v>318.87</v>
      </c>
      <c r="F13" s="1">
        <v>401.2</v>
      </c>
      <c r="G13" s="1">
        <v>0</v>
      </c>
      <c r="H13" s="1">
        <v>722.08</v>
      </c>
      <c r="I13" s="1">
        <v>722.09</v>
      </c>
      <c r="J13" s="6">
        <f>AVERAGE(Setup!H13:I13)</f>
        <v>722.08500000000004</v>
      </c>
      <c r="K13" s="7">
        <f>1000*STDEV(Setup!H13:I13)</f>
        <v>7.0710678118590442</v>
      </c>
      <c r="L13" s="7">
        <f>Setup!J13-(Setup!E13+Setup!F13+Setup!G13)</f>
        <v>2.0150000000001</v>
      </c>
      <c r="N13" s="4">
        <v>22.3</v>
      </c>
      <c r="O13" s="9"/>
      <c r="P13" s="6">
        <f>Setup!F13*Setup!N13/1000</f>
        <v>8.9467599999999994</v>
      </c>
      <c r="Q13" s="6"/>
      <c r="R13" s="1">
        <v>520</v>
      </c>
      <c r="S13" s="7">
        <f>Setup!R13-Setup!F13-Setup!G13</f>
        <v>118.80000000000001</v>
      </c>
    </row>
    <row r="14" spans="1:20">
      <c r="A14" s="1" t="s">
        <v>40</v>
      </c>
      <c r="B14" s="1" t="s">
        <v>61</v>
      </c>
      <c r="C14" s="1" t="s">
        <v>58</v>
      </c>
      <c r="D14" s="1" t="s">
        <v>59</v>
      </c>
      <c r="E14" s="1">
        <v>321.95</v>
      </c>
      <c r="F14" s="1">
        <v>416.59</v>
      </c>
      <c r="G14" s="1">
        <v>0</v>
      </c>
      <c r="H14" s="1">
        <v>740.53</v>
      </c>
      <c r="I14" s="1">
        <v>740.54</v>
      </c>
      <c r="J14" s="6">
        <f>AVERAGE(Setup!H14:I14)</f>
        <v>740.53499999999997</v>
      </c>
      <c r="K14" s="7">
        <f>1000*STDEV(Setup!H14:I14)</f>
        <v>7.0710678118590442</v>
      </c>
      <c r="L14" s="7">
        <f>Setup!J14-(Setup!E14+Setup!F14+Setup!G14)</f>
        <v>1.9950000000000045</v>
      </c>
      <c r="N14" s="4">
        <v>22.3</v>
      </c>
      <c r="O14" s="9"/>
      <c r="P14" s="6">
        <f>Setup!F14*Setup!N14/1000</f>
        <v>9.2899570000000011</v>
      </c>
      <c r="Q14" s="6"/>
      <c r="R14" s="1">
        <v>520</v>
      </c>
      <c r="S14" s="7">
        <f>Setup!R14-Setup!F14-Setup!G14</f>
        <v>103.41000000000003</v>
      </c>
    </row>
    <row r="15" spans="1:20">
      <c r="A15" s="1" t="s">
        <v>40</v>
      </c>
      <c r="B15" s="1" t="s">
        <v>62</v>
      </c>
      <c r="C15" s="1" t="s">
        <v>58</v>
      </c>
      <c r="D15" s="1" t="s">
        <v>59</v>
      </c>
      <c r="E15" s="1">
        <v>322.01</v>
      </c>
      <c r="F15" s="1">
        <v>399.71</v>
      </c>
      <c r="G15" s="1">
        <v>0</v>
      </c>
      <c r="H15" s="1">
        <v>723.77</v>
      </c>
      <c r="I15" s="1">
        <v>723.78</v>
      </c>
      <c r="J15" s="6">
        <f>AVERAGE(Setup!H15:I15)</f>
        <v>723.77499999999998</v>
      </c>
      <c r="K15" s="7">
        <f>1000*STDEV(Setup!H15:I15)</f>
        <v>7.0710678118590442</v>
      </c>
      <c r="L15" s="7">
        <f>Setup!J15-(Setup!E15+Setup!F15+Setup!G15)</f>
        <v>2.05499999999995</v>
      </c>
      <c r="N15" s="4">
        <v>22.3</v>
      </c>
      <c r="O15" s="9"/>
      <c r="P15" s="6">
        <f>Setup!F15*Setup!N15/1000</f>
        <v>8.9135329999999993</v>
      </c>
      <c r="Q15" s="6"/>
      <c r="R15" s="1">
        <v>520</v>
      </c>
      <c r="S15" s="7">
        <f>Setup!R15-Setup!F15-Setup!G15</f>
        <v>120.29000000000002</v>
      </c>
    </row>
    <row r="16" spans="1:20">
      <c r="A16" s="1" t="s">
        <v>40</v>
      </c>
      <c r="B16" s="1" t="s">
        <v>63</v>
      </c>
      <c r="C16" s="1" t="s">
        <v>64</v>
      </c>
      <c r="E16" s="1">
        <v>321.88</v>
      </c>
      <c r="F16" s="1">
        <v>165.85</v>
      </c>
      <c r="G16" s="1">
        <v>0</v>
      </c>
      <c r="H16" s="1">
        <v>487.66</v>
      </c>
      <c r="I16" s="1">
        <v>487.66</v>
      </c>
      <c r="J16" s="6">
        <f>AVERAGE(Setup!H16:I16)</f>
        <v>487.66</v>
      </c>
      <c r="K16" s="7">
        <f>1000*STDEV(Setup!H16:I16)</f>
        <v>0</v>
      </c>
      <c r="L16" s="7">
        <f>Setup!J16-(Setup!E16+Setup!F16+Setup!G16)</f>
        <v>-6.9999999999993179E-2</v>
      </c>
      <c r="O16" s="9"/>
      <c r="P16" s="6">
        <f>Setup!F16*Setup!N16/1000</f>
        <v>0</v>
      </c>
      <c r="Q16" s="6"/>
      <c r="R16" s="1">
        <v>520</v>
      </c>
      <c r="S16" s="7">
        <f>Setup!R16-Setup!F16-Setup!G16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0"/>
  <sheetViews>
    <sheetView zoomScaleNormal="100" workbookViewId="0" xr3:uid="{958C4451-9541-5A59-BF78-D2F731DF1C81}">
      <pane xSplit="1" ySplit="2" topLeftCell="B8" activePane="bottomRight" state="frozen"/>
      <selection pane="bottomRight" activeCell="I19" sqref="I19"/>
      <selection pane="bottomLeft" activeCell="A3" sqref="A3"/>
      <selection pane="topRight" activeCell="B1" sqref="B1"/>
    </sheetView>
  </sheetViews>
  <sheetFormatPr defaultRowHeight="12.75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>
      <c r="A1" s="4" t="s">
        <v>0</v>
      </c>
      <c r="B1" s="4" t="s">
        <v>65</v>
      </c>
      <c r="C1" s="14" t="s">
        <v>66</v>
      </c>
      <c r="D1" s="14" t="s">
        <v>67</v>
      </c>
      <c r="E1" s="13" t="s">
        <v>68</v>
      </c>
      <c r="F1" s="14" t="s">
        <v>69</v>
      </c>
      <c r="G1" s="4" t="s">
        <v>70</v>
      </c>
      <c r="H1" s="13" t="s">
        <v>71</v>
      </c>
      <c r="I1" s="14" t="s">
        <v>72</v>
      </c>
      <c r="J1" s="5" t="s">
        <v>19</v>
      </c>
      <c r="K1" s="15" t="s">
        <v>73</v>
      </c>
      <c r="L1" s="4" t="s">
        <v>74</v>
      </c>
    </row>
    <row r="2" spans="1:12">
      <c r="A2" s="1" t="s">
        <v>20</v>
      </c>
      <c r="B2" s="1" t="s">
        <v>21</v>
      </c>
      <c r="C2" s="8" t="s">
        <v>75</v>
      </c>
      <c r="D2" s="8" t="s">
        <v>76</v>
      </c>
      <c r="E2" s="10" t="s">
        <v>77</v>
      </c>
      <c r="F2" s="8" t="s">
        <v>78</v>
      </c>
      <c r="G2" s="1" t="s">
        <v>79</v>
      </c>
      <c r="H2" s="10" t="s">
        <v>80</v>
      </c>
      <c r="I2" s="8" t="s">
        <v>81</v>
      </c>
      <c r="J2" s="2" t="s">
        <v>82</v>
      </c>
      <c r="K2" s="11" t="s">
        <v>83</v>
      </c>
      <c r="L2" s="1" t="s">
        <v>84</v>
      </c>
    </row>
    <row r="3" spans="1:12">
      <c r="A3" s="1" t="str">
        <f>Setup!A3</f>
        <v>IIS-BMP2</v>
      </c>
      <c r="B3" s="1" t="str">
        <f>Setup!B3</f>
        <v>C1</v>
      </c>
      <c r="C3" s="8" t="s">
        <v>85</v>
      </c>
      <c r="D3" s="8">
        <v>15.35</v>
      </c>
      <c r="E3" s="10">
        <v>20.8</v>
      </c>
      <c r="F3" s="8">
        <v>1007.24</v>
      </c>
      <c r="G3" s="6">
        <f>Setup!J3</f>
        <v>468.51499999999999</v>
      </c>
      <c r="H3" s="10">
        <v>0</v>
      </c>
      <c r="I3" s="6">
        <f>Setup!J3</f>
        <v>468.51499999999999</v>
      </c>
      <c r="K3" s="11">
        <v>43370.649305555555</v>
      </c>
      <c r="L3" s="6">
        <f t="shared" ref="L3:L66" si="0">K3-K$3</f>
        <v>0</v>
      </c>
    </row>
    <row r="4" spans="1:12">
      <c r="A4" s="1" t="str">
        <f>Setup!A4</f>
        <v>IIS-BMP2</v>
      </c>
      <c r="B4" s="1" t="str">
        <f>Setup!B4</f>
        <v>C2</v>
      </c>
      <c r="C4" s="8" t="s">
        <v>85</v>
      </c>
      <c r="D4" s="8">
        <v>15.35</v>
      </c>
      <c r="E4" s="10">
        <v>20.8</v>
      </c>
      <c r="F4" s="8">
        <v>1007.24</v>
      </c>
      <c r="G4" s="6">
        <f>Setup!J4</f>
        <v>471.9</v>
      </c>
      <c r="H4" s="10">
        <v>0</v>
      </c>
      <c r="I4" s="6">
        <f>Setup!J4</f>
        <v>471.9</v>
      </c>
      <c r="K4" s="11">
        <v>43370.649305555598</v>
      </c>
      <c r="L4" s="6">
        <f t="shared" si="0"/>
        <v>0</v>
      </c>
    </row>
    <row r="5" spans="1:12">
      <c r="A5" s="1" t="str">
        <f>Setup!A5</f>
        <v>IIS-BMP2</v>
      </c>
      <c r="B5" s="1" t="str">
        <f>Setup!B5</f>
        <v>C3</v>
      </c>
      <c r="C5" s="8" t="s">
        <v>85</v>
      </c>
      <c r="D5" s="8">
        <v>15.35</v>
      </c>
      <c r="E5" s="10">
        <v>20.8</v>
      </c>
      <c r="F5" s="8">
        <v>1007.24</v>
      </c>
      <c r="G5" s="6">
        <f>Setup!J5</f>
        <v>468.3</v>
      </c>
      <c r="H5" s="10">
        <v>0</v>
      </c>
      <c r="I5" s="6">
        <f>Setup!J5</f>
        <v>468.3</v>
      </c>
      <c r="K5" s="11">
        <v>43370.649305555598</v>
      </c>
      <c r="L5" s="6">
        <f t="shared" si="0"/>
        <v>0</v>
      </c>
    </row>
    <row r="6" spans="1:12">
      <c r="A6" s="1" t="str">
        <f>Setup!A6</f>
        <v>IIS-BMP2</v>
      </c>
      <c r="B6" s="1" t="str">
        <f>Setup!B6</f>
        <v>D1</v>
      </c>
      <c r="C6" s="8" t="s">
        <v>85</v>
      </c>
      <c r="D6" s="8">
        <v>15.35</v>
      </c>
      <c r="E6" s="10">
        <v>20.8</v>
      </c>
      <c r="F6" s="8">
        <v>1007.24</v>
      </c>
      <c r="G6" s="6">
        <f>Setup!J6</f>
        <v>471.15</v>
      </c>
      <c r="H6" s="10">
        <v>0</v>
      </c>
      <c r="I6" s="6">
        <f>Setup!J6</f>
        <v>471.15</v>
      </c>
      <c r="K6" s="11">
        <v>43370.649305555598</v>
      </c>
      <c r="L6" s="6">
        <f t="shared" si="0"/>
        <v>0</v>
      </c>
    </row>
    <row r="7" spans="1:12">
      <c r="A7" s="1" t="str">
        <f>Setup!A7</f>
        <v>IIS-BMP2</v>
      </c>
      <c r="B7" s="1" t="str">
        <f>Setup!B7</f>
        <v>D2</v>
      </c>
      <c r="C7" s="8" t="s">
        <v>85</v>
      </c>
      <c r="D7" s="8">
        <v>15.35</v>
      </c>
      <c r="E7" s="10">
        <v>20.8</v>
      </c>
      <c r="F7" s="8">
        <v>1007.24</v>
      </c>
      <c r="G7" s="6">
        <f>Setup!J7</f>
        <v>472.1</v>
      </c>
      <c r="H7" s="10">
        <v>0</v>
      </c>
      <c r="I7" s="6">
        <f>Setup!J7</f>
        <v>472.1</v>
      </c>
      <c r="K7" s="11">
        <v>43370.649305555598</v>
      </c>
      <c r="L7" s="6">
        <f t="shared" si="0"/>
        <v>0</v>
      </c>
    </row>
    <row r="8" spans="1:12">
      <c r="A8" s="1" t="str">
        <f>Setup!A8</f>
        <v>IIS-BMP2</v>
      </c>
      <c r="B8" s="1" t="str">
        <f>Setup!B8</f>
        <v>D3</v>
      </c>
      <c r="C8" s="8" t="s">
        <v>85</v>
      </c>
      <c r="D8" s="8">
        <v>15.35</v>
      </c>
      <c r="E8" s="10">
        <v>20.8</v>
      </c>
      <c r="F8" s="8">
        <v>1007.24</v>
      </c>
      <c r="G8" s="6">
        <f>Setup!J8</f>
        <v>472.51</v>
      </c>
      <c r="H8" s="10">
        <v>0</v>
      </c>
      <c r="I8" s="6">
        <f>Setup!J8</f>
        <v>472.51</v>
      </c>
      <c r="K8" s="11">
        <v>43370.649305555598</v>
      </c>
      <c r="L8" s="6">
        <f t="shared" si="0"/>
        <v>0</v>
      </c>
    </row>
    <row r="9" spans="1:12">
      <c r="A9" s="1" t="str">
        <f>Setup!A9</f>
        <v>IIS-BMP2</v>
      </c>
      <c r="B9" s="1" t="str">
        <f>Setup!B9</f>
        <v>L1</v>
      </c>
      <c r="C9" s="8" t="s">
        <v>85</v>
      </c>
      <c r="D9" s="8">
        <v>15.35</v>
      </c>
      <c r="E9" s="10">
        <v>20.8</v>
      </c>
      <c r="F9" s="8">
        <v>1007.24</v>
      </c>
      <c r="G9" s="6">
        <f>Setup!J9</f>
        <v>467.76</v>
      </c>
      <c r="H9" s="10">
        <v>0</v>
      </c>
      <c r="I9" s="6">
        <f>Setup!J9</f>
        <v>467.76</v>
      </c>
      <c r="K9" s="11">
        <v>43370.649305555598</v>
      </c>
      <c r="L9" s="6">
        <f t="shared" si="0"/>
        <v>0</v>
      </c>
    </row>
    <row r="10" spans="1:12">
      <c r="A10" s="1" t="str">
        <f>Setup!A10</f>
        <v>IIS-BMP2</v>
      </c>
      <c r="B10" s="1" t="str">
        <f>Setup!B10</f>
        <v>L2</v>
      </c>
      <c r="C10" s="8" t="s">
        <v>85</v>
      </c>
      <c r="D10" s="8">
        <v>15.35</v>
      </c>
      <c r="E10" s="10">
        <v>20.8</v>
      </c>
      <c r="F10" s="8">
        <v>1007.24</v>
      </c>
      <c r="G10" s="6">
        <f>Setup!J10</f>
        <v>468.505</v>
      </c>
      <c r="H10" s="10">
        <v>0</v>
      </c>
      <c r="I10" s="6">
        <f>Setup!J10</f>
        <v>468.505</v>
      </c>
      <c r="K10" s="11">
        <v>43370.649305555598</v>
      </c>
      <c r="L10" s="6">
        <f t="shared" si="0"/>
        <v>0</v>
      </c>
    </row>
    <row r="11" spans="1:12">
      <c r="A11" s="1" t="str">
        <f>Setup!A11</f>
        <v>IIS-BMP2</v>
      </c>
      <c r="B11" s="1" t="str">
        <f>Setup!B11</f>
        <v>L3</v>
      </c>
      <c r="C11" s="8" t="s">
        <v>85</v>
      </c>
      <c r="D11" s="8">
        <v>15.35</v>
      </c>
      <c r="E11" s="10">
        <v>20.8</v>
      </c>
      <c r="F11" s="8">
        <v>1007.24</v>
      </c>
      <c r="G11" s="6">
        <f>Setup!J11</f>
        <v>470.55</v>
      </c>
      <c r="H11" s="10">
        <v>0</v>
      </c>
      <c r="I11" s="6">
        <f>Setup!J11</f>
        <v>470.55</v>
      </c>
      <c r="K11" s="11">
        <v>43370.649305555598</v>
      </c>
      <c r="L11" s="6">
        <f t="shared" si="0"/>
        <v>0</v>
      </c>
    </row>
    <row r="12" spans="1:12">
      <c r="A12" s="1" t="str">
        <f>Setup!A12</f>
        <v>IIS-BMP2</v>
      </c>
      <c r="B12" s="1" t="str">
        <f>Setup!B12</f>
        <v>I1</v>
      </c>
      <c r="C12" s="8" t="s">
        <v>85</v>
      </c>
      <c r="D12" s="8">
        <v>15.35</v>
      </c>
      <c r="E12" s="10">
        <v>20.8</v>
      </c>
      <c r="F12" s="8">
        <v>1007.24</v>
      </c>
      <c r="G12" s="6">
        <f>Setup!J12</f>
        <v>729.495</v>
      </c>
      <c r="H12" s="10">
        <v>0</v>
      </c>
      <c r="I12" s="6">
        <f>Setup!J12</f>
        <v>729.495</v>
      </c>
      <c r="K12" s="11">
        <v>43370.649305555598</v>
      </c>
      <c r="L12" s="6">
        <f t="shared" si="0"/>
        <v>0</v>
      </c>
    </row>
    <row r="13" spans="1:12">
      <c r="A13" s="1" t="str">
        <f>Setup!A13</f>
        <v>IIS-BMP2</v>
      </c>
      <c r="B13" s="1" t="str">
        <f>Setup!B13</f>
        <v>I2</v>
      </c>
      <c r="C13" s="8" t="s">
        <v>85</v>
      </c>
      <c r="D13" s="8">
        <v>15.35</v>
      </c>
      <c r="E13" s="10">
        <v>20.8</v>
      </c>
      <c r="F13" s="8">
        <v>1007.24</v>
      </c>
      <c r="G13" s="6">
        <f>Setup!J13</f>
        <v>722.08500000000004</v>
      </c>
      <c r="H13" s="10">
        <v>0</v>
      </c>
      <c r="I13" s="6">
        <f>Setup!J13</f>
        <v>722.08500000000004</v>
      </c>
      <c r="K13" s="11">
        <v>43370.649305555598</v>
      </c>
      <c r="L13" s="6">
        <f t="shared" si="0"/>
        <v>0</v>
      </c>
    </row>
    <row r="14" spans="1:12">
      <c r="A14" s="1" t="str">
        <f>Setup!A14</f>
        <v>IIS-BMP2</v>
      </c>
      <c r="B14" s="1" t="str">
        <f>Setup!B14</f>
        <v>I3</v>
      </c>
      <c r="C14" s="8" t="s">
        <v>85</v>
      </c>
      <c r="D14" s="8">
        <v>15.35</v>
      </c>
      <c r="E14" s="10">
        <v>20.8</v>
      </c>
      <c r="F14" s="8">
        <v>1007.24</v>
      </c>
      <c r="G14" s="6">
        <f>Setup!J14</f>
        <v>740.53499999999997</v>
      </c>
      <c r="H14" s="10">
        <v>0</v>
      </c>
      <c r="I14" s="6">
        <f>Setup!J14</f>
        <v>740.53499999999997</v>
      </c>
      <c r="K14" s="11">
        <v>43370.649305555598</v>
      </c>
      <c r="L14" s="6">
        <f t="shared" si="0"/>
        <v>0</v>
      </c>
    </row>
    <row r="15" spans="1:12">
      <c r="A15" s="1" t="str">
        <f>Setup!A15</f>
        <v>IIS-BMP2</v>
      </c>
      <c r="B15" s="1" t="str">
        <f>Setup!B15</f>
        <v>I4</v>
      </c>
      <c r="C15" s="8" t="s">
        <v>85</v>
      </c>
      <c r="D15" s="8">
        <v>15.35</v>
      </c>
      <c r="E15" s="10">
        <v>20.8</v>
      </c>
      <c r="F15" s="8">
        <v>1007.24</v>
      </c>
      <c r="G15" s="6">
        <f>Setup!J15</f>
        <v>723.77499999999998</v>
      </c>
      <c r="H15" s="10">
        <v>0</v>
      </c>
      <c r="I15" s="6">
        <f>Setup!J15</f>
        <v>723.77499999999998</v>
      </c>
      <c r="K15" s="11">
        <v>43370.649305555598</v>
      </c>
      <c r="L15" s="6">
        <f t="shared" si="0"/>
        <v>0</v>
      </c>
    </row>
    <row r="16" spans="1:12">
      <c r="A16" s="1" t="str">
        <f>Setup!A16</f>
        <v>IIS-BMP2</v>
      </c>
      <c r="B16" s="1" t="str">
        <f>Setup!B16</f>
        <v>W1</v>
      </c>
      <c r="C16" s="8" t="s">
        <v>85</v>
      </c>
      <c r="D16" s="8">
        <v>15.35</v>
      </c>
      <c r="E16" s="10">
        <v>20.8</v>
      </c>
      <c r="F16" s="8">
        <v>1007.24</v>
      </c>
      <c r="G16" s="6">
        <f>Setup!J16</f>
        <v>487.66</v>
      </c>
      <c r="H16" s="10">
        <v>0</v>
      </c>
      <c r="I16" s="6">
        <f>Setup!J16</f>
        <v>487.66</v>
      </c>
      <c r="K16" s="11">
        <v>43370.649305555598</v>
      </c>
      <c r="L16" s="6">
        <f t="shared" si="0"/>
        <v>0</v>
      </c>
    </row>
    <row r="17" spans="1:12">
      <c r="A17" s="1" t="s">
        <v>40</v>
      </c>
      <c r="B17" s="1" t="s">
        <v>41</v>
      </c>
      <c r="C17" s="8" t="s">
        <v>86</v>
      </c>
      <c r="D17" s="8" t="s">
        <v>87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 t="shared" si="0"/>
        <v>0.72569444444525288</v>
      </c>
    </row>
    <row r="18" spans="1:12">
      <c r="A18" s="1" t="s">
        <v>40</v>
      </c>
      <c r="B18" s="1" t="s">
        <v>44</v>
      </c>
      <c r="C18" s="8" t="s">
        <v>86</v>
      </c>
      <c r="D18" s="8" t="s">
        <v>87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 t="shared" si="0"/>
        <v>0.72569444444525288</v>
      </c>
    </row>
    <row r="19" spans="1:12">
      <c r="A19" s="1" t="s">
        <v>40</v>
      </c>
      <c r="B19" s="1" t="s">
        <v>45</v>
      </c>
      <c r="C19" s="8" t="s">
        <v>86</v>
      </c>
      <c r="D19" s="8" t="s">
        <v>87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468.05</v>
      </c>
      <c r="K19" s="11">
        <v>43371.375</v>
      </c>
      <c r="L19" s="6">
        <f t="shared" si="0"/>
        <v>0.72569444444525288</v>
      </c>
    </row>
    <row r="20" spans="1:12">
      <c r="A20" s="1" t="s">
        <v>40</v>
      </c>
      <c r="B20" s="1" t="s">
        <v>63</v>
      </c>
      <c r="C20" s="8" t="s">
        <v>86</v>
      </c>
      <c r="D20" s="8" t="s">
        <v>87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 t="shared" si="0"/>
        <v>0.72569444444525288</v>
      </c>
    </row>
    <row r="21" spans="1:12">
      <c r="A21" s="1" t="s">
        <v>40</v>
      </c>
      <c r="B21" s="1" t="s">
        <v>46</v>
      </c>
      <c r="C21" s="8" t="s">
        <v>86</v>
      </c>
      <c r="D21" s="8" t="s">
        <v>87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88</v>
      </c>
      <c r="K21" s="11">
        <v>43371.375</v>
      </c>
      <c r="L21" s="6">
        <f t="shared" si="0"/>
        <v>0.72569444444525288</v>
      </c>
    </row>
    <row r="22" spans="1:12">
      <c r="A22" s="1" t="s">
        <v>40</v>
      </c>
      <c r="B22" s="1" t="s">
        <v>50</v>
      </c>
      <c r="C22" s="8" t="s">
        <v>86</v>
      </c>
      <c r="D22" s="8" t="s">
        <v>87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 t="shared" si="0"/>
        <v>0.72569444444525288</v>
      </c>
    </row>
    <row r="23" spans="1:12">
      <c r="A23" s="1" t="s">
        <v>40</v>
      </c>
      <c r="B23" s="1" t="s">
        <v>51</v>
      </c>
      <c r="C23" s="8" t="s">
        <v>86</v>
      </c>
      <c r="D23" s="8" t="s">
        <v>87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 t="shared" si="0"/>
        <v>0.72569444444525288</v>
      </c>
    </row>
    <row r="24" spans="1:12">
      <c r="A24" s="1" t="s">
        <v>40</v>
      </c>
      <c r="B24" s="1" t="s">
        <v>52</v>
      </c>
      <c r="C24" s="8" t="s">
        <v>86</v>
      </c>
      <c r="D24" s="8" t="s">
        <v>87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 t="shared" si="0"/>
        <v>0.72569444444525288</v>
      </c>
    </row>
    <row r="25" spans="1:12">
      <c r="A25" s="1" t="s">
        <v>40</v>
      </c>
      <c r="B25" s="1" t="s">
        <v>55</v>
      </c>
      <c r="C25" s="8" t="s">
        <v>86</v>
      </c>
      <c r="D25" s="8" t="s">
        <v>87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 t="shared" si="0"/>
        <v>0.72569444444525288</v>
      </c>
    </row>
    <row r="26" spans="1:12">
      <c r="A26" s="1" t="s">
        <v>40</v>
      </c>
      <c r="B26" s="1" t="s">
        <v>56</v>
      </c>
      <c r="C26" s="8" t="s">
        <v>86</v>
      </c>
      <c r="D26" s="8" t="s">
        <v>87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 t="shared" si="0"/>
        <v>0.72569444444525288</v>
      </c>
    </row>
    <row r="27" spans="1:12">
      <c r="A27" s="1" t="s">
        <v>40</v>
      </c>
      <c r="B27" s="1" t="s">
        <v>57</v>
      </c>
      <c r="C27" s="8" t="s">
        <v>86</v>
      </c>
      <c r="D27" s="8" t="s">
        <v>87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89</v>
      </c>
      <c r="K27" s="11">
        <v>43371.375</v>
      </c>
      <c r="L27" s="6">
        <f t="shared" si="0"/>
        <v>0.72569444444525288</v>
      </c>
    </row>
    <row r="28" spans="1:12">
      <c r="A28" s="1" t="s">
        <v>40</v>
      </c>
      <c r="B28" s="1" t="s">
        <v>60</v>
      </c>
      <c r="C28" s="8" t="s">
        <v>86</v>
      </c>
      <c r="D28" s="8" t="s">
        <v>87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89</v>
      </c>
      <c r="K28" s="11">
        <v>43371.375</v>
      </c>
      <c r="L28" s="6">
        <f t="shared" si="0"/>
        <v>0.72569444444525288</v>
      </c>
    </row>
    <row r="29" spans="1:12">
      <c r="A29" s="1" t="s">
        <v>40</v>
      </c>
      <c r="B29" s="1" t="s">
        <v>61</v>
      </c>
      <c r="C29" s="8" t="s">
        <v>86</v>
      </c>
      <c r="D29" s="8" t="s">
        <v>87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89</v>
      </c>
      <c r="K29" s="11">
        <v>43371.375</v>
      </c>
      <c r="L29" s="6">
        <f t="shared" si="0"/>
        <v>0.72569444444525288</v>
      </c>
    </row>
    <row r="30" spans="1:12">
      <c r="A30" s="1" t="s">
        <v>40</v>
      </c>
      <c r="B30" s="1" t="s">
        <v>62</v>
      </c>
      <c r="C30" s="8" t="s">
        <v>86</v>
      </c>
      <c r="D30" s="8" t="s">
        <v>87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89</v>
      </c>
      <c r="K30" s="11">
        <v>43371.375</v>
      </c>
      <c r="L30" s="6">
        <f t="shared" si="0"/>
        <v>0.72569444444525288</v>
      </c>
    </row>
    <row r="31" spans="1:12">
      <c r="A31" s="1" t="s">
        <v>40</v>
      </c>
      <c r="B31" s="1" t="s">
        <v>63</v>
      </c>
      <c r="C31" s="8" t="s">
        <v>90</v>
      </c>
      <c r="D31" s="8" t="s">
        <v>91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92</v>
      </c>
      <c r="K31" s="11">
        <v>43372.253472222197</v>
      </c>
      <c r="L31" s="6">
        <f t="shared" si="0"/>
        <v>1.6041666666424135</v>
      </c>
    </row>
    <row r="32" spans="1:12">
      <c r="A32" s="1" t="s">
        <v>40</v>
      </c>
      <c r="B32" s="1" t="s">
        <v>57</v>
      </c>
      <c r="C32" s="8" t="s">
        <v>90</v>
      </c>
      <c r="D32" s="8" t="s">
        <v>91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93</v>
      </c>
      <c r="K32" s="11">
        <v>43372.253472222197</v>
      </c>
      <c r="L32" s="6">
        <f t="shared" si="0"/>
        <v>1.6041666666424135</v>
      </c>
    </row>
    <row r="33" spans="1:12">
      <c r="A33" s="1" t="s">
        <v>40</v>
      </c>
      <c r="B33" s="1" t="s">
        <v>60</v>
      </c>
      <c r="C33" s="8" t="s">
        <v>90</v>
      </c>
      <c r="D33" s="8" t="s">
        <v>91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93</v>
      </c>
      <c r="K33" s="11">
        <v>43372.253472222197</v>
      </c>
      <c r="L33" s="6">
        <f t="shared" si="0"/>
        <v>1.6041666666424135</v>
      </c>
    </row>
    <row r="34" spans="1:12">
      <c r="A34" s="1" t="s">
        <v>40</v>
      </c>
      <c r="B34" s="1" t="s">
        <v>61</v>
      </c>
      <c r="C34" s="8" t="s">
        <v>90</v>
      </c>
      <c r="D34" s="8" t="s">
        <v>91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93</v>
      </c>
      <c r="K34" s="11">
        <v>43372.253472222197</v>
      </c>
      <c r="L34" s="6">
        <f t="shared" si="0"/>
        <v>1.6041666666424135</v>
      </c>
    </row>
    <row r="35" spans="1:12">
      <c r="A35" s="1" t="s">
        <v>40</v>
      </c>
      <c r="B35" s="1" t="s">
        <v>62</v>
      </c>
      <c r="C35" s="8" t="s">
        <v>90</v>
      </c>
      <c r="D35" s="8" t="s">
        <v>91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93</v>
      </c>
      <c r="K35" s="11">
        <v>43372.253472222197</v>
      </c>
      <c r="L35" s="6">
        <f t="shared" si="0"/>
        <v>1.6041666666424135</v>
      </c>
    </row>
    <row r="36" spans="1:12">
      <c r="A36" s="1" t="s">
        <v>40</v>
      </c>
      <c r="B36" s="1" t="s">
        <v>52</v>
      </c>
      <c r="C36" s="8" t="s">
        <v>90</v>
      </c>
      <c r="D36" s="8" t="s">
        <v>91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93</v>
      </c>
      <c r="K36" s="11">
        <v>43372.253472222197</v>
      </c>
      <c r="L36" s="6">
        <f t="shared" si="0"/>
        <v>1.6041666666424135</v>
      </c>
    </row>
    <row r="37" spans="1:12">
      <c r="A37" s="1" t="s">
        <v>40</v>
      </c>
      <c r="B37" s="1" t="s">
        <v>55</v>
      </c>
      <c r="C37" s="8" t="s">
        <v>90</v>
      </c>
      <c r="D37" s="8" t="s">
        <v>91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93</v>
      </c>
      <c r="K37" s="11">
        <v>43372.253472222197</v>
      </c>
      <c r="L37" s="6">
        <f t="shared" si="0"/>
        <v>1.6041666666424135</v>
      </c>
    </row>
    <row r="38" spans="1:12">
      <c r="A38" s="1" t="s">
        <v>40</v>
      </c>
      <c r="B38" s="1" t="s">
        <v>56</v>
      </c>
      <c r="C38" s="8" t="s">
        <v>90</v>
      </c>
      <c r="D38" s="8" t="s">
        <v>91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93</v>
      </c>
      <c r="K38" s="11">
        <v>43372.253472222197</v>
      </c>
      <c r="L38" s="6">
        <f t="shared" si="0"/>
        <v>1.6041666666424135</v>
      </c>
    </row>
    <row r="39" spans="1:12">
      <c r="A39" s="1" t="s">
        <v>40</v>
      </c>
      <c r="B39" s="1" t="s">
        <v>46</v>
      </c>
      <c r="C39" s="8" t="s">
        <v>90</v>
      </c>
      <c r="D39" s="8" t="s">
        <v>91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93</v>
      </c>
      <c r="K39" s="11">
        <v>43372.253472222197</v>
      </c>
      <c r="L39" s="6">
        <f t="shared" si="0"/>
        <v>1.6041666666424135</v>
      </c>
    </row>
    <row r="40" spans="1:12">
      <c r="A40" s="1" t="s">
        <v>40</v>
      </c>
      <c r="B40" s="1" t="s">
        <v>50</v>
      </c>
      <c r="C40" s="8" t="s">
        <v>90</v>
      </c>
      <c r="D40" s="8" t="s">
        <v>91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93</v>
      </c>
      <c r="K40" s="11">
        <v>43372.253472222197</v>
      </c>
      <c r="L40" s="6">
        <f t="shared" si="0"/>
        <v>1.6041666666424135</v>
      </c>
    </row>
    <row r="41" spans="1:12">
      <c r="A41" s="1" t="s">
        <v>40</v>
      </c>
      <c r="B41" s="1" t="s">
        <v>51</v>
      </c>
      <c r="C41" s="8" t="s">
        <v>90</v>
      </c>
      <c r="D41" s="8" t="s">
        <v>91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93</v>
      </c>
      <c r="K41" s="11">
        <v>43372.253472222197</v>
      </c>
      <c r="L41" s="6">
        <f t="shared" si="0"/>
        <v>1.6041666666424135</v>
      </c>
    </row>
    <row r="42" spans="1:12">
      <c r="A42" s="1" t="s">
        <v>40</v>
      </c>
      <c r="B42" s="1" t="s">
        <v>41</v>
      </c>
      <c r="C42" s="8" t="s">
        <v>90</v>
      </c>
      <c r="D42" s="8" t="s">
        <v>91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93</v>
      </c>
      <c r="K42" s="11">
        <v>43372.253472222197</v>
      </c>
      <c r="L42" s="6">
        <f t="shared" si="0"/>
        <v>1.6041666666424135</v>
      </c>
    </row>
    <row r="43" spans="1:12">
      <c r="A43" s="1" t="s">
        <v>40</v>
      </c>
      <c r="B43" s="1" t="s">
        <v>44</v>
      </c>
      <c r="C43" s="8" t="s">
        <v>90</v>
      </c>
      <c r="D43" s="8" t="s">
        <v>91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93</v>
      </c>
      <c r="K43" s="11">
        <v>43372.253472222197</v>
      </c>
      <c r="L43" s="6">
        <f t="shared" si="0"/>
        <v>1.6041666666424135</v>
      </c>
    </row>
    <row r="44" spans="1:12">
      <c r="A44" s="1" t="s">
        <v>40</v>
      </c>
      <c r="B44" s="1" t="s">
        <v>45</v>
      </c>
      <c r="C44" s="8" t="s">
        <v>90</v>
      </c>
      <c r="D44" s="8" t="s">
        <v>91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93</v>
      </c>
      <c r="K44" s="11">
        <v>43372.253472222197</v>
      </c>
      <c r="L44" s="6">
        <f t="shared" si="0"/>
        <v>1.6041666666424135</v>
      </c>
    </row>
    <row r="45" spans="1:12">
      <c r="A45" s="1" t="s">
        <v>40</v>
      </c>
      <c r="B45" s="1" t="s">
        <v>41</v>
      </c>
      <c r="C45" s="8" t="s">
        <v>94</v>
      </c>
      <c r="D45" s="8" t="s">
        <v>95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 t="shared" si="0"/>
        <v>2.977083333345945</v>
      </c>
    </row>
    <row r="46" spans="1:12">
      <c r="A46" s="1" t="s">
        <v>40</v>
      </c>
      <c r="B46" s="1" t="s">
        <v>44</v>
      </c>
      <c r="C46" s="8" t="s">
        <v>94</v>
      </c>
      <c r="D46" s="8" t="s">
        <v>95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 t="shared" si="0"/>
        <v>2.977083333345945</v>
      </c>
    </row>
    <row r="47" spans="1:12">
      <c r="A47" s="1" t="s">
        <v>40</v>
      </c>
      <c r="B47" s="1" t="s">
        <v>45</v>
      </c>
      <c r="C47" s="8" t="s">
        <v>94</v>
      </c>
      <c r="D47" s="8" t="s">
        <v>95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 t="shared" si="0"/>
        <v>2.977083333345945</v>
      </c>
    </row>
    <row r="48" spans="1:12">
      <c r="A48" s="1" t="s">
        <v>40</v>
      </c>
      <c r="B48" s="1" t="s">
        <v>63</v>
      </c>
      <c r="C48" s="8" t="s">
        <v>94</v>
      </c>
      <c r="D48" s="8" t="s">
        <v>95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96</v>
      </c>
      <c r="K48" s="11">
        <v>43373.626388888901</v>
      </c>
      <c r="L48" s="6">
        <f t="shared" si="0"/>
        <v>2.977083333345945</v>
      </c>
    </row>
    <row r="49" spans="1:12">
      <c r="A49" s="1" t="s">
        <v>40</v>
      </c>
      <c r="B49" s="1" t="s">
        <v>46</v>
      </c>
      <c r="C49" s="8" t="s">
        <v>94</v>
      </c>
      <c r="D49" s="8" t="s">
        <v>95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 t="shared" si="0"/>
        <v>2.977083333345945</v>
      </c>
    </row>
    <row r="50" spans="1:12">
      <c r="A50" s="1" t="s">
        <v>40</v>
      </c>
      <c r="B50" s="1" t="s">
        <v>50</v>
      </c>
      <c r="C50" s="8" t="s">
        <v>94</v>
      </c>
      <c r="D50" s="8" t="s">
        <v>95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 t="shared" si="0"/>
        <v>2.977083333345945</v>
      </c>
    </row>
    <row r="51" spans="1:12">
      <c r="A51" s="1" t="s">
        <v>40</v>
      </c>
      <c r="B51" s="1" t="s">
        <v>51</v>
      </c>
      <c r="C51" s="8" t="s">
        <v>94</v>
      </c>
      <c r="D51" s="8" t="s">
        <v>95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 t="shared" si="0"/>
        <v>2.977083333345945</v>
      </c>
    </row>
    <row r="52" spans="1:12">
      <c r="A52" s="1" t="s">
        <v>40</v>
      </c>
      <c r="B52" s="1" t="s">
        <v>52</v>
      </c>
      <c r="C52" s="8" t="s">
        <v>94</v>
      </c>
      <c r="D52" s="8" t="s">
        <v>95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 t="shared" si="0"/>
        <v>2.977083333345945</v>
      </c>
    </row>
    <row r="53" spans="1:12">
      <c r="A53" s="1" t="s">
        <v>40</v>
      </c>
      <c r="B53" s="1" t="s">
        <v>55</v>
      </c>
      <c r="C53" s="8" t="s">
        <v>94</v>
      </c>
      <c r="D53" s="8" t="s">
        <v>95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 t="shared" si="0"/>
        <v>2.977083333345945</v>
      </c>
    </row>
    <row r="54" spans="1:12">
      <c r="A54" s="1" t="s">
        <v>40</v>
      </c>
      <c r="B54" s="1" t="s">
        <v>56</v>
      </c>
      <c r="C54" s="8" t="s">
        <v>94</v>
      </c>
      <c r="D54" s="8" t="s">
        <v>95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 t="shared" si="0"/>
        <v>2.977083333345945</v>
      </c>
    </row>
    <row r="55" spans="1:12">
      <c r="A55" s="1" t="s">
        <v>40</v>
      </c>
      <c r="B55" s="1" t="s">
        <v>57</v>
      </c>
      <c r="C55" s="8" t="s">
        <v>94</v>
      </c>
      <c r="D55" s="8" t="s">
        <v>95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97</v>
      </c>
      <c r="K55" s="11">
        <v>43373.626388888901</v>
      </c>
      <c r="L55" s="6">
        <f t="shared" si="0"/>
        <v>2.977083333345945</v>
      </c>
    </row>
    <row r="56" spans="1:12">
      <c r="A56" s="1" t="s">
        <v>40</v>
      </c>
      <c r="B56" s="1" t="s">
        <v>60</v>
      </c>
      <c r="C56" s="8" t="s">
        <v>94</v>
      </c>
      <c r="D56" s="8" t="s">
        <v>95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97</v>
      </c>
      <c r="K56" s="11">
        <v>43373.626388888901</v>
      </c>
      <c r="L56" s="6">
        <f t="shared" si="0"/>
        <v>2.977083333345945</v>
      </c>
    </row>
    <row r="57" spans="1:12">
      <c r="A57" s="1" t="s">
        <v>40</v>
      </c>
      <c r="B57" s="1" t="s">
        <v>61</v>
      </c>
      <c r="C57" s="8" t="s">
        <v>94</v>
      </c>
      <c r="D57" s="8" t="s">
        <v>95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97</v>
      </c>
      <c r="K57" s="11">
        <v>43373.626388888901</v>
      </c>
      <c r="L57" s="6">
        <f t="shared" si="0"/>
        <v>2.977083333345945</v>
      </c>
    </row>
    <row r="58" spans="1:12">
      <c r="A58" s="1" t="s">
        <v>40</v>
      </c>
      <c r="B58" s="1" t="s">
        <v>62</v>
      </c>
      <c r="C58" s="8" t="s">
        <v>94</v>
      </c>
      <c r="D58" s="8" t="s">
        <v>95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97</v>
      </c>
      <c r="K58" s="11">
        <v>43373.626388888901</v>
      </c>
      <c r="L58" s="6">
        <f t="shared" si="0"/>
        <v>2.977083333345945</v>
      </c>
    </row>
    <row r="59" spans="1:12">
      <c r="A59" s="1" t="s">
        <v>40</v>
      </c>
      <c r="B59" s="1" t="s">
        <v>63</v>
      </c>
      <c r="C59" s="8" t="s">
        <v>98</v>
      </c>
      <c r="D59" s="8" t="s">
        <v>99</v>
      </c>
      <c r="E59" s="10">
        <v>20.3</v>
      </c>
      <c r="F59" s="8">
        <v>1000.62</v>
      </c>
      <c r="G59" s="1" t="s">
        <v>100</v>
      </c>
      <c r="I59" s="8">
        <v>487.65</v>
      </c>
      <c r="J59" s="2" t="s">
        <v>97</v>
      </c>
      <c r="K59" s="11">
        <v>43374.368055555598</v>
      </c>
      <c r="L59" s="6">
        <f t="shared" si="0"/>
        <v>3.7187500000436557</v>
      </c>
    </row>
    <row r="60" spans="1:12">
      <c r="A60" s="1" t="s">
        <v>40</v>
      </c>
      <c r="B60" s="1" t="s">
        <v>57</v>
      </c>
      <c r="C60" s="8" t="s">
        <v>98</v>
      </c>
      <c r="D60" s="8" t="s">
        <v>99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101</v>
      </c>
      <c r="K60" s="11">
        <v>43374.368055555598</v>
      </c>
      <c r="L60" s="6">
        <f t="shared" si="0"/>
        <v>3.7187500000436557</v>
      </c>
    </row>
    <row r="61" spans="1:12">
      <c r="A61" s="1" t="s">
        <v>40</v>
      </c>
      <c r="B61" s="1" t="s">
        <v>60</v>
      </c>
      <c r="C61" s="8" t="s">
        <v>98</v>
      </c>
      <c r="D61" s="8" t="s">
        <v>99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 t="shared" si="0"/>
        <v>3.7187500000436557</v>
      </c>
    </row>
    <row r="62" spans="1:12">
      <c r="A62" s="1" t="s">
        <v>40</v>
      </c>
      <c r="B62" s="1" t="s">
        <v>61</v>
      </c>
      <c r="C62" s="8" t="s">
        <v>98</v>
      </c>
      <c r="D62" s="8" t="s">
        <v>99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 t="shared" si="0"/>
        <v>3.7187500000436557</v>
      </c>
    </row>
    <row r="63" spans="1:12">
      <c r="A63" s="1" t="s">
        <v>40</v>
      </c>
      <c r="B63" s="1" t="s">
        <v>62</v>
      </c>
      <c r="C63" s="8" t="s">
        <v>98</v>
      </c>
      <c r="D63" s="8" t="s">
        <v>99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 t="shared" si="0"/>
        <v>3.7187500000436557</v>
      </c>
    </row>
    <row r="64" spans="1:12">
      <c r="A64" s="1" t="s">
        <v>40</v>
      </c>
      <c r="B64" s="1" t="s">
        <v>52</v>
      </c>
      <c r="C64" s="8" t="s">
        <v>98</v>
      </c>
      <c r="D64" s="8" t="s">
        <v>99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 t="shared" si="0"/>
        <v>3.7187500000436557</v>
      </c>
    </row>
    <row r="65" spans="1:12">
      <c r="A65" s="1" t="s">
        <v>40</v>
      </c>
      <c r="B65" s="1" t="s">
        <v>55</v>
      </c>
      <c r="C65" s="8" t="s">
        <v>98</v>
      </c>
      <c r="D65" s="8" t="s">
        <v>99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 t="shared" si="0"/>
        <v>3.7187500000436557</v>
      </c>
    </row>
    <row r="66" spans="1:12">
      <c r="A66" s="1" t="s">
        <v>40</v>
      </c>
      <c r="B66" s="1" t="s">
        <v>56</v>
      </c>
      <c r="C66" s="8" t="s">
        <v>98</v>
      </c>
      <c r="D66" s="8" t="s">
        <v>99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 t="shared" si="0"/>
        <v>3.7187500000436557</v>
      </c>
    </row>
    <row r="67" spans="1:12">
      <c r="A67" s="1" t="s">
        <v>40</v>
      </c>
      <c r="B67" s="1" t="s">
        <v>46</v>
      </c>
      <c r="C67" s="8" t="s">
        <v>98</v>
      </c>
      <c r="D67" s="8" t="s">
        <v>99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 t="shared" ref="L67:L130" si="1">K67-K$3</f>
        <v>3.7187500000436557</v>
      </c>
    </row>
    <row r="68" spans="1:12">
      <c r="A68" s="1" t="s">
        <v>40</v>
      </c>
      <c r="B68" s="1" t="s">
        <v>50</v>
      </c>
      <c r="C68" s="8" t="s">
        <v>98</v>
      </c>
      <c r="D68" s="8" t="s">
        <v>99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 t="shared" si="1"/>
        <v>3.7187500000436557</v>
      </c>
    </row>
    <row r="69" spans="1:12">
      <c r="A69" s="1" t="s">
        <v>40</v>
      </c>
      <c r="B69" s="1" t="s">
        <v>51</v>
      </c>
      <c r="C69" s="8" t="s">
        <v>98</v>
      </c>
      <c r="D69" s="8" t="s">
        <v>99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 t="shared" si="1"/>
        <v>3.7187500000436557</v>
      </c>
    </row>
    <row r="70" spans="1:12">
      <c r="A70" s="1" t="s">
        <v>40</v>
      </c>
      <c r="B70" s="1" t="s">
        <v>41</v>
      </c>
      <c r="C70" s="8" t="s">
        <v>98</v>
      </c>
      <c r="D70" s="8" t="s">
        <v>99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 t="shared" si="1"/>
        <v>3.7187500000436557</v>
      </c>
    </row>
    <row r="71" spans="1:12">
      <c r="A71" s="1" t="s">
        <v>40</v>
      </c>
      <c r="B71" s="1" t="s">
        <v>44</v>
      </c>
      <c r="C71" s="8" t="s">
        <v>98</v>
      </c>
      <c r="D71" s="8" t="s">
        <v>99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 t="shared" si="1"/>
        <v>3.7187500000436557</v>
      </c>
    </row>
    <row r="72" spans="1:12">
      <c r="A72" s="1" t="s">
        <v>40</v>
      </c>
      <c r="B72" s="1" t="s">
        <v>45</v>
      </c>
      <c r="C72" s="8" t="s">
        <v>98</v>
      </c>
      <c r="D72" s="8" t="s">
        <v>99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 t="shared" si="1"/>
        <v>3.7187500000436557</v>
      </c>
    </row>
    <row r="73" spans="1:12">
      <c r="A73" s="1" t="s">
        <v>40</v>
      </c>
      <c r="B73" s="1" t="s">
        <v>63</v>
      </c>
      <c r="C73" s="8" t="s">
        <v>102</v>
      </c>
      <c r="D73" s="8" t="s">
        <v>103</v>
      </c>
      <c r="E73" s="10">
        <v>20.3</v>
      </c>
      <c r="F73" s="8">
        <v>1000</v>
      </c>
      <c r="G73" s="8">
        <v>487.65</v>
      </c>
      <c r="J73" s="2" t="s">
        <v>93</v>
      </c>
      <c r="K73" s="11">
        <v>43375.40625</v>
      </c>
      <c r="L73" s="6">
        <f t="shared" si="1"/>
        <v>4.7569444444452529</v>
      </c>
    </row>
    <row r="74" spans="1:12">
      <c r="A74" s="1" t="s">
        <v>40</v>
      </c>
      <c r="B74" s="1" t="s">
        <v>52</v>
      </c>
      <c r="C74" s="8" t="s">
        <v>102</v>
      </c>
      <c r="D74" s="8" t="s">
        <v>103</v>
      </c>
      <c r="E74" s="10">
        <v>20.3</v>
      </c>
      <c r="F74" s="8">
        <v>1000</v>
      </c>
      <c r="G74" s="8">
        <v>466.77</v>
      </c>
      <c r="H74" s="10">
        <f>109+137+80</f>
        <v>326</v>
      </c>
      <c r="I74" s="8">
        <v>466.4</v>
      </c>
      <c r="J74" s="2" t="s">
        <v>104</v>
      </c>
      <c r="K74" s="11">
        <v>43375.40625</v>
      </c>
      <c r="L74" s="6">
        <f t="shared" si="1"/>
        <v>4.7569444444452529</v>
      </c>
    </row>
    <row r="75" spans="1:12">
      <c r="A75" s="1" t="s">
        <v>40</v>
      </c>
      <c r="B75" s="1" t="s">
        <v>55</v>
      </c>
      <c r="C75" s="8" t="s">
        <v>102</v>
      </c>
      <c r="D75" s="8" t="s">
        <v>103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93</v>
      </c>
      <c r="K75" s="11">
        <v>43375.40625</v>
      </c>
      <c r="L75" s="6">
        <f t="shared" si="1"/>
        <v>4.7569444444452529</v>
      </c>
    </row>
    <row r="76" spans="1:12">
      <c r="A76" s="1" t="s">
        <v>40</v>
      </c>
      <c r="B76" s="1" t="s">
        <v>56</v>
      </c>
      <c r="C76" s="8" t="s">
        <v>102</v>
      </c>
      <c r="D76" s="8" t="s">
        <v>103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93</v>
      </c>
      <c r="K76" s="11">
        <v>43375.40625</v>
      </c>
      <c r="L76" s="6">
        <f t="shared" si="1"/>
        <v>4.7569444444452529</v>
      </c>
    </row>
    <row r="77" spans="1:12">
      <c r="A77" s="1" t="s">
        <v>40</v>
      </c>
      <c r="B77" s="1" t="s">
        <v>63</v>
      </c>
      <c r="C77" s="8" t="s">
        <v>105</v>
      </c>
      <c r="D77" s="8" t="s">
        <v>106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 t="shared" si="1"/>
        <v>5.6888888888424844</v>
      </c>
    </row>
    <row r="78" spans="1:12">
      <c r="A78" s="1" t="s">
        <v>40</v>
      </c>
      <c r="B78" s="1" t="s">
        <v>52</v>
      </c>
      <c r="C78" s="8" t="s">
        <v>105</v>
      </c>
      <c r="D78" s="8" t="s">
        <v>106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 t="shared" si="1"/>
        <v>5.6888888888424844</v>
      </c>
    </row>
    <row r="79" spans="1:12">
      <c r="A79" s="1" t="s">
        <v>40</v>
      </c>
      <c r="B79" s="1" t="s">
        <v>55</v>
      </c>
      <c r="C79" s="8" t="s">
        <v>105</v>
      </c>
      <c r="D79" s="8" t="s">
        <v>106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 t="shared" si="1"/>
        <v>5.6888888888424844</v>
      </c>
    </row>
    <row r="80" spans="1:12">
      <c r="A80" s="1" t="s">
        <v>40</v>
      </c>
      <c r="B80" s="1" t="s">
        <v>56</v>
      </c>
      <c r="C80" s="8" t="s">
        <v>105</v>
      </c>
      <c r="D80" s="8" t="s">
        <v>106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 t="shared" si="1"/>
        <v>5.6888888888424844</v>
      </c>
    </row>
    <row r="81" spans="1:12">
      <c r="A81" s="1" t="s">
        <v>40</v>
      </c>
      <c r="B81" s="1" t="s">
        <v>57</v>
      </c>
      <c r="C81" s="8" t="s">
        <v>105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 t="shared" si="1"/>
        <v>5.6888888888424844</v>
      </c>
    </row>
    <row r="82" spans="1:12">
      <c r="A82" s="1" t="s">
        <v>40</v>
      </c>
      <c r="B82" s="1" t="s">
        <v>61</v>
      </c>
      <c r="C82" s="8" t="s">
        <v>105</v>
      </c>
      <c r="D82" s="8" t="s">
        <v>106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107</v>
      </c>
      <c r="K82" s="11">
        <v>43376.338194444397</v>
      </c>
      <c r="L82" s="6">
        <f t="shared" si="1"/>
        <v>5.6888888888424844</v>
      </c>
    </row>
    <row r="83" spans="1:12">
      <c r="A83" s="1" t="s">
        <v>40</v>
      </c>
      <c r="B83" s="1" t="s">
        <v>60</v>
      </c>
      <c r="C83" s="8" t="s">
        <v>105</v>
      </c>
      <c r="D83" s="8" t="s">
        <v>106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108</v>
      </c>
      <c r="K83" s="11">
        <v>43376.338194444397</v>
      </c>
      <c r="L83" s="6">
        <f t="shared" si="1"/>
        <v>5.6888888888424844</v>
      </c>
    </row>
    <row r="84" spans="1:12">
      <c r="A84" s="1" t="s">
        <v>40</v>
      </c>
      <c r="B84" s="1" t="s">
        <v>62</v>
      </c>
      <c r="C84" s="8" t="s">
        <v>105</v>
      </c>
      <c r="D84" s="8" t="s">
        <v>106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 t="shared" si="1"/>
        <v>5.6888888888424844</v>
      </c>
    </row>
    <row r="85" spans="1:12">
      <c r="A85" s="1" t="s">
        <v>40</v>
      </c>
      <c r="B85" s="1" t="s">
        <v>46</v>
      </c>
      <c r="C85" s="8" t="s">
        <v>105</v>
      </c>
      <c r="D85" s="8" t="s">
        <v>106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 t="shared" si="1"/>
        <v>5.6888888888424844</v>
      </c>
    </row>
    <row r="86" spans="1:12">
      <c r="A86" s="1" t="s">
        <v>40</v>
      </c>
      <c r="B86" s="1" t="s">
        <v>50</v>
      </c>
      <c r="C86" s="8" t="s">
        <v>105</v>
      </c>
      <c r="D86" s="8" t="s">
        <v>106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 t="shared" si="1"/>
        <v>5.6888888888424844</v>
      </c>
    </row>
    <row r="87" spans="1:12">
      <c r="A87" s="1" t="s">
        <v>40</v>
      </c>
      <c r="B87" s="1" t="s">
        <v>51</v>
      </c>
      <c r="C87" s="8" t="s">
        <v>105</v>
      </c>
      <c r="D87" s="8" t="s">
        <v>106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 t="shared" si="1"/>
        <v>5.6888888888424844</v>
      </c>
    </row>
    <row r="88" spans="1:12">
      <c r="A88" s="1" t="s">
        <v>40</v>
      </c>
      <c r="B88" s="1" t="s">
        <v>41</v>
      </c>
      <c r="C88" s="8" t="s">
        <v>105</v>
      </c>
      <c r="D88" s="8" t="s">
        <v>106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 t="shared" si="1"/>
        <v>5.6888888888424844</v>
      </c>
    </row>
    <row r="89" spans="1:12">
      <c r="A89" s="1" t="s">
        <v>40</v>
      </c>
      <c r="B89" s="1" t="s">
        <v>44</v>
      </c>
      <c r="C89" s="8" t="s">
        <v>105</v>
      </c>
      <c r="D89" s="8" t="s">
        <v>106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 t="shared" si="1"/>
        <v>5.6888888888424844</v>
      </c>
    </row>
    <row r="90" spans="1:12">
      <c r="A90" s="1" t="s">
        <v>40</v>
      </c>
      <c r="B90" s="1" t="s">
        <v>45</v>
      </c>
      <c r="C90" s="8" t="s">
        <v>105</v>
      </c>
      <c r="D90" s="8" t="s">
        <v>106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 t="shared" si="1"/>
        <v>5.6888888888424844</v>
      </c>
    </row>
    <row r="91" spans="1:12">
      <c r="A91" s="1" t="s">
        <v>40</v>
      </c>
      <c r="B91" s="1" t="s">
        <v>63</v>
      </c>
      <c r="C91" s="8" t="s">
        <v>109</v>
      </c>
      <c r="D91" s="8" t="s">
        <v>110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 t="shared" si="1"/>
        <v>7.8152777777431766</v>
      </c>
    </row>
    <row r="92" spans="1:12">
      <c r="A92" s="1" t="s">
        <v>40</v>
      </c>
      <c r="B92" s="1" t="s">
        <v>52</v>
      </c>
      <c r="C92" s="8" t="s">
        <v>109</v>
      </c>
      <c r="D92" s="8" t="s">
        <v>110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 t="shared" si="1"/>
        <v>7.8152777777431766</v>
      </c>
    </row>
    <row r="93" spans="1:12">
      <c r="A93" s="1" t="s">
        <v>40</v>
      </c>
      <c r="B93" s="1" t="s">
        <v>55</v>
      </c>
      <c r="C93" s="8" t="s">
        <v>109</v>
      </c>
      <c r="D93" s="8" t="s">
        <v>110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 t="shared" si="1"/>
        <v>7.8152777777431766</v>
      </c>
    </row>
    <row r="94" spans="1:12">
      <c r="A94" s="1" t="s">
        <v>40</v>
      </c>
      <c r="B94" s="1" t="s">
        <v>56</v>
      </c>
      <c r="C94" s="8" t="s">
        <v>109</v>
      </c>
      <c r="D94" s="8" t="s">
        <v>110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 t="shared" si="1"/>
        <v>7.8152777777431766</v>
      </c>
    </row>
    <row r="95" spans="1:12">
      <c r="A95" s="1" t="s">
        <v>40</v>
      </c>
      <c r="B95" s="1" t="s">
        <v>57</v>
      </c>
      <c r="C95" s="8" t="s">
        <v>109</v>
      </c>
      <c r="D95" s="8" t="s">
        <v>110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 t="shared" si="1"/>
        <v>7.8152777777431766</v>
      </c>
    </row>
    <row r="96" spans="1:12">
      <c r="A96" s="1" t="s">
        <v>40</v>
      </c>
      <c r="B96" s="1" t="s">
        <v>60</v>
      </c>
      <c r="C96" s="8" t="s">
        <v>109</v>
      </c>
      <c r="D96" s="8" t="s">
        <v>110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 t="shared" si="1"/>
        <v>7.8152777777431766</v>
      </c>
    </row>
    <row r="97" spans="1:12">
      <c r="A97" s="1" t="s">
        <v>40</v>
      </c>
      <c r="B97" s="1" t="s">
        <v>61</v>
      </c>
      <c r="C97" s="8" t="s">
        <v>109</v>
      </c>
      <c r="D97" s="8" t="s">
        <v>110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 t="shared" si="1"/>
        <v>7.8152777777431766</v>
      </c>
    </row>
    <row r="98" spans="1:12">
      <c r="A98" s="1" t="s">
        <v>40</v>
      </c>
      <c r="B98" s="1" t="s">
        <v>62</v>
      </c>
      <c r="C98" s="8" t="s">
        <v>109</v>
      </c>
      <c r="D98" s="8" t="s">
        <v>110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 t="shared" si="1"/>
        <v>7.8152777777431766</v>
      </c>
    </row>
    <row r="99" spans="1:12">
      <c r="A99" s="1" t="s">
        <v>40</v>
      </c>
      <c r="B99" s="1" t="s">
        <v>46</v>
      </c>
      <c r="C99" s="8" t="s">
        <v>109</v>
      </c>
      <c r="D99" s="8" t="s">
        <v>110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 t="shared" si="1"/>
        <v>7.8152777777431766</v>
      </c>
    </row>
    <row r="100" spans="1:12">
      <c r="A100" s="1" t="s">
        <v>40</v>
      </c>
      <c r="B100" s="1" t="s">
        <v>50</v>
      </c>
      <c r="C100" s="8" t="s">
        <v>109</v>
      </c>
      <c r="D100" s="8" t="s">
        <v>110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111</v>
      </c>
      <c r="K100" s="11">
        <v>43378.464583333298</v>
      </c>
      <c r="L100" s="6">
        <f t="shared" si="1"/>
        <v>7.8152777777431766</v>
      </c>
    </row>
    <row r="101" spans="1:12">
      <c r="A101" s="1" t="s">
        <v>40</v>
      </c>
      <c r="B101" s="1" t="s">
        <v>51</v>
      </c>
      <c r="C101" s="8" t="s">
        <v>109</v>
      </c>
      <c r="D101" s="8" t="s">
        <v>110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 t="shared" si="1"/>
        <v>7.8152777777431766</v>
      </c>
    </row>
    <row r="102" spans="1:12">
      <c r="A102" s="1" t="s">
        <v>40</v>
      </c>
      <c r="B102" s="1" t="s">
        <v>41</v>
      </c>
      <c r="C102" s="8" t="s">
        <v>109</v>
      </c>
      <c r="D102" s="8" t="s">
        <v>110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 t="shared" si="1"/>
        <v>7.8152777777431766</v>
      </c>
    </row>
    <row r="103" spans="1:12">
      <c r="A103" s="1" t="s">
        <v>40</v>
      </c>
      <c r="B103" s="1" t="s">
        <v>44</v>
      </c>
      <c r="C103" s="8" t="s">
        <v>109</v>
      </c>
      <c r="D103" s="8" t="s">
        <v>110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 t="shared" si="1"/>
        <v>7.8152777777431766</v>
      </c>
    </row>
    <row r="104" spans="1:12">
      <c r="A104" s="1" t="s">
        <v>40</v>
      </c>
      <c r="B104" s="1" t="s">
        <v>45</v>
      </c>
      <c r="C104" s="8" t="s">
        <v>109</v>
      </c>
      <c r="D104" s="8" t="s">
        <v>110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 t="shared" si="1"/>
        <v>7.8152777777431766</v>
      </c>
    </row>
    <row r="105" spans="1:12">
      <c r="A105" s="1" t="s">
        <v>40</v>
      </c>
      <c r="B105" s="1" t="s">
        <v>63</v>
      </c>
      <c r="C105" s="8" t="s">
        <v>112</v>
      </c>
      <c r="D105" s="8" t="s">
        <v>113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114</v>
      </c>
      <c r="K105" s="11">
        <v>43379.888888888898</v>
      </c>
      <c r="L105" s="6">
        <f t="shared" si="1"/>
        <v>9.2395833333430346</v>
      </c>
    </row>
    <row r="106" spans="1:12">
      <c r="A106" s="1" t="s">
        <v>40</v>
      </c>
      <c r="B106" s="1" t="s">
        <v>46</v>
      </c>
      <c r="C106" s="8" t="s">
        <v>112</v>
      </c>
      <c r="D106" s="8" t="s">
        <v>113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 t="shared" si="1"/>
        <v>9.2395833333430346</v>
      </c>
    </row>
    <row r="107" spans="1:12">
      <c r="A107" s="1" t="s">
        <v>40</v>
      </c>
      <c r="B107" s="1" t="s">
        <v>50</v>
      </c>
      <c r="C107" s="8" t="s">
        <v>112</v>
      </c>
      <c r="D107" s="8" t="s">
        <v>113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 t="shared" si="1"/>
        <v>9.2395833333430346</v>
      </c>
    </row>
    <row r="108" spans="1:12">
      <c r="A108" s="1" t="s">
        <v>40</v>
      </c>
      <c r="B108" s="1" t="s">
        <v>51</v>
      </c>
      <c r="C108" s="8" t="s">
        <v>112</v>
      </c>
      <c r="D108" s="8" t="s">
        <v>113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 t="shared" si="1"/>
        <v>9.2395833333430346</v>
      </c>
    </row>
    <row r="109" spans="1:12">
      <c r="A109" s="1" t="s">
        <v>40</v>
      </c>
      <c r="B109" s="1" t="s">
        <v>57</v>
      </c>
      <c r="C109" s="8" t="s">
        <v>112</v>
      </c>
      <c r="D109" s="8" t="s">
        <v>113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 t="shared" si="1"/>
        <v>9.2395833333430346</v>
      </c>
    </row>
    <row r="110" spans="1:12">
      <c r="A110" s="1" t="s">
        <v>40</v>
      </c>
      <c r="B110" s="1" t="s">
        <v>60</v>
      </c>
      <c r="C110" s="8" t="s">
        <v>112</v>
      </c>
      <c r="D110" s="8" t="s">
        <v>113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 t="shared" si="1"/>
        <v>9.2395833333430346</v>
      </c>
    </row>
    <row r="111" spans="1:12">
      <c r="A111" s="1" t="s">
        <v>40</v>
      </c>
      <c r="B111" s="1" t="s">
        <v>61</v>
      </c>
      <c r="C111" s="8" t="s">
        <v>112</v>
      </c>
      <c r="D111" s="8" t="s">
        <v>113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 t="shared" si="1"/>
        <v>9.2395833333430346</v>
      </c>
    </row>
    <row r="112" spans="1:12">
      <c r="A112" s="1" t="s">
        <v>40</v>
      </c>
      <c r="B112" s="1" t="s">
        <v>62</v>
      </c>
      <c r="C112" s="8" t="s">
        <v>112</v>
      </c>
      <c r="D112" s="8" t="s">
        <v>113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 t="shared" si="1"/>
        <v>9.2395833333430346</v>
      </c>
    </row>
    <row r="113" spans="1:12">
      <c r="A113" s="1" t="s">
        <v>40</v>
      </c>
      <c r="B113" s="1" t="s">
        <v>63</v>
      </c>
      <c r="C113" s="8" t="s">
        <v>115</v>
      </c>
      <c r="D113" s="8" t="s">
        <v>116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 t="shared" si="1"/>
        <v>10.83888888884394</v>
      </c>
    </row>
    <row r="114" spans="1:12">
      <c r="A114" s="1" t="s">
        <v>40</v>
      </c>
      <c r="B114" s="1" t="s">
        <v>57</v>
      </c>
      <c r="C114" s="8" t="s">
        <v>115</v>
      </c>
      <c r="D114" s="8" t="s">
        <v>116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 t="shared" si="1"/>
        <v>10.83888888884394</v>
      </c>
    </row>
    <row r="115" spans="1:12">
      <c r="A115" s="1" t="s">
        <v>40</v>
      </c>
      <c r="B115" s="1" t="s">
        <v>60</v>
      </c>
      <c r="C115" s="8" t="s">
        <v>115</v>
      </c>
      <c r="D115" s="8" t="s">
        <v>116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 t="shared" si="1"/>
        <v>10.83888888884394</v>
      </c>
    </row>
    <row r="116" spans="1:12">
      <c r="A116" s="1" t="s">
        <v>40</v>
      </c>
      <c r="B116" s="1" t="s">
        <v>61</v>
      </c>
      <c r="C116" s="8" t="s">
        <v>115</v>
      </c>
      <c r="D116" s="8" t="s">
        <v>116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 t="shared" si="1"/>
        <v>10.83888888884394</v>
      </c>
    </row>
    <row r="117" spans="1:12">
      <c r="A117" s="1" t="s">
        <v>40</v>
      </c>
      <c r="B117" s="1" t="s">
        <v>62</v>
      </c>
      <c r="C117" s="8" t="s">
        <v>115</v>
      </c>
      <c r="D117" s="8" t="s">
        <v>116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 t="shared" si="1"/>
        <v>10.83888888884394</v>
      </c>
    </row>
    <row r="118" spans="1:12">
      <c r="A118" s="1" t="s">
        <v>40</v>
      </c>
      <c r="B118" s="1" t="s">
        <v>52</v>
      </c>
      <c r="C118" s="8" t="s">
        <v>115</v>
      </c>
      <c r="D118" s="8" t="s">
        <v>116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 t="shared" si="1"/>
        <v>10.83888888884394</v>
      </c>
    </row>
    <row r="119" spans="1:12">
      <c r="A119" s="1" t="s">
        <v>40</v>
      </c>
      <c r="B119" s="1" t="s">
        <v>55</v>
      </c>
      <c r="C119" s="8" t="s">
        <v>115</v>
      </c>
      <c r="D119" s="8" t="s">
        <v>116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 t="shared" si="1"/>
        <v>10.83888888884394</v>
      </c>
    </row>
    <row r="120" spans="1:12">
      <c r="A120" s="1" t="s">
        <v>40</v>
      </c>
      <c r="B120" s="1" t="s">
        <v>56</v>
      </c>
      <c r="C120" s="8" t="s">
        <v>115</v>
      </c>
      <c r="D120" s="8" t="s">
        <v>116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 t="shared" si="1"/>
        <v>10.83888888884394</v>
      </c>
    </row>
    <row r="121" spans="1:12">
      <c r="A121" s="1" t="s">
        <v>40</v>
      </c>
      <c r="B121" s="1" t="s">
        <v>46</v>
      </c>
      <c r="C121" s="8" t="s">
        <v>115</v>
      </c>
      <c r="D121" s="8" t="s">
        <v>116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 t="shared" si="1"/>
        <v>10.83888888884394</v>
      </c>
    </row>
    <row r="122" spans="1:12">
      <c r="A122" s="1" t="s">
        <v>40</v>
      </c>
      <c r="B122" s="1" t="s">
        <v>50</v>
      </c>
      <c r="C122" s="8" t="s">
        <v>115</v>
      </c>
      <c r="D122" s="8" t="s">
        <v>116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 t="shared" si="1"/>
        <v>10.83888888884394</v>
      </c>
    </row>
    <row r="123" spans="1:12">
      <c r="A123" s="1" t="s">
        <v>40</v>
      </c>
      <c r="B123" s="1" t="s">
        <v>51</v>
      </c>
      <c r="C123" s="8" t="s">
        <v>115</v>
      </c>
      <c r="D123" s="8" t="s">
        <v>116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 t="shared" si="1"/>
        <v>10.83888888884394</v>
      </c>
    </row>
    <row r="124" spans="1:12">
      <c r="A124" s="1" t="s">
        <v>40</v>
      </c>
      <c r="B124" s="1" t="s">
        <v>41</v>
      </c>
      <c r="C124" s="8" t="s">
        <v>115</v>
      </c>
      <c r="D124" s="8" t="s">
        <v>116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 t="shared" si="1"/>
        <v>10.83888888884394</v>
      </c>
    </row>
    <row r="125" spans="1:12">
      <c r="A125" s="1" t="s">
        <v>40</v>
      </c>
      <c r="B125" s="1" t="s">
        <v>44</v>
      </c>
      <c r="C125" s="8" t="s">
        <v>115</v>
      </c>
      <c r="D125" s="8" t="s">
        <v>116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 t="shared" si="1"/>
        <v>10.83888888884394</v>
      </c>
    </row>
    <row r="126" spans="1:12">
      <c r="A126" s="1" t="s">
        <v>40</v>
      </c>
      <c r="B126" s="1" t="s">
        <v>45</v>
      </c>
      <c r="C126" s="8" t="s">
        <v>115</v>
      </c>
      <c r="D126" s="8" t="s">
        <v>116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 t="shared" si="1"/>
        <v>10.83888888884394</v>
      </c>
    </row>
    <row r="127" spans="1:12">
      <c r="A127" s="1" t="s">
        <v>40</v>
      </c>
      <c r="B127" s="1" t="s">
        <v>63</v>
      </c>
      <c r="C127" s="8" t="s">
        <v>117</v>
      </c>
      <c r="D127" s="8" t="s">
        <v>118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 t="shared" si="1"/>
        <v>13.859722222245182</v>
      </c>
    </row>
    <row r="128" spans="1:12">
      <c r="A128" s="1" t="s">
        <v>40</v>
      </c>
      <c r="B128" s="1" t="s">
        <v>41</v>
      </c>
      <c r="C128" s="8" t="s">
        <v>117</v>
      </c>
      <c r="D128" s="8" t="s">
        <v>118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 t="shared" si="1"/>
        <v>13.860416666648234</v>
      </c>
    </row>
    <row r="129" spans="1:12">
      <c r="A129" s="1" t="s">
        <v>40</v>
      </c>
      <c r="B129" s="1" t="s">
        <v>44</v>
      </c>
      <c r="C129" s="8" t="s">
        <v>117</v>
      </c>
      <c r="D129" s="8" t="s">
        <v>118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 t="shared" si="1"/>
        <v>13.861111111145874</v>
      </c>
    </row>
    <row r="130" spans="1:12">
      <c r="A130" s="1" t="s">
        <v>40</v>
      </c>
      <c r="B130" s="1" t="s">
        <v>45</v>
      </c>
      <c r="C130" s="8" t="s">
        <v>117</v>
      </c>
      <c r="D130" s="8" t="s">
        <v>118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 t="shared" si="1"/>
        <v>13.86180555554165</v>
      </c>
    </row>
    <row r="131" spans="1:12">
      <c r="A131" s="1" t="s">
        <v>40</v>
      </c>
      <c r="B131" s="1" t="s">
        <v>46</v>
      </c>
      <c r="C131" s="8" t="s">
        <v>117</v>
      </c>
      <c r="D131" s="8" t="s">
        <v>118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 t="shared" ref="L131:L194" si="2">K131-K$3</f>
        <v>13.862500000046566</v>
      </c>
    </row>
    <row r="132" spans="1:12">
      <c r="A132" s="1" t="s">
        <v>40</v>
      </c>
      <c r="B132" s="1" t="s">
        <v>50</v>
      </c>
      <c r="C132" s="8" t="s">
        <v>117</v>
      </c>
      <c r="D132" s="8" t="s">
        <v>118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 t="shared" si="2"/>
        <v>13.863194444442343</v>
      </c>
    </row>
    <row r="133" spans="1:12">
      <c r="A133" s="1" t="s">
        <v>40</v>
      </c>
      <c r="B133" s="1" t="s">
        <v>51</v>
      </c>
      <c r="C133" s="8" t="s">
        <v>117</v>
      </c>
      <c r="D133" s="8" t="s">
        <v>118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 t="shared" si="2"/>
        <v>13.863888888845395</v>
      </c>
    </row>
    <row r="134" spans="1:12">
      <c r="A134" s="1" t="s">
        <v>40</v>
      </c>
      <c r="B134" s="1" t="s">
        <v>57</v>
      </c>
      <c r="C134" s="8" t="s">
        <v>117</v>
      </c>
      <c r="D134" s="8" t="s">
        <v>118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 t="shared" si="2"/>
        <v>13.864583333343035</v>
      </c>
    </row>
    <row r="135" spans="1:12">
      <c r="A135" s="1" t="s">
        <v>40</v>
      </c>
      <c r="B135" s="1" t="s">
        <v>60</v>
      </c>
      <c r="C135" s="8" t="s">
        <v>117</v>
      </c>
      <c r="D135" s="8" t="s">
        <v>118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 t="shared" si="2"/>
        <v>13.865277777746087</v>
      </c>
    </row>
    <row r="136" spans="1:12">
      <c r="A136" s="1" t="s">
        <v>40</v>
      </c>
      <c r="B136" s="1" t="s">
        <v>61</v>
      </c>
      <c r="C136" s="8" t="s">
        <v>117</v>
      </c>
      <c r="D136" s="8" t="s">
        <v>118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 t="shared" si="2"/>
        <v>13.865972222243727</v>
      </c>
    </row>
    <row r="137" spans="1:12">
      <c r="A137" s="1" t="s">
        <v>40</v>
      </c>
      <c r="B137" s="1" t="s">
        <v>62</v>
      </c>
      <c r="C137" s="8" t="s">
        <v>117</v>
      </c>
      <c r="D137" s="8" t="s">
        <v>118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 t="shared" si="2"/>
        <v>13.866666666646779</v>
      </c>
    </row>
    <row r="138" spans="1:12">
      <c r="A138" s="1" t="s">
        <v>40</v>
      </c>
      <c r="B138" s="1" t="s">
        <v>52</v>
      </c>
      <c r="C138" s="8" t="s">
        <v>117</v>
      </c>
      <c r="D138" s="8" t="s">
        <v>118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 t="shared" si="2"/>
        <v>13.867361111144419</v>
      </c>
    </row>
    <row r="139" spans="1:12">
      <c r="A139" s="1" t="s">
        <v>40</v>
      </c>
      <c r="B139" s="1" t="s">
        <v>55</v>
      </c>
      <c r="C139" s="8" t="s">
        <v>117</v>
      </c>
      <c r="D139" s="8" t="s">
        <v>118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 t="shared" si="2"/>
        <v>13.868055555547471</v>
      </c>
    </row>
    <row r="140" spans="1:12">
      <c r="A140" s="1" t="s">
        <v>40</v>
      </c>
      <c r="B140" s="1" t="s">
        <v>56</v>
      </c>
      <c r="C140" s="8" t="s">
        <v>117</v>
      </c>
      <c r="D140" s="8" t="s">
        <v>118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 t="shared" si="2"/>
        <v>13.868750000045111</v>
      </c>
    </row>
    <row r="141" spans="1:12">
      <c r="A141" s="1" t="s">
        <v>40</v>
      </c>
      <c r="B141" s="1" t="s">
        <v>63</v>
      </c>
      <c r="C141" s="8" t="s">
        <v>119</v>
      </c>
      <c r="D141" s="8" t="s">
        <v>120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 t="shared" si="2"/>
        <v>18.240972222243727</v>
      </c>
    </row>
    <row r="142" spans="1:12">
      <c r="A142" s="1" t="s">
        <v>40</v>
      </c>
      <c r="B142" s="1" t="s">
        <v>52</v>
      </c>
      <c r="C142" s="8" t="s">
        <v>119</v>
      </c>
      <c r="D142" s="8" t="s">
        <v>120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 t="shared" si="2"/>
        <v>18.240972222243727</v>
      </c>
    </row>
    <row r="143" spans="1:12">
      <c r="A143" s="1" t="s">
        <v>40</v>
      </c>
      <c r="B143" s="1" t="s">
        <v>55</v>
      </c>
      <c r="C143" s="8" t="s">
        <v>119</v>
      </c>
      <c r="D143" s="8" t="s">
        <v>120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 t="shared" si="2"/>
        <v>18.240972222243727</v>
      </c>
    </row>
    <row r="144" spans="1:12">
      <c r="A144" s="1" t="s">
        <v>40</v>
      </c>
      <c r="B144" s="1" t="s">
        <v>56</v>
      </c>
      <c r="C144" s="8" t="s">
        <v>119</v>
      </c>
      <c r="D144" s="8" t="s">
        <v>120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 t="shared" si="2"/>
        <v>18.240972222243727</v>
      </c>
    </row>
    <row r="145" spans="1:12">
      <c r="A145" s="1" t="s">
        <v>40</v>
      </c>
      <c r="B145" s="1" t="s">
        <v>57</v>
      </c>
      <c r="C145" s="8" t="s">
        <v>119</v>
      </c>
      <c r="D145" s="8" t="s">
        <v>120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 t="shared" si="2"/>
        <v>18.240972222243727</v>
      </c>
    </row>
    <row r="146" spans="1:12">
      <c r="A146" s="1" t="s">
        <v>40</v>
      </c>
      <c r="B146" s="1" t="s">
        <v>60</v>
      </c>
      <c r="C146" s="8" t="s">
        <v>119</v>
      </c>
      <c r="D146" s="8" t="s">
        <v>120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 t="shared" si="2"/>
        <v>18.240972222243727</v>
      </c>
    </row>
    <row r="147" spans="1:12">
      <c r="A147" s="1" t="s">
        <v>40</v>
      </c>
      <c r="B147" s="1" t="s">
        <v>61</v>
      </c>
      <c r="C147" s="8" t="s">
        <v>119</v>
      </c>
      <c r="D147" s="8" t="s">
        <v>120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 t="shared" si="2"/>
        <v>18.240972222243727</v>
      </c>
    </row>
    <row r="148" spans="1:12">
      <c r="A148" s="1" t="s">
        <v>40</v>
      </c>
      <c r="B148" s="1" t="s">
        <v>62</v>
      </c>
      <c r="C148" s="8" t="s">
        <v>119</v>
      </c>
      <c r="D148" s="8" t="s">
        <v>120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 t="shared" si="2"/>
        <v>18.240972222243727</v>
      </c>
    </row>
    <row r="149" spans="1:12">
      <c r="A149" s="1" t="s">
        <v>40</v>
      </c>
      <c r="B149" s="1" t="s">
        <v>46</v>
      </c>
      <c r="C149" s="8" t="s">
        <v>119</v>
      </c>
      <c r="D149" s="8" t="s">
        <v>120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 t="shared" si="2"/>
        <v>18.240972222243727</v>
      </c>
    </row>
    <row r="150" spans="1:12">
      <c r="A150" s="1" t="s">
        <v>40</v>
      </c>
      <c r="B150" s="1" t="s">
        <v>50</v>
      </c>
      <c r="C150" s="8" t="s">
        <v>119</v>
      </c>
      <c r="D150" s="8" t="s">
        <v>120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 t="shared" si="2"/>
        <v>18.240972222243727</v>
      </c>
    </row>
    <row r="151" spans="1:12">
      <c r="A151" s="1" t="s">
        <v>40</v>
      </c>
      <c r="B151" s="1" t="s">
        <v>51</v>
      </c>
      <c r="C151" s="8" t="s">
        <v>119</v>
      </c>
      <c r="D151" s="8" t="s">
        <v>120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 t="shared" si="2"/>
        <v>18.240972222243727</v>
      </c>
    </row>
    <row r="152" spans="1:12">
      <c r="A152" s="1" t="s">
        <v>40</v>
      </c>
      <c r="B152" s="1" t="s">
        <v>41</v>
      </c>
      <c r="C152" s="8" t="s">
        <v>119</v>
      </c>
      <c r="D152" s="8" t="s">
        <v>120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 t="shared" si="2"/>
        <v>18.240972222243727</v>
      </c>
    </row>
    <row r="153" spans="1:12">
      <c r="A153" s="1" t="s">
        <v>40</v>
      </c>
      <c r="B153" s="1" t="s">
        <v>44</v>
      </c>
      <c r="C153" s="8" t="s">
        <v>119</v>
      </c>
      <c r="D153" s="8" t="s">
        <v>120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 t="shared" si="2"/>
        <v>18.240972222243727</v>
      </c>
    </row>
    <row r="154" spans="1:12">
      <c r="A154" s="1" t="s">
        <v>40</v>
      </c>
      <c r="B154" s="1" t="s">
        <v>45</v>
      </c>
      <c r="C154" s="8" t="s">
        <v>119</v>
      </c>
      <c r="D154" s="8" t="s">
        <v>120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 t="shared" si="2"/>
        <v>18.240972222243727</v>
      </c>
    </row>
    <row r="155" spans="1:12">
      <c r="A155" s="1" t="s">
        <v>40</v>
      </c>
      <c r="B155" s="1" t="s">
        <v>63</v>
      </c>
      <c r="C155" s="8" t="s">
        <v>121</v>
      </c>
      <c r="D155" s="8" t="s">
        <v>122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 t="shared" si="2"/>
        <v>21.800694444442343</v>
      </c>
    </row>
    <row r="156" spans="1:12">
      <c r="A156" s="1" t="s">
        <v>40</v>
      </c>
      <c r="B156" s="1" t="s">
        <v>52</v>
      </c>
      <c r="C156" s="8" t="s">
        <v>121</v>
      </c>
      <c r="D156" s="8" t="s">
        <v>122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 t="shared" si="2"/>
        <v>21.800694444442343</v>
      </c>
    </row>
    <row r="157" spans="1:12">
      <c r="A157" s="1" t="s">
        <v>40</v>
      </c>
      <c r="B157" s="1" t="s">
        <v>55</v>
      </c>
      <c r="C157" s="8" t="s">
        <v>121</v>
      </c>
      <c r="D157" s="8" t="s">
        <v>122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 t="shared" si="2"/>
        <v>21.800694444442343</v>
      </c>
    </row>
    <row r="158" spans="1:12">
      <c r="A158" s="1" t="s">
        <v>40</v>
      </c>
      <c r="B158" s="1" t="s">
        <v>56</v>
      </c>
      <c r="C158" s="8" t="s">
        <v>121</v>
      </c>
      <c r="D158" s="8" t="s">
        <v>122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 t="shared" si="2"/>
        <v>21.800694444442343</v>
      </c>
    </row>
    <row r="159" spans="1:12">
      <c r="A159" s="1" t="s">
        <v>40</v>
      </c>
      <c r="B159" s="1" t="s">
        <v>57</v>
      </c>
      <c r="C159" s="8" t="s">
        <v>121</v>
      </c>
      <c r="D159" s="8" t="s">
        <v>122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 t="shared" si="2"/>
        <v>21.800694444442343</v>
      </c>
    </row>
    <row r="160" spans="1:12">
      <c r="A160" s="1" t="s">
        <v>40</v>
      </c>
      <c r="B160" s="1" t="s">
        <v>60</v>
      </c>
      <c r="C160" s="8" t="s">
        <v>121</v>
      </c>
      <c r="D160" s="8" t="s">
        <v>122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 t="shared" si="2"/>
        <v>21.800694444442343</v>
      </c>
    </row>
    <row r="161" spans="1:12">
      <c r="A161" s="1" t="s">
        <v>40</v>
      </c>
      <c r="B161" s="1" t="s">
        <v>61</v>
      </c>
      <c r="C161" s="8" t="s">
        <v>121</v>
      </c>
      <c r="D161" s="8" t="s">
        <v>122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 t="shared" si="2"/>
        <v>21.800694444442343</v>
      </c>
    </row>
    <row r="162" spans="1:12">
      <c r="A162" s="1" t="s">
        <v>40</v>
      </c>
      <c r="B162" s="1" t="s">
        <v>62</v>
      </c>
      <c r="C162" s="8" t="s">
        <v>121</v>
      </c>
      <c r="D162" s="8" t="s">
        <v>122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 t="shared" si="2"/>
        <v>21.800694444442343</v>
      </c>
    </row>
    <row r="163" spans="1:12">
      <c r="A163" s="1" t="s">
        <v>40</v>
      </c>
      <c r="B163" s="1" t="s">
        <v>41</v>
      </c>
      <c r="C163" s="8" t="s">
        <v>121</v>
      </c>
      <c r="D163" s="8" t="s">
        <v>122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 t="shared" si="2"/>
        <v>21.800694444442343</v>
      </c>
    </row>
    <row r="164" spans="1:12">
      <c r="A164" s="1" t="s">
        <v>40</v>
      </c>
      <c r="B164" s="1" t="s">
        <v>44</v>
      </c>
      <c r="C164" s="8" t="s">
        <v>121</v>
      </c>
      <c r="D164" s="8" t="s">
        <v>122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 t="shared" si="2"/>
        <v>21.800694444442343</v>
      </c>
    </row>
    <row r="165" spans="1:12">
      <c r="A165" s="1" t="s">
        <v>40</v>
      </c>
      <c r="B165" s="1" t="s">
        <v>45</v>
      </c>
      <c r="C165" s="8" t="s">
        <v>121</v>
      </c>
      <c r="D165" s="8" t="s">
        <v>122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 t="shared" si="2"/>
        <v>21.800694444442343</v>
      </c>
    </row>
    <row r="166" spans="1:12">
      <c r="A166" s="1" t="s">
        <v>40</v>
      </c>
      <c r="B166" s="1" t="s">
        <v>46</v>
      </c>
      <c r="C166" s="8" t="s">
        <v>121</v>
      </c>
      <c r="D166" s="8" t="s">
        <v>122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 t="shared" si="2"/>
        <v>21.800694444442343</v>
      </c>
    </row>
    <row r="167" spans="1:12">
      <c r="A167" s="1" t="s">
        <v>40</v>
      </c>
      <c r="B167" s="1" t="s">
        <v>50</v>
      </c>
      <c r="C167" s="8" t="s">
        <v>121</v>
      </c>
      <c r="D167" s="8" t="s">
        <v>122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 t="shared" si="2"/>
        <v>21.800694444442343</v>
      </c>
    </row>
    <row r="168" spans="1:12">
      <c r="A168" s="1" t="s">
        <v>40</v>
      </c>
      <c r="B168" s="1" t="s">
        <v>51</v>
      </c>
      <c r="C168" s="8" t="s">
        <v>121</v>
      </c>
      <c r="D168" s="8" t="s">
        <v>122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 t="shared" si="2"/>
        <v>21.800694444442343</v>
      </c>
    </row>
    <row r="169" spans="1:12">
      <c r="A169" s="1" t="s">
        <v>40</v>
      </c>
      <c r="B169" s="1" t="s">
        <v>63</v>
      </c>
      <c r="C169" s="8" t="s">
        <v>123</v>
      </c>
      <c r="D169" s="8" t="s">
        <v>124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 t="shared" si="2"/>
        <v>27.9395833333474</v>
      </c>
    </row>
    <row r="170" spans="1:12">
      <c r="A170" s="1" t="s">
        <v>40</v>
      </c>
      <c r="B170" s="1" t="s">
        <v>52</v>
      </c>
      <c r="C170" s="8" t="s">
        <v>123</v>
      </c>
      <c r="D170" s="8" t="s">
        <v>124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 t="shared" si="2"/>
        <v>27.9395833333474</v>
      </c>
    </row>
    <row r="171" spans="1:12">
      <c r="A171" s="1" t="s">
        <v>40</v>
      </c>
      <c r="B171" s="1" t="s">
        <v>55</v>
      </c>
      <c r="C171" s="8" t="s">
        <v>123</v>
      </c>
      <c r="D171" s="8" t="s">
        <v>124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 t="shared" si="2"/>
        <v>27.9395833333474</v>
      </c>
    </row>
    <row r="172" spans="1:12">
      <c r="A172" s="1" t="s">
        <v>40</v>
      </c>
      <c r="B172" s="1" t="s">
        <v>56</v>
      </c>
      <c r="C172" s="8" t="s">
        <v>123</v>
      </c>
      <c r="D172" s="8" t="s">
        <v>124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 t="shared" si="2"/>
        <v>27.9395833333474</v>
      </c>
    </row>
    <row r="173" spans="1:12">
      <c r="A173" s="1" t="s">
        <v>40</v>
      </c>
      <c r="B173" s="1" t="s">
        <v>57</v>
      </c>
      <c r="C173" s="8" t="s">
        <v>123</v>
      </c>
      <c r="D173" s="8" t="s">
        <v>124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 t="shared" si="2"/>
        <v>27.9395833333474</v>
      </c>
    </row>
    <row r="174" spans="1:12">
      <c r="A174" s="1" t="s">
        <v>40</v>
      </c>
      <c r="B174" s="1" t="s">
        <v>60</v>
      </c>
      <c r="C174" s="8" t="s">
        <v>123</v>
      </c>
      <c r="D174" s="8" t="s">
        <v>124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 t="shared" si="2"/>
        <v>27.9395833333474</v>
      </c>
    </row>
    <row r="175" spans="1:12">
      <c r="A175" s="1" t="s">
        <v>40</v>
      </c>
      <c r="B175" s="1" t="s">
        <v>61</v>
      </c>
      <c r="C175" s="8" t="s">
        <v>123</v>
      </c>
      <c r="D175" s="8" t="s">
        <v>124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 t="shared" si="2"/>
        <v>27.9395833333474</v>
      </c>
    </row>
    <row r="176" spans="1:12">
      <c r="A176" s="1" t="s">
        <v>40</v>
      </c>
      <c r="B176" s="1" t="s">
        <v>62</v>
      </c>
      <c r="C176" s="8" t="s">
        <v>123</v>
      </c>
      <c r="D176" s="8" t="s">
        <v>124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 t="shared" si="2"/>
        <v>27.9395833333474</v>
      </c>
    </row>
    <row r="177" spans="1:12">
      <c r="A177" s="1" t="s">
        <v>40</v>
      </c>
      <c r="B177" s="1" t="s">
        <v>41</v>
      </c>
      <c r="C177" s="8" t="s">
        <v>123</v>
      </c>
      <c r="D177" s="8" t="s">
        <v>124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 t="shared" si="2"/>
        <v>27.9395833333474</v>
      </c>
    </row>
    <row r="178" spans="1:12">
      <c r="A178" s="1" t="s">
        <v>40</v>
      </c>
      <c r="B178" s="1" t="s">
        <v>44</v>
      </c>
      <c r="C178" s="8" t="s">
        <v>123</v>
      </c>
      <c r="D178" s="8" t="s">
        <v>124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 t="shared" si="2"/>
        <v>27.9395833333474</v>
      </c>
    </row>
    <row r="179" spans="1:12">
      <c r="A179" s="1" t="s">
        <v>40</v>
      </c>
      <c r="B179" s="1" t="s">
        <v>45</v>
      </c>
      <c r="C179" s="8" t="s">
        <v>123</v>
      </c>
      <c r="D179" s="8" t="s">
        <v>124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 t="shared" si="2"/>
        <v>27.9395833333474</v>
      </c>
    </row>
    <row r="180" spans="1:12">
      <c r="A180" s="1" t="s">
        <v>40</v>
      </c>
      <c r="B180" s="1" t="s">
        <v>46</v>
      </c>
      <c r="C180" s="8" t="s">
        <v>123</v>
      </c>
      <c r="D180" s="8" t="s">
        <v>124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 t="shared" si="2"/>
        <v>27.9395833333474</v>
      </c>
    </row>
    <row r="181" spans="1:12">
      <c r="A181" s="1" t="s">
        <v>40</v>
      </c>
      <c r="B181" s="1" t="s">
        <v>50</v>
      </c>
      <c r="C181" s="8" t="s">
        <v>123</v>
      </c>
      <c r="D181" s="8" t="s">
        <v>124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 t="shared" si="2"/>
        <v>27.9395833333474</v>
      </c>
    </row>
    <row r="182" spans="1:12">
      <c r="A182" s="1" t="s">
        <v>40</v>
      </c>
      <c r="B182" s="1" t="s">
        <v>51</v>
      </c>
      <c r="C182" s="8" t="s">
        <v>123</v>
      </c>
      <c r="D182" s="8" t="s">
        <v>124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 t="shared" si="2"/>
        <v>27.9395833333474</v>
      </c>
    </row>
    <row r="183" spans="1:12">
      <c r="A183" s="1" t="s">
        <v>40</v>
      </c>
      <c r="B183" s="1" t="s">
        <v>63</v>
      </c>
      <c r="C183" s="8" t="s">
        <v>125</v>
      </c>
      <c r="D183" s="8" t="s">
        <v>126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 t="shared" si="2"/>
        <v>31.757638888942893</v>
      </c>
    </row>
    <row r="184" spans="1:12">
      <c r="A184" s="1" t="s">
        <v>40</v>
      </c>
      <c r="B184" s="1" t="s">
        <v>52</v>
      </c>
      <c r="C184" s="8" t="s">
        <v>125</v>
      </c>
      <c r="D184" s="8" t="s">
        <v>126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 t="shared" si="2"/>
        <v>31.757638888942893</v>
      </c>
    </row>
    <row r="185" spans="1:12">
      <c r="A185" s="1" t="s">
        <v>40</v>
      </c>
      <c r="B185" s="1" t="s">
        <v>55</v>
      </c>
      <c r="C185" s="8" t="s">
        <v>125</v>
      </c>
      <c r="D185" s="8" t="s">
        <v>126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 t="shared" si="2"/>
        <v>31.757638888942893</v>
      </c>
    </row>
    <row r="186" spans="1:12">
      <c r="A186" s="1" t="s">
        <v>40</v>
      </c>
      <c r="B186" s="1" t="s">
        <v>56</v>
      </c>
      <c r="C186" s="8" t="s">
        <v>125</v>
      </c>
      <c r="D186" s="8" t="s">
        <v>126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 t="shared" si="2"/>
        <v>31.757638888942893</v>
      </c>
    </row>
    <row r="187" spans="1:12">
      <c r="A187" s="1" t="s">
        <v>40</v>
      </c>
      <c r="B187" s="1" t="s">
        <v>57</v>
      </c>
      <c r="C187" s="8" t="s">
        <v>125</v>
      </c>
      <c r="D187" s="8" t="s">
        <v>126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 t="shared" si="2"/>
        <v>31.757638888942893</v>
      </c>
    </row>
    <row r="188" spans="1:12">
      <c r="A188" s="1" t="s">
        <v>40</v>
      </c>
      <c r="B188" s="1" t="s">
        <v>60</v>
      </c>
      <c r="C188" s="8" t="s">
        <v>125</v>
      </c>
      <c r="D188" s="8" t="s">
        <v>126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 t="shared" si="2"/>
        <v>31.757638888942893</v>
      </c>
    </row>
    <row r="189" spans="1:12">
      <c r="A189" s="1" t="s">
        <v>40</v>
      </c>
      <c r="B189" s="1" t="s">
        <v>61</v>
      </c>
      <c r="C189" s="8" t="s">
        <v>125</v>
      </c>
      <c r="D189" s="8" t="s">
        <v>126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 t="shared" si="2"/>
        <v>31.757638888942893</v>
      </c>
    </row>
    <row r="190" spans="1:12">
      <c r="A190" s="1" t="s">
        <v>40</v>
      </c>
      <c r="B190" s="1" t="s">
        <v>62</v>
      </c>
      <c r="C190" s="8" t="s">
        <v>125</v>
      </c>
      <c r="D190" s="8" t="s">
        <v>126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 t="shared" si="2"/>
        <v>31.757638888942893</v>
      </c>
    </row>
    <row r="191" spans="1:12">
      <c r="A191" s="1" t="s">
        <v>40</v>
      </c>
      <c r="B191" s="1" t="s">
        <v>41</v>
      </c>
      <c r="C191" s="8" t="s">
        <v>125</v>
      </c>
      <c r="D191" s="8" t="s">
        <v>126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 t="shared" si="2"/>
        <v>31.757638888942893</v>
      </c>
    </row>
    <row r="192" spans="1:12">
      <c r="A192" s="1" t="s">
        <v>40</v>
      </c>
      <c r="B192" s="1" t="s">
        <v>44</v>
      </c>
      <c r="C192" s="8" t="s">
        <v>125</v>
      </c>
      <c r="D192" s="8" t="s">
        <v>126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 t="shared" si="2"/>
        <v>31.757638888942893</v>
      </c>
    </row>
    <row r="193" spans="1:12">
      <c r="A193" s="1" t="s">
        <v>40</v>
      </c>
      <c r="B193" s="1" t="s">
        <v>45</v>
      </c>
      <c r="C193" s="8" t="s">
        <v>125</v>
      </c>
      <c r="D193" s="8" t="s">
        <v>126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 t="shared" si="2"/>
        <v>31.757638888942893</v>
      </c>
    </row>
    <row r="194" spans="1:12">
      <c r="A194" s="1" t="s">
        <v>40</v>
      </c>
      <c r="B194" s="1" t="s">
        <v>46</v>
      </c>
      <c r="C194" s="8" t="s">
        <v>125</v>
      </c>
      <c r="D194" s="8" t="s">
        <v>126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 t="shared" si="2"/>
        <v>31.757638888942893</v>
      </c>
    </row>
    <row r="195" spans="1:12">
      <c r="A195" s="1" t="s">
        <v>40</v>
      </c>
      <c r="B195" s="1" t="s">
        <v>50</v>
      </c>
      <c r="C195" s="8" t="s">
        <v>125</v>
      </c>
      <c r="D195" s="8" t="s">
        <v>126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 t="shared" ref="L195:L258" si="3">K195-K$3</f>
        <v>31.757638888942893</v>
      </c>
    </row>
    <row r="196" spans="1:12">
      <c r="A196" s="1" t="s">
        <v>40</v>
      </c>
      <c r="B196" s="1" t="s">
        <v>51</v>
      </c>
      <c r="C196" s="8" t="s">
        <v>125</v>
      </c>
      <c r="D196" s="8" t="s">
        <v>126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 t="shared" si="3"/>
        <v>31.757638888942893</v>
      </c>
    </row>
    <row r="197" spans="1:12">
      <c r="A197" s="1" t="s">
        <v>40</v>
      </c>
      <c r="B197" s="1" t="s">
        <v>63</v>
      </c>
      <c r="C197" s="8" t="s">
        <v>127</v>
      </c>
      <c r="D197" s="8" t="s">
        <v>128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129</v>
      </c>
      <c r="K197" s="11">
        <v>43420.588194444397</v>
      </c>
      <c r="L197" s="6">
        <f t="shared" si="3"/>
        <v>49.938888888842484</v>
      </c>
    </row>
    <row r="198" spans="1:12">
      <c r="A198" s="1" t="s">
        <v>40</v>
      </c>
      <c r="B198" s="1" t="s">
        <v>52</v>
      </c>
      <c r="C198" s="8" t="s">
        <v>127</v>
      </c>
      <c r="D198" s="8" t="s">
        <v>128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130</v>
      </c>
      <c r="K198" s="11">
        <v>43420.588194444397</v>
      </c>
      <c r="L198" s="6">
        <f t="shared" si="3"/>
        <v>49.938888888842484</v>
      </c>
    </row>
    <row r="199" spans="1:12">
      <c r="A199" s="1" t="s">
        <v>40</v>
      </c>
      <c r="B199" s="1" t="s">
        <v>55</v>
      </c>
      <c r="C199" s="8" t="s">
        <v>127</v>
      </c>
      <c r="D199" s="8" t="s">
        <v>128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130</v>
      </c>
      <c r="K199" s="11">
        <v>43420.588194444397</v>
      </c>
      <c r="L199" s="6">
        <f t="shared" si="3"/>
        <v>49.938888888842484</v>
      </c>
    </row>
    <row r="200" spans="1:12">
      <c r="A200" s="1" t="s">
        <v>40</v>
      </c>
      <c r="B200" s="1" t="s">
        <v>56</v>
      </c>
      <c r="C200" s="8" t="s">
        <v>127</v>
      </c>
      <c r="D200" s="8" t="s">
        <v>128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130</v>
      </c>
      <c r="K200" s="11">
        <v>43420.588194444397</v>
      </c>
      <c r="L200" s="6">
        <f t="shared" si="3"/>
        <v>49.938888888842484</v>
      </c>
    </row>
    <row r="201" spans="1:12">
      <c r="A201" s="1" t="s">
        <v>40</v>
      </c>
      <c r="B201" s="1" t="s">
        <v>57</v>
      </c>
      <c r="C201" s="8" t="s">
        <v>127</v>
      </c>
      <c r="D201" s="8" t="s">
        <v>128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130</v>
      </c>
      <c r="K201" s="11">
        <v>43420.588194444397</v>
      </c>
      <c r="L201" s="6">
        <f t="shared" si="3"/>
        <v>49.938888888842484</v>
      </c>
    </row>
    <row r="202" spans="1:12">
      <c r="A202" s="1" t="s">
        <v>40</v>
      </c>
      <c r="B202" s="1" t="s">
        <v>60</v>
      </c>
      <c r="C202" s="8" t="s">
        <v>127</v>
      </c>
      <c r="D202" s="8" t="s">
        <v>128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130</v>
      </c>
      <c r="K202" s="11">
        <v>43420.588194444397</v>
      </c>
      <c r="L202" s="6">
        <f t="shared" si="3"/>
        <v>49.938888888842484</v>
      </c>
    </row>
    <row r="203" spans="1:12">
      <c r="A203" s="1" t="s">
        <v>40</v>
      </c>
      <c r="B203" s="1" t="s">
        <v>61</v>
      </c>
      <c r="C203" s="8" t="s">
        <v>127</v>
      </c>
      <c r="D203" s="8" t="s">
        <v>128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130</v>
      </c>
      <c r="K203" s="11">
        <v>43420.588194444397</v>
      </c>
      <c r="L203" s="6">
        <f t="shared" si="3"/>
        <v>49.938888888842484</v>
      </c>
    </row>
    <row r="204" spans="1:12">
      <c r="A204" s="1" t="s">
        <v>40</v>
      </c>
      <c r="B204" s="1" t="s">
        <v>62</v>
      </c>
      <c r="C204" s="8" t="s">
        <v>127</v>
      </c>
      <c r="D204" s="8" t="s">
        <v>128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130</v>
      </c>
      <c r="K204" s="11">
        <v>43420.588194444397</v>
      </c>
      <c r="L204" s="6">
        <f t="shared" si="3"/>
        <v>49.938888888842484</v>
      </c>
    </row>
    <row r="205" spans="1:12">
      <c r="A205" s="1" t="s">
        <v>40</v>
      </c>
      <c r="B205" s="1" t="s">
        <v>41</v>
      </c>
      <c r="C205" s="8" t="s">
        <v>127</v>
      </c>
      <c r="D205" s="8" t="s">
        <v>128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130</v>
      </c>
      <c r="K205" s="11">
        <v>43420.588194444397</v>
      </c>
      <c r="L205" s="6">
        <f t="shared" si="3"/>
        <v>49.938888888842484</v>
      </c>
    </row>
    <row r="206" spans="1:12">
      <c r="A206" s="1" t="s">
        <v>40</v>
      </c>
      <c r="B206" s="1" t="s">
        <v>44</v>
      </c>
      <c r="C206" s="8" t="s">
        <v>127</v>
      </c>
      <c r="D206" s="8" t="s">
        <v>128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130</v>
      </c>
      <c r="K206" s="11">
        <v>43420.588194444397</v>
      </c>
      <c r="L206" s="6">
        <f t="shared" si="3"/>
        <v>49.938888888842484</v>
      </c>
    </row>
    <row r="207" spans="1:12">
      <c r="A207" s="1" t="s">
        <v>40</v>
      </c>
      <c r="B207" s="1" t="s">
        <v>45</v>
      </c>
      <c r="C207" s="8" t="s">
        <v>127</v>
      </c>
      <c r="D207" s="8" t="s">
        <v>128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130</v>
      </c>
      <c r="K207" s="11">
        <v>43420.588194444397</v>
      </c>
      <c r="L207" s="6">
        <f t="shared" si="3"/>
        <v>49.938888888842484</v>
      </c>
    </row>
    <row r="208" spans="1:12">
      <c r="A208" s="1" t="s">
        <v>40</v>
      </c>
      <c r="B208" s="1" t="s">
        <v>46</v>
      </c>
      <c r="C208" s="8" t="s">
        <v>127</v>
      </c>
      <c r="D208" s="8" t="s">
        <v>128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130</v>
      </c>
      <c r="K208" s="11">
        <v>43420.588194444397</v>
      </c>
      <c r="L208" s="6">
        <f t="shared" si="3"/>
        <v>49.938888888842484</v>
      </c>
    </row>
    <row r="209" spans="1:12">
      <c r="A209" s="1" t="s">
        <v>40</v>
      </c>
      <c r="B209" s="1" t="s">
        <v>50</v>
      </c>
      <c r="C209" s="8" t="s">
        <v>127</v>
      </c>
      <c r="D209" s="8" t="s">
        <v>128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130</v>
      </c>
      <c r="K209" s="11">
        <v>43420.588194444397</v>
      </c>
      <c r="L209" s="6">
        <f t="shared" si="3"/>
        <v>49.938888888842484</v>
      </c>
    </row>
    <row r="210" spans="1:12">
      <c r="A210" s="1" t="s">
        <v>40</v>
      </c>
      <c r="B210" s="1" t="s">
        <v>51</v>
      </c>
      <c r="C210" s="8" t="s">
        <v>127</v>
      </c>
      <c r="D210" s="8" t="s">
        <v>128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130</v>
      </c>
      <c r="K210" s="11">
        <v>43420.588194444397</v>
      </c>
      <c r="L210" s="6">
        <f t="shared" si="3"/>
        <v>49.938888888842484</v>
      </c>
    </row>
    <row r="211" spans="1:12">
      <c r="A211" s="1" t="s">
        <v>40</v>
      </c>
      <c r="B211" s="1" t="s">
        <v>63</v>
      </c>
      <c r="C211" s="8" t="s">
        <v>131</v>
      </c>
      <c r="D211" s="8" t="s">
        <v>132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129</v>
      </c>
      <c r="K211" s="11">
        <v>43451.484722222202</v>
      </c>
      <c r="L211" s="6">
        <f t="shared" si="3"/>
        <v>80.835416666646779</v>
      </c>
    </row>
    <row r="212" spans="1:12">
      <c r="A212" s="1" t="s">
        <v>40</v>
      </c>
      <c r="B212" s="1" t="s">
        <v>46</v>
      </c>
      <c r="C212" s="8" t="s">
        <v>131</v>
      </c>
      <c r="D212" s="8" t="s">
        <v>132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 t="shared" si="3"/>
        <v>80.835416666646779</v>
      </c>
    </row>
    <row r="213" spans="1:12">
      <c r="A213" s="1" t="s">
        <v>40</v>
      </c>
      <c r="B213" s="1" t="s">
        <v>50</v>
      </c>
      <c r="C213" s="8" t="s">
        <v>131</v>
      </c>
      <c r="D213" s="8" t="s">
        <v>132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 t="shared" si="3"/>
        <v>80.835416666646779</v>
      </c>
    </row>
    <row r="214" spans="1:12">
      <c r="A214" s="1" t="s">
        <v>40</v>
      </c>
      <c r="B214" s="1" t="s">
        <v>51</v>
      </c>
      <c r="C214" s="8" t="s">
        <v>131</v>
      </c>
      <c r="D214" s="8" t="s">
        <v>132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 t="shared" si="3"/>
        <v>80.835416666646779</v>
      </c>
    </row>
    <row r="215" spans="1:12">
      <c r="A215" s="1" t="s">
        <v>40</v>
      </c>
      <c r="B215" s="1" t="s">
        <v>41</v>
      </c>
      <c r="C215" s="8" t="s">
        <v>131</v>
      </c>
      <c r="D215" s="8" t="s">
        <v>132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 t="shared" si="3"/>
        <v>80.835416666646779</v>
      </c>
    </row>
    <row r="216" spans="1:12">
      <c r="A216" s="1" t="s">
        <v>40</v>
      </c>
      <c r="B216" s="1" t="s">
        <v>44</v>
      </c>
      <c r="C216" s="8" t="s">
        <v>131</v>
      </c>
      <c r="D216" s="8" t="s">
        <v>132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 t="shared" si="3"/>
        <v>80.835416666646779</v>
      </c>
    </row>
    <row r="217" spans="1:12">
      <c r="A217" s="1" t="s">
        <v>40</v>
      </c>
      <c r="B217" s="1" t="s">
        <v>45</v>
      </c>
      <c r="C217" s="8" t="s">
        <v>131</v>
      </c>
      <c r="D217" s="8" t="s">
        <v>132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 t="shared" si="3"/>
        <v>80.835416666646779</v>
      </c>
    </row>
    <row r="218" spans="1:12">
      <c r="A218" s="1" t="s">
        <v>40</v>
      </c>
      <c r="B218" s="1" t="s">
        <v>57</v>
      </c>
      <c r="C218" s="8" t="s">
        <v>131</v>
      </c>
      <c r="D218" s="8" t="s">
        <v>132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 t="shared" si="3"/>
        <v>80.835416666646779</v>
      </c>
    </row>
    <row r="219" spans="1:12">
      <c r="A219" s="1" t="s">
        <v>40</v>
      </c>
      <c r="B219" s="1" t="s">
        <v>60</v>
      </c>
      <c r="C219" s="8" t="s">
        <v>131</v>
      </c>
      <c r="D219" s="8" t="s">
        <v>132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 t="shared" si="3"/>
        <v>80.835416666646779</v>
      </c>
    </row>
    <row r="220" spans="1:12">
      <c r="A220" s="1" t="s">
        <v>40</v>
      </c>
      <c r="B220" s="1" t="s">
        <v>61</v>
      </c>
      <c r="C220" s="8" t="s">
        <v>131</v>
      </c>
      <c r="D220" s="8" t="s">
        <v>132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 t="shared" si="3"/>
        <v>80.835416666646779</v>
      </c>
    </row>
    <row r="221" spans="1:12">
      <c r="A221" s="1" t="s">
        <v>40</v>
      </c>
      <c r="B221" s="1" t="s">
        <v>62</v>
      </c>
      <c r="C221" s="8" t="s">
        <v>131</v>
      </c>
      <c r="D221" s="8" t="s">
        <v>132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 t="shared" si="3"/>
        <v>80.835416666646779</v>
      </c>
    </row>
    <row r="222" spans="1:12">
      <c r="A222" s="1" t="s">
        <v>40</v>
      </c>
      <c r="B222" s="1" t="s">
        <v>52</v>
      </c>
      <c r="C222" s="8" t="s">
        <v>131</v>
      </c>
      <c r="D222" s="8" t="s">
        <v>132</v>
      </c>
      <c r="E222" s="10">
        <v>21.4</v>
      </c>
      <c r="F222" s="8">
        <v>1010.47</v>
      </c>
      <c r="G222" s="1">
        <v>465.48</v>
      </c>
      <c r="H222" s="10">
        <v>92</v>
      </c>
      <c r="I222" s="8">
        <v>465.37</v>
      </c>
      <c r="K222" s="11">
        <v>43451.484722222202</v>
      </c>
      <c r="L222" s="6">
        <f t="shared" si="3"/>
        <v>80.835416666646779</v>
      </c>
    </row>
    <row r="223" spans="1:12">
      <c r="A223" s="1" t="s">
        <v>40</v>
      </c>
      <c r="B223" s="1" t="s">
        <v>55</v>
      </c>
      <c r="C223" s="8" t="s">
        <v>131</v>
      </c>
      <c r="D223" s="8" t="s">
        <v>132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 t="shared" si="3"/>
        <v>80.835416666646779</v>
      </c>
    </row>
    <row r="224" spans="1:12">
      <c r="A224" s="1" t="s">
        <v>40</v>
      </c>
      <c r="B224" s="1" t="s">
        <v>56</v>
      </c>
      <c r="C224" s="8" t="s">
        <v>131</v>
      </c>
      <c r="D224" s="8" t="s">
        <v>132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 t="shared" si="3"/>
        <v>80.835416666646779</v>
      </c>
    </row>
    <row r="225" spans="1:12">
      <c r="A225" s="1" t="s">
        <v>40</v>
      </c>
      <c r="B225" s="1" t="s">
        <v>63</v>
      </c>
      <c r="C225" s="8" t="s">
        <v>133</v>
      </c>
      <c r="D225" s="8" t="s">
        <v>134</v>
      </c>
      <c r="E225" s="10">
        <v>22.1</v>
      </c>
      <c r="F225" s="8">
        <v>1009.4</v>
      </c>
      <c r="G225" s="1">
        <v>487.57</v>
      </c>
      <c r="J225" s="2" t="s">
        <v>135</v>
      </c>
      <c r="K225" s="11">
        <v>43499.548611111109</v>
      </c>
      <c r="L225" s="6">
        <f t="shared" si="3"/>
        <v>128.89930555555475</v>
      </c>
    </row>
    <row r="226" spans="1:12">
      <c r="A226" s="1" t="s">
        <v>40</v>
      </c>
      <c r="B226" s="1" t="s">
        <v>52</v>
      </c>
      <c r="C226" s="8" t="s">
        <v>133</v>
      </c>
      <c r="D226" s="8" t="s">
        <v>134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 t="shared" si="3"/>
        <v>128.89930555555475</v>
      </c>
    </row>
    <row r="227" spans="1:12">
      <c r="A227" s="1" t="s">
        <v>40</v>
      </c>
      <c r="B227" s="1" t="s">
        <v>55</v>
      </c>
      <c r="C227" s="8" t="s">
        <v>133</v>
      </c>
      <c r="D227" s="8" t="s">
        <v>134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 t="shared" si="3"/>
        <v>128.89930555555475</v>
      </c>
    </row>
    <row r="228" spans="1:12">
      <c r="A228" s="1" t="s">
        <v>40</v>
      </c>
      <c r="B228" s="1" t="s">
        <v>56</v>
      </c>
      <c r="C228" s="8" t="s">
        <v>133</v>
      </c>
      <c r="D228" s="8" t="s">
        <v>134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136</v>
      </c>
      <c r="K228" s="11">
        <v>43499.548611111109</v>
      </c>
      <c r="L228" s="6">
        <f t="shared" si="3"/>
        <v>128.89930555555475</v>
      </c>
    </row>
    <row r="229" spans="1:12">
      <c r="A229" s="1" t="s">
        <v>40</v>
      </c>
      <c r="B229" s="1" t="s">
        <v>57</v>
      </c>
      <c r="C229" s="8" t="s">
        <v>133</v>
      </c>
      <c r="D229" s="8" t="s">
        <v>134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 t="shared" si="3"/>
        <v>128.89930555555475</v>
      </c>
    </row>
    <row r="230" spans="1:12">
      <c r="A230" s="1" t="s">
        <v>40</v>
      </c>
      <c r="B230" s="1" t="s">
        <v>60</v>
      </c>
      <c r="C230" s="8" t="s">
        <v>133</v>
      </c>
      <c r="D230" s="8" t="s">
        <v>134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 t="shared" si="3"/>
        <v>128.89930555555475</v>
      </c>
    </row>
    <row r="231" spans="1:12">
      <c r="A231" s="1" t="s">
        <v>40</v>
      </c>
      <c r="B231" s="1" t="s">
        <v>61</v>
      </c>
      <c r="C231" s="8" t="s">
        <v>133</v>
      </c>
      <c r="D231" s="8" t="s">
        <v>134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 t="shared" si="3"/>
        <v>128.89930555555475</v>
      </c>
    </row>
    <row r="232" spans="1:12">
      <c r="A232" s="1" t="s">
        <v>40</v>
      </c>
      <c r="B232" s="1" t="s">
        <v>62</v>
      </c>
      <c r="C232" s="8" t="s">
        <v>133</v>
      </c>
      <c r="D232" s="8" t="s">
        <v>134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 t="shared" si="3"/>
        <v>128.89930555555475</v>
      </c>
    </row>
    <row r="233" spans="1:12">
      <c r="A233" s="1" t="s">
        <v>40</v>
      </c>
      <c r="B233" s="1" t="s">
        <v>41</v>
      </c>
      <c r="C233" s="8" t="s">
        <v>133</v>
      </c>
      <c r="D233" s="8" t="s">
        <v>134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 t="shared" si="3"/>
        <v>128.89930555555475</v>
      </c>
    </row>
    <row r="234" spans="1:12">
      <c r="A234" s="1" t="s">
        <v>40</v>
      </c>
      <c r="B234" s="1" t="s">
        <v>44</v>
      </c>
      <c r="C234" s="8" t="s">
        <v>133</v>
      </c>
      <c r="D234" s="8" t="s">
        <v>134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 t="shared" si="3"/>
        <v>128.89930555555475</v>
      </c>
    </row>
    <row r="235" spans="1:12">
      <c r="A235" s="1" t="s">
        <v>40</v>
      </c>
      <c r="B235" s="1" t="s">
        <v>45</v>
      </c>
      <c r="C235" s="8" t="s">
        <v>133</v>
      </c>
      <c r="D235" s="8" t="s">
        <v>134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 t="shared" si="3"/>
        <v>128.89930555555475</v>
      </c>
    </row>
    <row r="236" spans="1:12">
      <c r="A236" s="1" t="s">
        <v>40</v>
      </c>
      <c r="B236" s="1" t="s">
        <v>46</v>
      </c>
      <c r="C236" s="8" t="s">
        <v>133</v>
      </c>
      <c r="D236" s="8" t="s">
        <v>134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 t="shared" si="3"/>
        <v>128.89930555555475</v>
      </c>
    </row>
    <row r="237" spans="1:12">
      <c r="A237" s="1" t="s">
        <v>40</v>
      </c>
      <c r="B237" s="1" t="s">
        <v>50</v>
      </c>
      <c r="C237" s="8" t="s">
        <v>133</v>
      </c>
      <c r="D237" s="8" t="s">
        <v>134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 t="shared" si="3"/>
        <v>128.89930555555475</v>
      </c>
    </row>
    <row r="238" spans="1:12">
      <c r="A238" s="1" t="s">
        <v>40</v>
      </c>
      <c r="B238" s="1" t="s">
        <v>51</v>
      </c>
      <c r="C238" s="8" t="s">
        <v>133</v>
      </c>
      <c r="D238" s="8" t="s">
        <v>134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 t="shared" si="3"/>
        <v>128.89930555555475</v>
      </c>
    </row>
    <row r="239" spans="1:12">
      <c r="L239" s="6"/>
    </row>
    <row r="240" spans="1:12">
      <c r="L240" s="6"/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0"/>
  <sheetViews>
    <sheetView tabSelected="1" zoomScaleNormal="100" workbookViewId="0" xr3:uid="{842E5F09-E766-5B8D-85AF-A39847EA96FD}">
      <selection activeCell="D21" sqref="D21"/>
    </sheetView>
  </sheetViews>
  <sheetFormatPr defaultRowHeight="12.75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>
      <c r="A1" s="3" t="s">
        <v>137</v>
      </c>
      <c r="B1" s="3" t="s">
        <v>138</v>
      </c>
      <c r="C1" s="3" t="s">
        <v>139</v>
      </c>
      <c r="D1" s="3" t="s">
        <v>140</v>
      </c>
    </row>
    <row r="2" spans="1:4">
      <c r="A2" s="17" t="s">
        <v>141</v>
      </c>
      <c r="B2" s="3" t="s">
        <v>142</v>
      </c>
      <c r="C2" s="3" t="s">
        <v>143</v>
      </c>
      <c r="D2" s="3" t="s">
        <v>144</v>
      </c>
    </row>
    <row r="3" spans="1:4">
      <c r="A3" s="3" t="s">
        <v>145</v>
      </c>
      <c r="B3" s="3" t="s">
        <v>142</v>
      </c>
      <c r="C3" s="3" t="s">
        <v>143</v>
      </c>
      <c r="D3" s="3" t="s">
        <v>146</v>
      </c>
    </row>
    <row r="4" spans="1:4">
      <c r="A4" s="3" t="s">
        <v>147</v>
      </c>
      <c r="B4" s="3" t="s">
        <v>142</v>
      </c>
      <c r="C4" s="3" t="s">
        <v>148</v>
      </c>
      <c r="D4" s="3" t="s">
        <v>149</v>
      </c>
    </row>
    <row r="5" spans="1:4">
      <c r="A5" s="17" t="s">
        <v>150</v>
      </c>
      <c r="B5" s="3" t="s">
        <v>142</v>
      </c>
      <c r="C5" s="3" t="s">
        <v>143</v>
      </c>
      <c r="D5" s="3" t="s">
        <v>151</v>
      </c>
    </row>
    <row r="6" spans="1:4">
      <c r="A6" s="17" t="s">
        <v>152</v>
      </c>
      <c r="B6" s="3" t="s">
        <v>142</v>
      </c>
      <c r="C6" s="3" t="s">
        <v>143</v>
      </c>
      <c r="D6" s="3" t="s">
        <v>153</v>
      </c>
    </row>
    <row r="7" spans="1:4">
      <c r="A7" s="17" t="s">
        <v>154</v>
      </c>
      <c r="B7" s="3" t="s">
        <v>142</v>
      </c>
      <c r="C7" s="3" t="s">
        <v>143</v>
      </c>
      <c r="D7" s="3" t="s">
        <v>155</v>
      </c>
    </row>
    <row r="8" spans="1:4">
      <c r="A8" s="17" t="s">
        <v>154</v>
      </c>
      <c r="B8" s="3" t="s">
        <v>142</v>
      </c>
      <c r="C8" s="3" t="s">
        <v>143</v>
      </c>
      <c r="D8" s="3" t="s">
        <v>156</v>
      </c>
    </row>
    <row r="9" spans="1:4">
      <c r="A9" s="17" t="s">
        <v>154</v>
      </c>
      <c r="B9" s="3" t="s">
        <v>142</v>
      </c>
      <c r="C9" s="3" t="s">
        <v>143</v>
      </c>
      <c r="D9" s="3" t="s">
        <v>157</v>
      </c>
    </row>
    <row r="10" spans="1:4">
      <c r="A10" s="17" t="s">
        <v>154</v>
      </c>
      <c r="B10" s="3" t="s">
        <v>142</v>
      </c>
      <c r="C10" s="3" t="s">
        <v>143</v>
      </c>
      <c r="D10" s="3" t="s">
        <v>158</v>
      </c>
    </row>
    <row r="11" spans="1:4">
      <c r="A11" s="3" t="s">
        <v>159</v>
      </c>
      <c r="B11" s="3" t="s">
        <v>142</v>
      </c>
      <c r="C11" s="3" t="s">
        <v>143</v>
      </c>
      <c r="D11" s="3" t="s">
        <v>160</v>
      </c>
    </row>
    <row r="12" spans="1:4">
      <c r="A12" s="3" t="s">
        <v>161</v>
      </c>
      <c r="B12" s="3" t="s">
        <v>142</v>
      </c>
      <c r="C12" s="3" t="s">
        <v>143</v>
      </c>
      <c r="D12" s="3" t="s">
        <v>162</v>
      </c>
    </row>
    <row r="13" spans="1:4">
      <c r="A13" s="17" t="s">
        <v>163</v>
      </c>
      <c r="B13" s="3" t="s">
        <v>142</v>
      </c>
      <c r="C13" s="3" t="s">
        <v>148</v>
      </c>
      <c r="D13" s="3" t="s">
        <v>164</v>
      </c>
    </row>
    <row r="14" spans="1:4">
      <c r="A14" s="17" t="s">
        <v>165</v>
      </c>
      <c r="B14" s="3" t="s">
        <v>142</v>
      </c>
      <c r="C14" s="3" t="s">
        <v>148</v>
      </c>
      <c r="D14" s="3" t="s">
        <v>166</v>
      </c>
    </row>
    <row r="15" spans="1:4">
      <c r="A15" s="17" t="s">
        <v>165</v>
      </c>
      <c r="B15" s="3" t="s">
        <v>142</v>
      </c>
      <c r="C15" s="3" t="s">
        <v>148</v>
      </c>
      <c r="D15" s="3" t="s">
        <v>167</v>
      </c>
    </row>
    <row r="16" spans="1:4">
      <c r="A16" s="17" t="s">
        <v>165</v>
      </c>
      <c r="B16" s="3" t="s">
        <v>142</v>
      </c>
      <c r="C16" s="3" t="s">
        <v>148</v>
      </c>
      <c r="D16" s="3" t="s">
        <v>168</v>
      </c>
    </row>
    <row r="17" spans="1:4">
      <c r="A17" s="17" t="s">
        <v>165</v>
      </c>
      <c r="B17" s="3" t="s">
        <v>142</v>
      </c>
      <c r="C17" s="3" t="s">
        <v>148</v>
      </c>
      <c r="D17" s="3" t="s">
        <v>169</v>
      </c>
    </row>
    <row r="18" spans="1:4">
      <c r="A18" s="17" t="s">
        <v>170</v>
      </c>
      <c r="B18" s="3" t="s">
        <v>142</v>
      </c>
      <c r="C18" s="3" t="s">
        <v>143</v>
      </c>
      <c r="D18" s="3" t="s">
        <v>171</v>
      </c>
    </row>
    <row r="19" spans="1:4">
      <c r="A19" s="17" t="s">
        <v>170</v>
      </c>
      <c r="B19" s="3" t="s">
        <v>142</v>
      </c>
      <c r="C19" s="3" t="s">
        <v>143</v>
      </c>
      <c r="D19" s="3" t="s">
        <v>172</v>
      </c>
    </row>
    <row r="20" spans="1:4">
      <c r="A20" s="17" t="s">
        <v>170</v>
      </c>
      <c r="B20" s="3" t="s">
        <v>142</v>
      </c>
      <c r="C20" s="3" t="s">
        <v>143</v>
      </c>
      <c r="D20" s="3" t="s">
        <v>173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cp:keywords/>
  <dc:description/>
  <cp:lastModifiedBy>Sasha Hafner</cp:lastModifiedBy>
  <cp:revision>299</cp:revision>
  <dcterms:created xsi:type="dcterms:W3CDTF">2016-08-02T11:07:48Z</dcterms:created>
  <dcterms:modified xsi:type="dcterms:W3CDTF">2019-03-12T08:18:32Z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