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990" windowHeight="6000"/>
  </bookViews>
  <sheets>
    <sheet name="Sheet1" sheetId="1" r:id="rId1"/>
    <sheet name="Лист1" sheetId="2" r:id="rId2"/>
    <sheet name="Лист2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15" i="3"/>
  <c r="A13"/>
  <c r="A14" s="1"/>
  <c r="A15" s="1"/>
  <c r="A16" s="1"/>
  <c r="A17" s="1"/>
  <c r="A18" s="1"/>
  <c r="A19" s="1"/>
  <c r="A20" s="1"/>
  <c r="A21" s="1"/>
  <c r="E57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9"/>
  <c r="G13" i="3" l="1"/>
  <c r="G14"/>
  <c r="G16" l="1"/>
  <c r="G17"/>
  <c r="G18" s="1"/>
  <c r="G19" s="1"/>
  <c r="C23"/>
  <c r="G20" l="1"/>
  <c r="C25"/>
  <c r="G21" l="1"/>
  <c r="C27"/>
</calcChain>
</file>

<file path=xl/sharedStrings.xml><?xml version="1.0" encoding="utf-8"?>
<sst xmlns="http://schemas.openxmlformats.org/spreadsheetml/2006/main" count="152" uniqueCount="131">
  <si>
    <t>Инвентарный номер</t>
  </si>
  <si>
    <t>01310016</t>
  </si>
  <si>
    <t>01310017</t>
  </si>
  <si>
    <t>01320318</t>
  </si>
  <si>
    <t>01320319</t>
  </si>
  <si>
    <t>01320321</t>
  </si>
  <si>
    <t>01320322</t>
  </si>
  <si>
    <t>01320326</t>
  </si>
  <si>
    <t>01380243</t>
  </si>
  <si>
    <t>01380244</t>
  </si>
  <si>
    <t>01380245</t>
  </si>
  <si>
    <t>01380246</t>
  </si>
  <si>
    <t>01380247</t>
  </si>
  <si>
    <t>01380248</t>
  </si>
  <si>
    <t>01380249</t>
  </si>
  <si>
    <t>01380250</t>
  </si>
  <si>
    <t>01380251</t>
  </si>
  <si>
    <t>01380252</t>
  </si>
  <si>
    <t>01380253</t>
  </si>
  <si>
    <t>01380254</t>
  </si>
  <si>
    <t>01380255</t>
  </si>
  <si>
    <t>01380256</t>
  </si>
  <si>
    <t>01380257</t>
  </si>
  <si>
    <t>01320323</t>
  </si>
  <si>
    <t>01320324</t>
  </si>
  <si>
    <t>01320325</t>
  </si>
  <si>
    <t>01380259</t>
  </si>
  <si>
    <t>01380261</t>
  </si>
  <si>
    <t>01320029</t>
  </si>
  <si>
    <t>01320105</t>
  </si>
  <si>
    <t>01320139</t>
  </si>
  <si>
    <t>01380045</t>
  </si>
  <si>
    <t>01380056</t>
  </si>
  <si>
    <t>01380057</t>
  </si>
  <si>
    <t>01380058</t>
  </si>
  <si>
    <t>01380145</t>
  </si>
  <si>
    <t>01380204</t>
  </si>
  <si>
    <t>01380205</t>
  </si>
  <si>
    <t>01380206</t>
  </si>
  <si>
    <t>01380217</t>
  </si>
  <si>
    <t>01380224</t>
  </si>
  <si>
    <t>01380225</t>
  </si>
  <si>
    <t>01380226</t>
  </si>
  <si>
    <t>01380227</t>
  </si>
  <si>
    <t>01380230</t>
  </si>
  <si>
    <t>01380270</t>
  </si>
  <si>
    <t>01380271</t>
  </si>
  <si>
    <t>Наименование</t>
  </si>
  <si>
    <t>Электроскворода СЭСМ 745*866*910* мм. 0.2 ч чугунная чаша, шт</t>
  </si>
  <si>
    <t>Электроскворода СЭСМ 745*866*910 мм 0.2 ч чугунная чаша, шт</t>
  </si>
  <si>
    <t>Машина протирочная МПР-350М-02 600* 300650 протирочно-резочная, шт</t>
  </si>
  <si>
    <t>Шкаф жарочный 850*900*1625 ШЖЭ-00, шт</t>
  </si>
  <si>
    <t>Машина картофелеочистительная МОК 300м, шт</t>
  </si>
  <si>
    <t>Машина протирочно-резательная МПР-350м, шт</t>
  </si>
  <si>
    <t>Печь пароконвекционная ППК-5 в комплекте с гастроемкостями, шт</t>
  </si>
  <si>
    <t>Электроплита ПЭСМ-6 1400*800*850, шт</t>
  </si>
  <si>
    <t>Котел пищеварочный эл. секц. КПЭС 60, шт</t>
  </si>
  <si>
    <t>Шкаф холодильный 800*755*2100 "Днепр 80" ШС, шт</t>
  </si>
  <si>
    <t>Шкаф холодильный 800*755*2100 "Днепр -80" ШС, шт</t>
  </si>
  <si>
    <t>Шкаф холодильный 1600*755*2100 "Днепр 160" ШС, шт</t>
  </si>
  <si>
    <t>Машина тестомесильная 625*340*610 МТ-12, шт</t>
  </si>
  <si>
    <t>Мясорубка МИМ-350, шт</t>
  </si>
  <si>
    <t>Котел пищеварочный КПЭМ-100, шт</t>
  </si>
  <si>
    <t>Котел пищеварочный КПЭМ-160, шт</t>
  </si>
  <si>
    <r>
      <t xml:space="preserve">Ларь морозильный </t>
    </r>
    <r>
      <rPr>
        <sz val="8"/>
        <rFont val="Arial"/>
      </rPr>
      <t xml:space="preserve">ELCOLD EL45, </t>
    </r>
    <r>
      <rPr>
        <sz val="8"/>
        <rFont val="Arial"/>
        <charset val="204"/>
      </rPr>
      <t>шт</t>
    </r>
  </si>
  <si>
    <t>Блинный аппарат " БА-2/5" (Масленица), шт</t>
  </si>
  <si>
    <t>Каток гладильный ЛГ-16, шт</t>
  </si>
  <si>
    <t>Центрифуга, шт</t>
  </si>
  <si>
    <r>
      <t xml:space="preserve">Машина стиральная отжимная В10-322, </t>
    </r>
    <r>
      <rPr>
        <b/>
        <sz val="6"/>
        <rFont val="Arial"/>
      </rPr>
      <t>HIT</t>
    </r>
  </si>
  <si>
    <t>Машина стиральная Л60-222, шт</t>
  </si>
  <si>
    <t>Машина стиральная ЛЗО-222, шт</t>
  </si>
  <si>
    <t>Шкаф жарочный ЭШ-ЗМ, шт</t>
  </si>
  <si>
    <t>Каток сушильный КГ 1628-11, шт</t>
  </si>
  <si>
    <t>Эл. колорифер, шт</t>
  </si>
  <si>
    <t>Швейная машина, шт</t>
  </si>
  <si>
    <t>Холодильник Минск-16"Е", шт</t>
  </si>
  <si>
    <t>Холодильник Минск 16Е, шт</t>
  </si>
  <si>
    <t>Машина тестомесильная ТММ, шт</t>
  </si>
  <si>
    <t>Швейная машина -1022 кл, шт</t>
  </si>
  <si>
    <t>Шкаф жарочный, шт</t>
  </si>
  <si>
    <t>Швейная машина "АЛЕСЯ", шт</t>
  </si>
  <si>
    <t>Швейная машина МБК, шт</t>
  </si>
  <si>
    <t>Машина посудомоечная ММУ-1000, шт</t>
  </si>
  <si>
    <t>Холодильник "Атлант", шт</t>
  </si>
  <si>
    <t>Машина стиральная Л-50-221 люкс, шт</t>
  </si>
  <si>
    <t>Шкаф холодильный СМ 107, шт</t>
  </si>
  <si>
    <t>Шкаф холодильный СМ 110, шт</t>
  </si>
  <si>
    <t>О1380114</t>
  </si>
  <si>
    <t>О1380260</t>
  </si>
  <si>
    <t>Число ТО за год</t>
  </si>
  <si>
    <t>Норма трудоемкости, чел.*час.</t>
  </si>
  <si>
    <t>Трудоемкость ремонта за год, чел*час.</t>
  </si>
  <si>
    <t>ИТОГО:</t>
  </si>
  <si>
    <t>оклад</t>
  </si>
  <si>
    <t>окллад часовой</t>
  </si>
  <si>
    <t>Утверждаю:</t>
  </si>
  <si>
    <t>Директор ООО "ЭнергоКипНаладка"</t>
  </si>
  <si>
    <t>_____________ В.Е. Рыхлицкий</t>
  </si>
  <si>
    <t xml:space="preserve">КАЛЬКУЛЯЦИЯ </t>
  </si>
  <si>
    <t>на 1 час технического обслуживания</t>
  </si>
  <si>
    <t>№ п.п.</t>
  </si>
  <si>
    <t>Наименование статей затрат</t>
  </si>
  <si>
    <t>%</t>
  </si>
  <si>
    <t>Сумма</t>
  </si>
  <si>
    <t>Заработная плата</t>
  </si>
  <si>
    <t xml:space="preserve">Отчисления на социальное страхование </t>
  </si>
  <si>
    <t xml:space="preserve">Обязательное страхование </t>
  </si>
  <si>
    <t>Общехозяйственные расходы</t>
  </si>
  <si>
    <t>Итого себестоимость</t>
  </si>
  <si>
    <t xml:space="preserve">Прибыль </t>
  </si>
  <si>
    <t>Итого стоимость с учётом прибыли</t>
  </si>
  <si>
    <t>Цена без учета НДС</t>
  </si>
  <si>
    <t xml:space="preserve">НДС </t>
  </si>
  <si>
    <t>Стоимость с НДС</t>
  </si>
  <si>
    <t xml:space="preserve">Итого: </t>
  </si>
  <si>
    <t>НДС:</t>
  </si>
  <si>
    <t>Итого с НДС:</t>
  </si>
  <si>
    <t>Расчёт составил: ___________________ Пашник Л.З.</t>
  </si>
  <si>
    <t>м.п.</t>
  </si>
  <si>
    <t>янв.</t>
  </si>
  <si>
    <t>февр</t>
  </si>
  <si>
    <t>март</t>
  </si>
  <si>
    <t>апр</t>
  </si>
  <si>
    <t>май</t>
  </si>
  <si>
    <t>июнь</t>
  </si>
  <si>
    <t>июль</t>
  </si>
  <si>
    <t>август</t>
  </si>
  <si>
    <t>сент</t>
  </si>
  <si>
    <t>окт</t>
  </si>
  <si>
    <t>нояб</t>
  </si>
  <si>
    <t>дек.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</si>
</sst>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sz val="10"/>
      <name val="Arial"/>
    </font>
    <font>
      <b/>
      <sz val="10"/>
      <name val="Arial"/>
      <charset val="204"/>
    </font>
    <font>
      <b/>
      <sz val="11"/>
      <name val="Arial"/>
      <charset val="204"/>
    </font>
    <font>
      <sz val="8"/>
      <name val="Arial"/>
      <charset val="204"/>
    </font>
    <font>
      <sz val="8"/>
      <name val="Arial"/>
    </font>
    <font>
      <b/>
      <sz val="6"/>
      <name val="Arial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</xf>
  </cellStyleXfs>
  <cellXfs count="62"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1" xfId="0" applyNumberFormat="1" applyFont="1" applyFill="1" applyBorder="1" applyAlignment="1" applyProtection="1">
      <alignment horizontal="left" vertical="top" wrapText="1" indent="1"/>
    </xf>
    <xf numFmtId="0" fontId="4" fillId="0" borderId="1" xfId="0" applyNumberFormat="1" applyFont="1" applyFill="1" applyBorder="1" applyAlignment="1" applyProtection="1">
      <alignment horizontal="left" vertical="top" indent="8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right" vertical="top"/>
    </xf>
    <xf numFmtId="0" fontId="7" fillId="0" borderId="1" xfId="0" applyNumberFormat="1" applyFont="1" applyFill="1" applyBorder="1" applyAlignment="1" applyProtection="1">
      <alignment horizontal="left" vertical="top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 applyProtection="1">
      <alignment vertical="top"/>
    </xf>
    <xf numFmtId="1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1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3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left" vertical="center"/>
    </xf>
    <xf numFmtId="2" fontId="10" fillId="0" borderId="9" xfId="0" applyNumberFormat="1" applyFont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3" fontId="9" fillId="0" borderId="7" xfId="0" applyNumberFormat="1" applyFont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left" vertical="center"/>
    </xf>
    <xf numFmtId="2" fontId="9" fillId="0" borderId="11" xfId="0" applyNumberFormat="1" applyFont="1" applyFill="1" applyBorder="1" applyAlignment="1">
      <alignment horizontal="left" vertical="center"/>
    </xf>
    <xf numFmtId="3" fontId="9" fillId="0" borderId="12" xfId="0" applyNumberFormat="1" applyFont="1" applyFill="1" applyBorder="1" applyAlignment="1">
      <alignment horizontal="center" vertical="center"/>
    </xf>
    <xf numFmtId="1" fontId="9" fillId="0" borderId="13" xfId="0" applyNumberFormat="1" applyFont="1" applyFill="1" applyBorder="1" applyAlignment="1">
      <alignment horizontal="center" vertical="center"/>
    </xf>
    <xf numFmtId="2" fontId="9" fillId="0" borderId="13" xfId="0" applyNumberFormat="1" applyFont="1" applyFill="1" applyBorder="1" applyAlignment="1">
      <alignment horizontal="left" vertical="center"/>
    </xf>
    <xf numFmtId="3" fontId="9" fillId="0" borderId="1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1" fontId="16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1057;&#1077;&#1088;&#1075;&#1077;&#1081;\Application%20Data\Microsoft\AddIns\&#1044;&#1077;&#1085;&#1100;&#1075;&#1080;%20&#1087;&#1088;&#1086;&#1087;&#1080;&#1089;&#1100;&#1102;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definedNames>
      <definedName name="БелРуб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7"/>
  <sheetViews>
    <sheetView tabSelected="1" topLeftCell="A10" workbookViewId="0">
      <selection activeCell="F8" sqref="F8"/>
    </sheetView>
  </sheetViews>
  <sheetFormatPr defaultRowHeight="12.75"/>
  <cols>
    <col min="1" max="1" width="10.42578125" customWidth="1"/>
    <col min="2" max="2" width="38.5703125" customWidth="1"/>
    <col min="3" max="3" width="11.5703125" customWidth="1"/>
    <col min="4" max="4" width="11.42578125" customWidth="1"/>
    <col min="5" max="5" width="12.140625" customWidth="1"/>
    <col min="6" max="6" width="11.140625" customWidth="1"/>
  </cols>
  <sheetData>
    <row r="1" spans="1:29">
      <c r="A1" s="1"/>
    </row>
    <row r="2" spans="1:29" ht="15">
      <c r="A2" s="2"/>
    </row>
    <row r="4" spans="1:29">
      <c r="A4" s="3"/>
    </row>
    <row r="5" spans="1:29">
      <c r="A5" s="3"/>
    </row>
    <row r="6" spans="1:29">
      <c r="A6" s="3"/>
    </row>
    <row r="7" spans="1:29">
      <c r="F7">
        <v>2014</v>
      </c>
      <c r="R7">
        <v>2015</v>
      </c>
    </row>
    <row r="8" spans="1:29" ht="33.75">
      <c r="A8" s="4" t="s">
        <v>0</v>
      </c>
      <c r="B8" s="5" t="s">
        <v>47</v>
      </c>
      <c r="C8" s="10" t="s">
        <v>89</v>
      </c>
      <c r="D8" s="10" t="s">
        <v>90</v>
      </c>
      <c r="E8" s="10" t="s">
        <v>91</v>
      </c>
      <c r="F8" s="10" t="s">
        <v>119</v>
      </c>
      <c r="G8" s="10" t="s">
        <v>120</v>
      </c>
      <c r="H8" s="10" t="s">
        <v>121</v>
      </c>
      <c r="I8" s="10" t="s">
        <v>122</v>
      </c>
      <c r="J8" s="10" t="s">
        <v>123</v>
      </c>
      <c r="K8" s="10" t="s">
        <v>124</v>
      </c>
      <c r="L8" s="10" t="s">
        <v>125</v>
      </c>
      <c r="M8" s="10" t="s">
        <v>126</v>
      </c>
      <c r="N8" s="10" t="s">
        <v>127</v>
      </c>
      <c r="O8" s="10" t="s">
        <v>128</v>
      </c>
      <c r="P8" s="10" t="s">
        <v>129</v>
      </c>
      <c r="Q8" s="10" t="s">
        <v>130</v>
      </c>
      <c r="R8" s="10" t="s">
        <v>119</v>
      </c>
      <c r="S8" s="10" t="s">
        <v>120</v>
      </c>
      <c r="T8" s="10" t="s">
        <v>121</v>
      </c>
      <c r="U8" s="10" t="s">
        <v>122</v>
      </c>
      <c r="V8" s="10" t="s">
        <v>123</v>
      </c>
      <c r="W8" s="10" t="s">
        <v>124</v>
      </c>
      <c r="X8" s="10" t="s">
        <v>125</v>
      </c>
      <c r="Y8" s="10" t="s">
        <v>126</v>
      </c>
      <c r="Z8" s="10" t="s">
        <v>127</v>
      </c>
      <c r="AA8" s="10" t="s">
        <v>128</v>
      </c>
      <c r="AB8" s="10" t="s">
        <v>129</v>
      </c>
      <c r="AC8" s="10" t="s">
        <v>130</v>
      </c>
    </row>
    <row r="9" spans="1:29" ht="22.5">
      <c r="A9" s="7" t="s">
        <v>1</v>
      </c>
      <c r="B9" s="6" t="s">
        <v>48</v>
      </c>
      <c r="C9" s="8">
        <v>1.5</v>
      </c>
      <c r="D9" s="8">
        <v>8</v>
      </c>
      <c r="E9" s="8">
        <f>C9*D9</f>
        <v>12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2.5">
      <c r="A10" s="7" t="s">
        <v>2</v>
      </c>
      <c r="B10" s="6" t="s">
        <v>49</v>
      </c>
      <c r="C10" s="8">
        <v>1.5</v>
      </c>
      <c r="D10" s="8">
        <v>8</v>
      </c>
      <c r="E10" s="8">
        <f t="shared" ref="E10:E56" si="0">C10*D10</f>
        <v>12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2.5">
      <c r="A11" s="7" t="s">
        <v>3</v>
      </c>
      <c r="B11" s="6" t="s">
        <v>50</v>
      </c>
      <c r="C11" s="8">
        <v>2</v>
      </c>
      <c r="D11" s="8">
        <v>5</v>
      </c>
      <c r="E11" s="8">
        <f t="shared" si="0"/>
        <v>10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7" t="s">
        <v>4</v>
      </c>
      <c r="B12" s="6" t="s">
        <v>51</v>
      </c>
      <c r="C12" s="8">
        <v>1.5</v>
      </c>
      <c r="D12" s="8">
        <v>8</v>
      </c>
      <c r="E12" s="8">
        <f t="shared" si="0"/>
        <v>12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7" t="s">
        <v>5</v>
      </c>
      <c r="B13" s="6" t="s">
        <v>52</v>
      </c>
      <c r="C13" s="8">
        <v>2</v>
      </c>
      <c r="D13" s="8">
        <v>5</v>
      </c>
      <c r="E13" s="8">
        <f t="shared" si="0"/>
        <v>10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7" t="s">
        <v>6</v>
      </c>
      <c r="B14" s="6" t="s">
        <v>53</v>
      </c>
      <c r="C14" s="8">
        <v>2</v>
      </c>
      <c r="D14" s="8">
        <v>5</v>
      </c>
      <c r="E14" s="8">
        <f t="shared" si="0"/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7" t="s">
        <v>7</v>
      </c>
      <c r="B15" s="6" t="s">
        <v>54</v>
      </c>
      <c r="C15" s="8">
        <v>1.5</v>
      </c>
      <c r="D15" s="8">
        <v>8</v>
      </c>
      <c r="E15" s="8">
        <f t="shared" si="0"/>
        <v>12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7" t="s">
        <v>8</v>
      </c>
      <c r="B16" s="7" t="s">
        <v>55</v>
      </c>
      <c r="C16" s="8">
        <v>1.5</v>
      </c>
      <c r="D16" s="8">
        <v>8</v>
      </c>
      <c r="E16" s="8">
        <f t="shared" si="0"/>
        <v>12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7" t="s">
        <v>9</v>
      </c>
      <c r="B17" s="6" t="s">
        <v>56</v>
      </c>
      <c r="C17" s="8">
        <v>1.5</v>
      </c>
      <c r="D17" s="8">
        <v>8</v>
      </c>
      <c r="E17" s="8">
        <f t="shared" si="0"/>
        <v>12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7" t="s">
        <v>10</v>
      </c>
      <c r="B18" s="6" t="s">
        <v>57</v>
      </c>
      <c r="C18" s="8">
        <v>2</v>
      </c>
      <c r="D18" s="8">
        <v>24</v>
      </c>
      <c r="E18" s="8">
        <f t="shared" si="0"/>
        <v>48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2.5">
      <c r="A19" s="7" t="s">
        <v>11</v>
      </c>
      <c r="B19" s="6" t="s">
        <v>57</v>
      </c>
      <c r="C19" s="8">
        <v>2</v>
      </c>
      <c r="D19" s="8">
        <v>24</v>
      </c>
      <c r="E19" s="8">
        <f t="shared" si="0"/>
        <v>48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2.5">
      <c r="A20" s="7" t="s">
        <v>12</v>
      </c>
      <c r="B20" s="6" t="s">
        <v>58</v>
      </c>
      <c r="C20" s="8">
        <v>2</v>
      </c>
      <c r="D20" s="8">
        <v>24</v>
      </c>
      <c r="E20" s="8">
        <f t="shared" si="0"/>
        <v>48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2.5">
      <c r="A21" s="7" t="s">
        <v>13</v>
      </c>
      <c r="B21" s="6" t="s">
        <v>57</v>
      </c>
      <c r="C21" s="8">
        <v>2</v>
      </c>
      <c r="D21" s="8">
        <v>24</v>
      </c>
      <c r="E21" s="8">
        <f t="shared" si="0"/>
        <v>48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2.5">
      <c r="A22" s="7" t="s">
        <v>14</v>
      </c>
      <c r="B22" s="6" t="s">
        <v>59</v>
      </c>
      <c r="C22" s="8">
        <v>2</v>
      </c>
      <c r="D22" s="8">
        <v>24</v>
      </c>
      <c r="E22" s="8">
        <f t="shared" si="0"/>
        <v>48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>
      <c r="A23" s="7" t="s">
        <v>15</v>
      </c>
      <c r="B23" s="6" t="s">
        <v>60</v>
      </c>
      <c r="C23" s="8">
        <v>2</v>
      </c>
      <c r="D23" s="8">
        <v>5</v>
      </c>
      <c r="E23" s="8">
        <f t="shared" si="0"/>
        <v>10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>
      <c r="A24" s="7" t="s">
        <v>16</v>
      </c>
      <c r="B24" s="7" t="s">
        <v>61</v>
      </c>
      <c r="C24" s="8">
        <v>2</v>
      </c>
      <c r="D24" s="8">
        <v>5</v>
      </c>
      <c r="E24" s="8">
        <f t="shared" si="0"/>
        <v>10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>
      <c r="A25" s="7" t="s">
        <v>17</v>
      </c>
      <c r="B25" s="7" t="s">
        <v>62</v>
      </c>
      <c r="C25" s="8">
        <v>1.5</v>
      </c>
      <c r="D25" s="8">
        <v>8</v>
      </c>
      <c r="E25" s="8">
        <f t="shared" si="0"/>
        <v>12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>
      <c r="A26" s="7" t="s">
        <v>18</v>
      </c>
      <c r="B26" s="7" t="s">
        <v>63</v>
      </c>
      <c r="C26" s="8">
        <v>1.5</v>
      </c>
      <c r="D26" s="8">
        <v>8</v>
      </c>
      <c r="E26" s="8">
        <f t="shared" si="0"/>
        <v>12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7" t="s">
        <v>19</v>
      </c>
      <c r="B27" s="7" t="s">
        <v>64</v>
      </c>
      <c r="C27" s="8">
        <v>2</v>
      </c>
      <c r="D27" s="8">
        <v>24</v>
      </c>
      <c r="E27" s="8">
        <f t="shared" si="0"/>
        <v>48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7" t="s">
        <v>20</v>
      </c>
      <c r="B28" s="7" t="s">
        <v>64</v>
      </c>
      <c r="C28" s="8">
        <v>2</v>
      </c>
      <c r="D28" s="8">
        <v>24</v>
      </c>
      <c r="E28" s="8">
        <f t="shared" si="0"/>
        <v>48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7" t="s">
        <v>21</v>
      </c>
      <c r="B29" s="7" t="s">
        <v>64</v>
      </c>
      <c r="C29" s="8">
        <v>2</v>
      </c>
      <c r="D29" s="8">
        <v>24</v>
      </c>
      <c r="E29" s="8">
        <f t="shared" si="0"/>
        <v>48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7" t="s">
        <v>22</v>
      </c>
      <c r="B30" s="6" t="s">
        <v>65</v>
      </c>
      <c r="C30" s="8">
        <v>1.5</v>
      </c>
      <c r="D30" s="8">
        <v>8</v>
      </c>
      <c r="E30" s="8">
        <f t="shared" si="0"/>
        <v>12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7" t="s">
        <v>23</v>
      </c>
      <c r="B31" s="7" t="s">
        <v>66</v>
      </c>
      <c r="C31" s="8">
        <v>2</v>
      </c>
      <c r="D31" s="8">
        <v>5</v>
      </c>
      <c r="E31" s="8">
        <f t="shared" si="0"/>
        <v>10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7" t="s">
        <v>24</v>
      </c>
      <c r="B32" s="7" t="s">
        <v>67</v>
      </c>
      <c r="C32" s="8">
        <v>2</v>
      </c>
      <c r="D32" s="8">
        <v>5</v>
      </c>
      <c r="E32" s="8">
        <f t="shared" si="0"/>
        <v>10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7" t="s">
        <v>25</v>
      </c>
      <c r="B33" s="7" t="s">
        <v>67</v>
      </c>
      <c r="C33" s="8">
        <v>2</v>
      </c>
      <c r="D33" s="8">
        <v>5</v>
      </c>
      <c r="E33" s="8">
        <f t="shared" si="0"/>
        <v>10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7" t="s">
        <v>26</v>
      </c>
      <c r="B34" s="6" t="s">
        <v>68</v>
      </c>
      <c r="C34" s="8">
        <v>2</v>
      </c>
      <c r="D34" s="8">
        <v>5</v>
      </c>
      <c r="E34" s="8">
        <f t="shared" si="0"/>
        <v>10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9" t="s">
        <v>88</v>
      </c>
      <c r="B35" s="7" t="s">
        <v>69</v>
      </c>
      <c r="C35" s="8">
        <v>2</v>
      </c>
      <c r="D35" s="8">
        <v>5</v>
      </c>
      <c r="E35" s="8">
        <f t="shared" si="0"/>
        <v>10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7" t="s">
        <v>27</v>
      </c>
      <c r="B36" s="7" t="s">
        <v>70</v>
      </c>
      <c r="C36" s="8">
        <v>2</v>
      </c>
      <c r="D36" s="8">
        <v>5</v>
      </c>
      <c r="E36" s="8">
        <f t="shared" si="0"/>
        <v>10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7" t="s">
        <v>28</v>
      </c>
      <c r="B37" s="7" t="s">
        <v>71</v>
      </c>
      <c r="C37" s="8">
        <v>1.5</v>
      </c>
      <c r="D37" s="8">
        <v>8</v>
      </c>
      <c r="E37" s="8">
        <f t="shared" si="0"/>
        <v>12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7" t="s">
        <v>29</v>
      </c>
      <c r="B38" s="7" t="s">
        <v>72</v>
      </c>
      <c r="C38" s="8">
        <v>2</v>
      </c>
      <c r="D38" s="8">
        <v>5</v>
      </c>
      <c r="E38" s="8">
        <f t="shared" si="0"/>
        <v>10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7" t="s">
        <v>30</v>
      </c>
      <c r="B39" s="7" t="s">
        <v>73</v>
      </c>
      <c r="C39" s="8">
        <v>1.5</v>
      </c>
      <c r="D39" s="8">
        <v>8</v>
      </c>
      <c r="E39" s="8">
        <f t="shared" si="0"/>
        <v>12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A40" s="7" t="s">
        <v>31</v>
      </c>
      <c r="B40" s="7" t="s">
        <v>74</v>
      </c>
      <c r="C40" s="8">
        <v>2</v>
      </c>
      <c r="D40" s="8">
        <v>5</v>
      </c>
      <c r="E40" s="8">
        <f t="shared" si="0"/>
        <v>10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A41" s="7" t="s">
        <v>32</v>
      </c>
      <c r="B41" s="7" t="s">
        <v>75</v>
      </c>
      <c r="C41" s="8">
        <v>2</v>
      </c>
      <c r="D41" s="8">
        <v>24</v>
      </c>
      <c r="E41" s="8">
        <f t="shared" si="0"/>
        <v>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A42" s="7" t="s">
        <v>33</v>
      </c>
      <c r="B42" s="7" t="s">
        <v>76</v>
      </c>
      <c r="C42" s="8">
        <v>2</v>
      </c>
      <c r="D42" s="8">
        <v>24</v>
      </c>
      <c r="E42" s="8">
        <f t="shared" si="0"/>
        <v>48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A43" s="7" t="s">
        <v>34</v>
      </c>
      <c r="B43" s="7" t="s">
        <v>76</v>
      </c>
      <c r="C43" s="8">
        <v>2</v>
      </c>
      <c r="D43" s="8">
        <v>24</v>
      </c>
      <c r="E43" s="8">
        <f t="shared" si="0"/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A44" s="9" t="s">
        <v>87</v>
      </c>
      <c r="B44" s="7" t="s">
        <v>77</v>
      </c>
      <c r="C44" s="8">
        <v>2</v>
      </c>
      <c r="D44" s="8">
        <v>5</v>
      </c>
      <c r="E44" s="8">
        <f t="shared" si="0"/>
        <v>10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A45" s="7" t="s">
        <v>35</v>
      </c>
      <c r="B45" s="7" t="s">
        <v>78</v>
      </c>
      <c r="C45" s="8">
        <v>2</v>
      </c>
      <c r="D45" s="8">
        <v>5</v>
      </c>
      <c r="E45" s="8">
        <f t="shared" si="0"/>
        <v>10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A46" s="7" t="s">
        <v>36</v>
      </c>
      <c r="B46" s="7" t="s">
        <v>79</v>
      </c>
      <c r="C46" s="8">
        <v>1.5</v>
      </c>
      <c r="D46" s="8">
        <v>8</v>
      </c>
      <c r="E46" s="8">
        <f t="shared" si="0"/>
        <v>12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A47" s="7" t="s">
        <v>37</v>
      </c>
      <c r="B47" s="7" t="s">
        <v>80</v>
      </c>
      <c r="C47" s="8">
        <v>2</v>
      </c>
      <c r="D47" s="8">
        <v>5</v>
      </c>
      <c r="E47" s="8">
        <f t="shared" si="0"/>
        <v>10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A48" s="7" t="s">
        <v>38</v>
      </c>
      <c r="B48" s="7" t="s">
        <v>81</v>
      </c>
      <c r="C48" s="8">
        <v>2</v>
      </c>
      <c r="D48" s="8">
        <v>5</v>
      </c>
      <c r="E48" s="8">
        <f t="shared" si="0"/>
        <v>10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7" t="s">
        <v>39</v>
      </c>
      <c r="B49" s="7" t="s">
        <v>82</v>
      </c>
      <c r="C49" s="8">
        <v>2</v>
      </c>
      <c r="D49" s="8">
        <v>5</v>
      </c>
      <c r="E49" s="8">
        <f t="shared" si="0"/>
        <v>10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7" t="s">
        <v>40</v>
      </c>
      <c r="B50" s="7" t="s">
        <v>83</v>
      </c>
      <c r="C50" s="8">
        <v>2</v>
      </c>
      <c r="D50" s="8">
        <v>24</v>
      </c>
      <c r="E50" s="8">
        <f t="shared" si="0"/>
        <v>48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7" t="s">
        <v>41</v>
      </c>
      <c r="B51" s="7" t="s">
        <v>83</v>
      </c>
      <c r="C51" s="8">
        <v>2</v>
      </c>
      <c r="D51" s="8">
        <v>24</v>
      </c>
      <c r="E51" s="8">
        <f t="shared" si="0"/>
        <v>48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7" t="s">
        <v>42</v>
      </c>
      <c r="B52" s="7" t="s">
        <v>83</v>
      </c>
      <c r="C52" s="8">
        <v>2</v>
      </c>
      <c r="D52" s="8">
        <v>24</v>
      </c>
      <c r="E52" s="8">
        <f t="shared" si="0"/>
        <v>48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7" t="s">
        <v>43</v>
      </c>
      <c r="B53" s="7" t="s">
        <v>83</v>
      </c>
      <c r="C53" s="8">
        <v>2</v>
      </c>
      <c r="D53" s="8">
        <v>24</v>
      </c>
      <c r="E53" s="8">
        <f t="shared" si="0"/>
        <v>48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7" t="s">
        <v>44</v>
      </c>
      <c r="B54" s="7" t="s">
        <v>84</v>
      </c>
      <c r="C54" s="8">
        <v>2</v>
      </c>
      <c r="D54" s="8">
        <v>5</v>
      </c>
      <c r="E54" s="8">
        <f t="shared" si="0"/>
        <v>10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7" t="s">
        <v>45</v>
      </c>
      <c r="B55" s="7" t="s">
        <v>85</v>
      </c>
      <c r="C55" s="8">
        <v>2</v>
      </c>
      <c r="D55" s="8">
        <v>24</v>
      </c>
      <c r="E55" s="8">
        <f t="shared" si="0"/>
        <v>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7" t="s">
        <v>46</v>
      </c>
      <c r="B56" s="7" t="s">
        <v>86</v>
      </c>
      <c r="C56" s="8">
        <v>2</v>
      </c>
      <c r="D56" s="8">
        <v>24</v>
      </c>
      <c r="E56" s="8">
        <f t="shared" si="0"/>
        <v>48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B57" s="11" t="s">
        <v>92</v>
      </c>
      <c r="E57">
        <f>SUM(E9:E56,0)</f>
        <v>1150</v>
      </c>
    </row>
  </sheetData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5:C6"/>
  <sheetViews>
    <sheetView workbookViewId="0">
      <selection activeCell="C7" sqref="C7"/>
    </sheetView>
  </sheetViews>
  <sheetFormatPr defaultRowHeight="12.75"/>
  <sheetData>
    <row r="5" spans="2:3">
      <c r="B5" s="11" t="s">
        <v>93</v>
      </c>
      <c r="C5" s="11" t="s">
        <v>94</v>
      </c>
    </row>
    <row r="6" spans="2:3">
      <c r="B6">
        <v>1742975</v>
      </c>
      <c r="C6">
        <v>10375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topLeftCell="A4" workbookViewId="0">
      <selection activeCell="G19" sqref="G19"/>
    </sheetView>
  </sheetViews>
  <sheetFormatPr defaultRowHeight="12.75"/>
  <cols>
    <col min="5" max="5" width="21.7109375" customWidth="1"/>
    <col min="7" max="7" width="21.42578125" customWidth="1"/>
  </cols>
  <sheetData>
    <row r="1" spans="1:7" ht="14.25">
      <c r="A1" s="12" t="s">
        <v>95</v>
      </c>
      <c r="B1" s="12"/>
      <c r="C1" s="12"/>
      <c r="D1" s="12"/>
      <c r="E1" s="12"/>
      <c r="F1" s="12"/>
      <c r="G1" s="12"/>
    </row>
    <row r="2" spans="1:7" ht="14.25">
      <c r="A2" s="12" t="s">
        <v>96</v>
      </c>
      <c r="B2" s="12"/>
      <c r="C2" s="12"/>
      <c r="D2" s="12"/>
      <c r="E2" s="12"/>
      <c r="F2" s="12"/>
      <c r="G2" s="12"/>
    </row>
    <row r="3" spans="1:7" ht="14.25">
      <c r="A3" s="12" t="s">
        <v>97</v>
      </c>
      <c r="B3" s="12"/>
      <c r="C3" s="12"/>
      <c r="D3" s="12"/>
      <c r="E3" s="12"/>
      <c r="F3" s="12"/>
      <c r="G3" s="12"/>
    </row>
    <row r="4" spans="1:7" ht="15">
      <c r="A4" s="13"/>
      <c r="B4" s="14"/>
      <c r="C4" s="14"/>
      <c r="D4" s="14"/>
      <c r="E4" s="14"/>
      <c r="F4" s="14"/>
      <c r="G4" s="15"/>
    </row>
    <row r="5" spans="1:7" ht="15">
      <c r="A5" s="13"/>
      <c r="B5" s="14"/>
      <c r="C5" s="14"/>
      <c r="D5" s="14"/>
      <c r="E5" s="14"/>
      <c r="F5" s="14"/>
      <c r="G5" s="15"/>
    </row>
    <row r="6" spans="1:7" ht="14.25">
      <c r="A6" s="16" t="s">
        <v>98</v>
      </c>
      <c r="B6" s="16"/>
      <c r="C6" s="16"/>
      <c r="D6" s="16"/>
      <c r="E6" s="16"/>
      <c r="F6" s="16"/>
      <c r="G6" s="16"/>
    </row>
    <row r="7" spans="1:7" ht="15">
      <c r="A7" s="17" t="s">
        <v>99</v>
      </c>
      <c r="B7" s="17"/>
      <c r="C7" s="17"/>
      <c r="D7" s="17"/>
      <c r="E7" s="17"/>
      <c r="F7" s="17"/>
      <c r="G7" s="17"/>
    </row>
    <row r="8" spans="1:7" ht="15">
      <c r="A8" s="18"/>
      <c r="B8" s="14"/>
      <c r="C8" s="19"/>
      <c r="D8" s="19"/>
      <c r="E8" s="19"/>
      <c r="F8" s="19"/>
      <c r="G8" s="19"/>
    </row>
    <row r="9" spans="1:7" ht="15">
      <c r="A9" s="18"/>
      <c r="B9" s="14"/>
      <c r="C9" s="19"/>
      <c r="D9" s="19"/>
      <c r="E9" s="19"/>
      <c r="F9" s="19"/>
      <c r="G9" s="19"/>
    </row>
    <row r="10" spans="1:7" ht="15.75" thickBot="1">
      <c r="A10" s="13"/>
      <c r="B10" s="14"/>
      <c r="C10" s="20"/>
      <c r="D10" s="19"/>
      <c r="E10" s="19"/>
      <c r="F10" s="19"/>
      <c r="G10" s="19"/>
    </row>
    <row r="11" spans="1:7" ht="15.75" thickBot="1">
      <c r="A11" s="21" t="s">
        <v>100</v>
      </c>
      <c r="B11" s="22" t="s">
        <v>101</v>
      </c>
      <c r="C11" s="23"/>
      <c r="D11" s="23"/>
      <c r="E11" s="24"/>
      <c r="F11" s="21" t="s">
        <v>102</v>
      </c>
      <c r="G11" s="25" t="s">
        <v>103</v>
      </c>
    </row>
    <row r="12" spans="1:7" ht="15">
      <c r="A12" s="26">
        <v>1</v>
      </c>
      <c r="B12" s="27" t="s">
        <v>104</v>
      </c>
      <c r="C12" s="28"/>
      <c r="D12" s="28"/>
      <c r="E12" s="28"/>
      <c r="F12" s="29"/>
      <c r="G12" s="30">
        <v>10375</v>
      </c>
    </row>
    <row r="13" spans="1:7" ht="15">
      <c r="A13" s="26">
        <f>A12+1</f>
        <v>2</v>
      </c>
      <c r="B13" s="31" t="s">
        <v>105</v>
      </c>
      <c r="C13" s="32"/>
      <c r="D13" s="32"/>
      <c r="E13" s="33"/>
      <c r="F13" s="34">
        <v>34</v>
      </c>
      <c r="G13" s="30">
        <f>G12*0.34</f>
        <v>3527.5000000000005</v>
      </c>
    </row>
    <row r="14" spans="1:7" ht="15">
      <c r="A14" s="26">
        <f t="shared" ref="A14:A21" si="0">A13+1</f>
        <v>3</v>
      </c>
      <c r="B14" s="27" t="s">
        <v>106</v>
      </c>
      <c r="C14" s="27"/>
      <c r="D14" s="27"/>
      <c r="E14" s="27"/>
      <c r="F14" s="34">
        <v>0.6</v>
      </c>
      <c r="G14" s="30">
        <f>G12*0.006</f>
        <v>62.25</v>
      </c>
    </row>
    <row r="15" spans="1:7" ht="15">
      <c r="A15" s="26">
        <f t="shared" si="0"/>
        <v>4</v>
      </c>
      <c r="B15" s="27" t="s">
        <v>107</v>
      </c>
      <c r="C15" s="27"/>
      <c r="D15" s="27"/>
      <c r="E15" s="27"/>
      <c r="F15" s="34">
        <v>148.30000000000001</v>
      </c>
      <c r="G15" s="30">
        <f>G12*1.483</f>
        <v>15386.125000000002</v>
      </c>
    </row>
    <row r="16" spans="1:7" ht="15">
      <c r="A16" s="26">
        <f t="shared" si="0"/>
        <v>5</v>
      </c>
      <c r="B16" s="35" t="s">
        <v>108</v>
      </c>
      <c r="C16" s="35"/>
      <c r="D16" s="35"/>
      <c r="E16" s="35"/>
      <c r="F16" s="36"/>
      <c r="G16" s="37">
        <f>SUM(G12:G15)</f>
        <v>29350.875</v>
      </c>
    </row>
    <row r="17" spans="1:7" ht="15">
      <c r="A17" s="26">
        <f t="shared" si="0"/>
        <v>6</v>
      </c>
      <c r="B17" s="27" t="s">
        <v>109</v>
      </c>
      <c r="C17" s="27"/>
      <c r="D17" s="27"/>
      <c r="E17" s="27"/>
      <c r="F17" s="34">
        <v>20</v>
      </c>
      <c r="G17" s="30">
        <f>ROUND(G16*0.2,0)</f>
        <v>5870</v>
      </c>
    </row>
    <row r="18" spans="1:7" ht="15">
      <c r="A18" s="26">
        <f t="shared" si="0"/>
        <v>7</v>
      </c>
      <c r="B18" s="31" t="s">
        <v>110</v>
      </c>
      <c r="C18" s="32"/>
      <c r="D18" s="32"/>
      <c r="E18" s="33"/>
      <c r="F18" s="34"/>
      <c r="G18" s="30">
        <f>SUM(G16:G17)</f>
        <v>35220.875</v>
      </c>
    </row>
    <row r="19" spans="1:7" ht="15">
      <c r="A19" s="26">
        <f t="shared" si="0"/>
        <v>8</v>
      </c>
      <c r="B19" s="35" t="s">
        <v>111</v>
      </c>
      <c r="C19" s="35"/>
      <c r="D19" s="35"/>
      <c r="E19" s="35"/>
      <c r="F19" s="36"/>
      <c r="G19" s="37">
        <f>SUM(G18:G18)</f>
        <v>35220.875</v>
      </c>
    </row>
    <row r="20" spans="1:7" ht="15">
      <c r="A20" s="26">
        <f t="shared" si="0"/>
        <v>9</v>
      </c>
      <c r="B20" s="27" t="s">
        <v>112</v>
      </c>
      <c r="C20" s="27"/>
      <c r="D20" s="27"/>
      <c r="E20" s="27"/>
      <c r="F20" s="34">
        <v>20</v>
      </c>
      <c r="G20" s="30">
        <f>ROUND(G19*0.2,0)</f>
        <v>7044</v>
      </c>
    </row>
    <row r="21" spans="1:7" ht="15.75" thickBot="1">
      <c r="A21" s="26">
        <f t="shared" si="0"/>
        <v>10</v>
      </c>
      <c r="B21" s="38" t="s">
        <v>113</v>
      </c>
      <c r="C21" s="38"/>
      <c r="D21" s="38"/>
      <c r="E21" s="38"/>
      <c r="F21" s="39"/>
      <c r="G21" s="40">
        <f>SUM(G19:G20)</f>
        <v>42264.875</v>
      </c>
    </row>
    <row r="22" spans="1:7" ht="14.25">
      <c r="A22" s="41"/>
      <c r="B22" s="42"/>
      <c r="C22" s="42"/>
      <c r="D22" s="42"/>
      <c r="E22" s="42"/>
      <c r="F22" s="42"/>
      <c r="G22" s="43"/>
    </row>
    <row r="23" spans="1:7" ht="14.25">
      <c r="A23" s="44" t="s">
        <v>114</v>
      </c>
      <c r="B23" s="44"/>
      <c r="C23" s="45" t="str">
        <f>[1]!БелРуб(G19,0)</f>
        <v xml:space="preserve">Тpидцать пять тысяч двести двадцать белорусских рублей </v>
      </c>
      <c r="D23" s="46"/>
      <c r="E23" s="46"/>
      <c r="F23" s="46"/>
      <c r="G23" s="46"/>
    </row>
    <row r="24" spans="1:7" ht="15">
      <c r="A24" s="13"/>
      <c r="B24" s="14"/>
      <c r="C24" s="14"/>
      <c r="D24" s="14"/>
      <c r="E24" s="14"/>
      <c r="F24" s="14"/>
      <c r="G24" s="47"/>
    </row>
    <row r="25" spans="1:7" ht="15">
      <c r="A25" s="48" t="s">
        <v>115</v>
      </c>
      <c r="B25" s="49"/>
      <c r="C25" s="50" t="str">
        <f>[1]!БелРуб(G20,0)</f>
        <v xml:space="preserve">Семь тысяч сорок четыpе белорусских рубля </v>
      </c>
      <c r="D25" s="51"/>
      <c r="E25" s="51"/>
      <c r="F25" s="51"/>
      <c r="G25" s="51"/>
    </row>
    <row r="26" spans="1:7" ht="15">
      <c r="A26" s="13"/>
      <c r="B26" s="14"/>
      <c r="C26" s="14"/>
      <c r="D26" s="14"/>
      <c r="E26" s="14"/>
      <c r="F26" s="14"/>
      <c r="G26" s="47"/>
    </row>
    <row r="27" spans="1:7" ht="15">
      <c r="A27" s="48" t="s">
        <v>116</v>
      </c>
      <c r="B27" s="49"/>
      <c r="C27" s="50" t="str">
        <f>[1]!БелРуб(G21,0)</f>
        <v xml:space="preserve">Сорок две тысячи двести шестьдесят четыpе белорусских рубля </v>
      </c>
      <c r="D27" s="51"/>
      <c r="E27" s="51"/>
      <c r="F27" s="51"/>
      <c r="G27" s="51"/>
    </row>
    <row r="28" spans="1:7">
      <c r="A28" s="52"/>
      <c r="B28" s="53"/>
      <c r="C28" s="54"/>
      <c r="D28" s="55"/>
      <c r="E28" s="55"/>
      <c r="F28" s="55"/>
      <c r="G28" s="55"/>
    </row>
    <row r="29" spans="1:7">
      <c r="A29" s="52"/>
      <c r="B29" s="53"/>
      <c r="C29" s="54"/>
      <c r="D29" s="55"/>
      <c r="E29" s="55"/>
      <c r="F29" s="55"/>
      <c r="G29" s="55"/>
    </row>
    <row r="30" spans="1:7">
      <c r="A30" s="56"/>
      <c r="B30" s="57"/>
      <c r="C30" s="57"/>
      <c r="D30" s="57"/>
      <c r="E30" s="57"/>
      <c r="F30" s="57"/>
      <c r="G30" s="58"/>
    </row>
    <row r="31" spans="1:7" ht="15">
      <c r="A31" s="59" t="s">
        <v>117</v>
      </c>
      <c r="B31" s="59"/>
      <c r="C31" s="59"/>
      <c r="D31" s="59"/>
      <c r="E31" s="60"/>
      <c r="F31" s="60"/>
      <c r="G31" s="60"/>
    </row>
    <row r="32" spans="1:7">
      <c r="A32" s="61"/>
      <c r="B32" s="61"/>
      <c r="C32" s="57"/>
      <c r="D32" s="57"/>
      <c r="E32" s="61"/>
      <c r="F32" s="57"/>
      <c r="G32" s="61"/>
    </row>
    <row r="33" spans="1:7">
      <c r="A33" s="57" t="s">
        <v>118</v>
      </c>
      <c r="B33" s="57"/>
      <c r="C33" s="57"/>
      <c r="D33" s="57"/>
      <c r="E33" s="57"/>
      <c r="F33" s="57"/>
      <c r="G33" s="57"/>
    </row>
  </sheetData>
  <mergeCells count="23">
    <mergeCell ref="A25:B25"/>
    <mergeCell ref="C25:G25"/>
    <mergeCell ref="A27:B27"/>
    <mergeCell ref="C27:G27"/>
    <mergeCell ref="A31:G31"/>
    <mergeCell ref="B18:E18"/>
    <mergeCell ref="B19:E19"/>
    <mergeCell ref="B20:E20"/>
    <mergeCell ref="B21:E21"/>
    <mergeCell ref="A23:B23"/>
    <mergeCell ref="C23:G23"/>
    <mergeCell ref="B12:E12"/>
    <mergeCell ref="B13:E13"/>
    <mergeCell ref="B14:E14"/>
    <mergeCell ref="B15:E15"/>
    <mergeCell ref="B16:E16"/>
    <mergeCell ref="B17:E17"/>
    <mergeCell ref="A1:G1"/>
    <mergeCell ref="A2:G2"/>
    <mergeCell ref="A3:G3"/>
    <mergeCell ref="A6:G6"/>
    <mergeCell ref="A7:G7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</cp:lastModifiedBy>
  <dcterms:created xsi:type="dcterms:W3CDTF">2014-06-10T07:40:02Z</dcterms:created>
  <dcterms:modified xsi:type="dcterms:W3CDTF">2014-06-10T09:58:55Z</dcterms:modified>
  <cp:category/>
</cp:coreProperties>
</file>