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056155-my.sharepoint.com/personal/s_sagar_cloudextel_com/Documents/Desktop/Unique files/AIR202499/ROUTES/SOBO_existing_IP1_Budget working/"/>
    </mc:Choice>
  </mc:AlternateContent>
  <xr:revisionPtr revIDLastSave="111" documentId="8_{631BE6DE-CF10-4279-A3BE-134DA1551412}" xr6:coauthVersionLast="47" xr6:coauthVersionMax="47" xr10:uidLastSave="{E8190A56-0DD8-4541-95B6-E7F5A43DE7EF}"/>
  <bookViews>
    <workbookView xWindow="-120" yWindow="-120" windowWidth="20730" windowHeight="11040" activeTab="1" xr2:uid="{555D15DB-1686-4C7E-9FF4-B86411A7A530}"/>
  </bookViews>
  <sheets>
    <sheet name="Present" sheetId="1" r:id="rId1"/>
    <sheet name="PRE" sheetId="2" r:id="rId2"/>
    <sheet name="POST" sheetId="3" r:id="rId3"/>
  </sheets>
  <definedNames>
    <definedName name="_xlnm._FilterDatabase" localSheetId="0" hidden="1">Present!$B$3:$AA$3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X1" i="1"/>
  <c r="W1" i="1"/>
  <c r="M12" i="3"/>
  <c r="M1" i="3" s="1"/>
  <c r="N1" i="2"/>
  <c r="M1" i="2"/>
  <c r="L1" i="2"/>
  <c r="N1" i="3"/>
  <c r="L1" i="3"/>
  <c r="K4" i="3"/>
  <c r="I4" i="3"/>
  <c r="G4" i="3"/>
  <c r="E4" i="3"/>
  <c r="N12" i="2"/>
  <c r="O12" i="2" s="1"/>
  <c r="P12" i="2" s="1"/>
  <c r="K4" i="2"/>
  <c r="I4" i="2"/>
  <c r="G4" i="2"/>
  <c r="E4" i="2"/>
  <c r="O1" i="2" l="1"/>
  <c r="O12" i="3"/>
  <c r="Y12" i="1"/>
  <c r="Z12" i="1" l="1"/>
  <c r="Y1" i="1"/>
  <c r="P12" i="3"/>
  <c r="O1" i="3"/>
  <c r="V4" i="1"/>
  <c r="T4" i="1"/>
  <c r="R4" i="1"/>
  <c r="P4" i="1"/>
  <c r="AA12" i="1" l="1"/>
  <c r="Z1" i="1"/>
  <c r="C2" i="1"/>
  <c r="F2" i="1" l="1"/>
  <c r="D2" i="1" l="1"/>
  <c r="H2" i="1"/>
  <c r="J2" i="1" l="1"/>
</calcChain>
</file>

<file path=xl/sharedStrings.xml><?xml version="1.0" encoding="utf-8"?>
<sst xmlns="http://schemas.openxmlformats.org/spreadsheetml/2006/main" count="102" uniqueCount="29">
  <si>
    <t>MUM_Route_107</t>
  </si>
  <si>
    <t>MUM_Route_106</t>
  </si>
  <si>
    <t>MUM_Route_105</t>
  </si>
  <si>
    <t>MUM_Route_11</t>
  </si>
  <si>
    <t>MUM_Route_99</t>
  </si>
  <si>
    <t>MUM_Route_101</t>
  </si>
  <si>
    <t>MUM_Route_102</t>
  </si>
  <si>
    <t>MUM_Route_8</t>
  </si>
  <si>
    <t>MUM_Route_10</t>
  </si>
  <si>
    <t>MUM_Route_54</t>
  </si>
  <si>
    <t>MUM_Route_55</t>
  </si>
  <si>
    <t>Total Surveyed Length with Markup Mtr</t>
  </si>
  <si>
    <t>Total RI Cost</t>
  </si>
  <si>
    <t>Total RI Cost / meter</t>
  </si>
  <si>
    <t>Total Material cost</t>
  </si>
  <si>
    <t>Total material cost / meter</t>
  </si>
  <si>
    <t>Total Execution Cost  including HH</t>
  </si>
  <si>
    <t>Total Execution Cost  including HH / meter</t>
  </si>
  <si>
    <t>Routes</t>
  </si>
  <si>
    <t>Total Cost</t>
  </si>
  <si>
    <t>Total Cost / meter</t>
  </si>
  <si>
    <t>SOBO existing IP1 routes</t>
  </si>
  <si>
    <t xml:space="preserve">Total Surveyed Length </t>
  </si>
  <si>
    <t>Total DN length of Sub Section
(Meter)</t>
  </si>
  <si>
    <t>Total DN RI cost w/o deposit 
(INR)</t>
  </si>
  <si>
    <t>Projected Material and Service cost 
(INR)</t>
  </si>
  <si>
    <t>Total DN RI + Projected Material and service
(INR)</t>
  </si>
  <si>
    <t>Percentage Budget covered</t>
  </si>
  <si>
    <t>Total DN length RECEIVED of Sub Section
(Meter)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</si>
</sst>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Display"/>
      <family val="2"/>
    </font>
    <font>
      <b/>
      <sz val="8"/>
      <color rgb="FF000000"/>
      <name val="Calibri"/>
      <family val="2"/>
    </font>
    <font>
      <b/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rgb="FF000000"/>
      <name val="Calibri"/>
      <family val="2"/>
    </font>
    <font>
      <b/>
      <sz val="9"/>
      <name val="Aptos Display"/>
      <family val="2"/>
    </font>
    <font>
      <sz val="9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2" borderId="1" xfId="0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0" fillId="0" borderId="0" xfId="0" applyNumberFormat="1"/>
    <xf numFmtId="0" fontId="3" fillId="0" borderId="9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0" fontId="3" fillId="0" borderId="14" xfId="0" applyFont="1" applyBorder="1"/>
    <xf numFmtId="0" fontId="0" fillId="0" borderId="1" xfId="0" applyBorder="1"/>
    <xf numFmtId="0" fontId="2" fillId="0" borderId="4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  <xf numFmtId="0" fontId="8" fillId="4" borderId="20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9" fillId="0" borderId="10" xfId="1" applyNumberFormat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 vertical="center"/>
    </xf>
    <xf numFmtId="165" fontId="0" fillId="0" borderId="13" xfId="2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3" fontId="0" fillId="0" borderId="1" xfId="1" applyFont="1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3" xfId="2" applyNumberFormat="1" applyFont="1" applyBorder="1" applyAlignment="1">
      <alignment horizontal="center"/>
    </xf>
    <xf numFmtId="43" fontId="2" fillId="0" borderId="5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10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5" xfId="1" applyNumberFormat="1" applyFont="1" applyBorder="1" applyAlignment="1">
      <alignment horizontal="center" vertical="center"/>
    </xf>
    <xf numFmtId="164" fontId="2" fillId="0" borderId="17" xfId="1" applyNumberFormat="1" applyFont="1" applyBorder="1" applyAlignment="1">
      <alignment horizontal="center" vertical="center"/>
    </xf>
    <xf numFmtId="164" fontId="2" fillId="0" borderId="18" xfId="1" applyNumberFormat="1" applyFont="1" applyBorder="1" applyAlignment="1">
      <alignment horizontal="center" vertical="center"/>
    </xf>
    <xf numFmtId="164" fontId="2" fillId="0" borderId="19" xfId="1" applyNumberFormat="1" applyFont="1" applyBorder="1" applyAlignment="1">
      <alignment horizontal="center" vertical="center"/>
    </xf>
    <xf numFmtId="2" fontId="2" fillId="0" borderId="10" xfId="1" applyNumberFormat="1" applyFont="1" applyBorder="1" applyAlignment="1">
      <alignment horizontal="center" vertical="center"/>
    </xf>
    <xf numFmtId="2" fontId="2" fillId="0" borderId="1" xfId="1" applyNumberFormat="1" applyFont="1" applyBorder="1" applyAlignment="1">
      <alignment horizontal="center" vertical="center"/>
    </xf>
    <xf numFmtId="2" fontId="2" fillId="0" borderId="15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EFD8-B10B-4484-8A45-1F017D7D4412}">
  <dimension ref="B1:AA16"/>
  <sheetViews>
    <sheetView topLeftCell="P1" workbookViewId="0">
      <selection activeCell="Z16" sqref="Z16"/>
    </sheetView>
  </sheetViews>
  <sheetFormatPr defaultRowHeight="15" x14ac:dyDescent="0.25"/>
  <cols>
    <col min="2" max="2" width="14.42578125" hidden="1" customWidth="1"/>
    <col min="3" max="3" width="13.42578125" hidden="1" customWidth="1"/>
    <col min="4" max="4" width="11.85546875" hidden="1" customWidth="1"/>
    <col min="5" max="5" width="18.7109375" hidden="1" customWidth="1"/>
    <col min="6" max="6" width="13.28515625" hidden="1" customWidth="1"/>
    <col min="7" max="7" width="18.85546875" hidden="1" customWidth="1"/>
    <col min="8" max="8" width="22" hidden="1" customWidth="1"/>
    <col min="9" max="9" width="17.85546875" hidden="1" customWidth="1"/>
    <col min="10" max="10" width="12" hidden="1" customWidth="1"/>
    <col min="11" max="11" width="13.140625" hidden="1" customWidth="1"/>
    <col min="13" max="13" width="14.42578125" bestFit="1" customWidth="1"/>
    <col min="14" max="14" width="15.140625" customWidth="1"/>
    <col min="15" max="15" width="14.28515625" bestFit="1" customWidth="1"/>
    <col min="16" max="16" width="18.85546875" bestFit="1" customWidth="1"/>
    <col min="17" max="17" width="13.42578125" bestFit="1" customWidth="1"/>
    <col min="18" max="18" width="19" bestFit="1" customWidth="1"/>
    <col min="19" max="19" width="15.28515625" bestFit="1" customWidth="1"/>
    <col min="20" max="20" width="17.85546875" customWidth="1"/>
    <col min="21" max="21" width="15.28515625" bestFit="1" customWidth="1"/>
    <col min="22" max="22" width="13.28515625" bestFit="1" customWidth="1"/>
    <col min="23" max="23" width="15.42578125" customWidth="1"/>
    <col min="24" max="25" width="14" customWidth="1"/>
    <col min="26" max="26" width="15.85546875" customWidth="1"/>
  </cols>
  <sheetData>
    <row r="1" spans="2:27" ht="15.75" thickBot="1" x14ac:dyDescent="0.3">
      <c r="W1" s="21">
        <f>SUBTOTAL(9,W4:W14)</f>
        <v>52</v>
      </c>
      <c r="X1" s="42">
        <f>SUBTOTAL(9,X4:X14)</f>
        <v>651176</v>
      </c>
      <c r="Y1" s="42">
        <f>SUBTOTAL(9,Y4:Y14)</f>
        <v>34629.189977220951</v>
      </c>
      <c r="Z1" s="42">
        <f>SUBTOTAL(9,Z4:Z14)</f>
        <v>685805.18997722096</v>
      </c>
      <c r="AA1" s="22"/>
    </row>
    <row r="2" spans="2:27" ht="15.75" thickBot="1" x14ac:dyDescent="0.3">
      <c r="C2">
        <f>SUBTOTAL(9,C4:C14)</f>
        <v>43943.900000000009</v>
      </c>
      <c r="D2">
        <f>SUBTOTAL(9,D4:D14)</f>
        <v>92722561.668000013</v>
      </c>
      <c r="F2">
        <f>SUBTOTAL(9,F4:F14)</f>
        <v>8027607.7199999997</v>
      </c>
      <c r="H2">
        <f>SUBTOTAL(9,H4:H14)</f>
        <v>21236655</v>
      </c>
      <c r="J2">
        <f>SUBTOTAL(9,J4:J14)</f>
        <v>121986824.388</v>
      </c>
      <c r="M2" s="43" t="s">
        <v>21</v>
      </c>
      <c r="N2" s="44"/>
      <c r="O2" s="44"/>
      <c r="P2" s="44"/>
      <c r="Q2" s="44"/>
      <c r="R2" s="44"/>
      <c r="S2" s="44"/>
      <c r="T2" s="44"/>
      <c r="U2" s="44"/>
      <c r="V2" s="44"/>
      <c r="W2" s="45"/>
      <c r="X2" s="45"/>
      <c r="Y2" s="45"/>
      <c r="Z2" s="45"/>
      <c r="AA2" s="46"/>
    </row>
    <row r="3" spans="2:27" ht="48.75" thickBot="1" x14ac:dyDescent="0.3">
      <c r="B3" s="7" t="s">
        <v>18</v>
      </c>
      <c r="C3" s="3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4" t="s">
        <v>16</v>
      </c>
      <c r="I3" s="4" t="s">
        <v>17</v>
      </c>
      <c r="J3" s="5" t="s">
        <v>19</v>
      </c>
      <c r="K3" s="5" t="s">
        <v>20</v>
      </c>
      <c r="M3" s="10" t="s">
        <v>18</v>
      </c>
      <c r="N3" s="11" t="s">
        <v>22</v>
      </c>
      <c r="O3" s="12" t="s">
        <v>12</v>
      </c>
      <c r="P3" s="12" t="s">
        <v>13</v>
      </c>
      <c r="Q3" s="12" t="s">
        <v>14</v>
      </c>
      <c r="R3" s="12" t="s">
        <v>15</v>
      </c>
      <c r="S3" s="13" t="s">
        <v>16</v>
      </c>
      <c r="T3" s="13" t="s">
        <v>17</v>
      </c>
      <c r="U3" s="12" t="s">
        <v>19</v>
      </c>
      <c r="V3" s="14" t="s">
        <v>20</v>
      </c>
      <c r="W3" s="24" t="s">
        <v>23</v>
      </c>
      <c r="X3" s="25" t="s">
        <v>24</v>
      </c>
      <c r="Y3" s="25" t="s">
        <v>25</v>
      </c>
      <c r="Z3" s="25" t="s">
        <v>26</v>
      </c>
      <c r="AA3" s="26" t="s">
        <v>27</v>
      </c>
    </row>
    <row r="4" spans="2:27" x14ac:dyDescent="0.25">
      <c r="B4" s="1" t="s">
        <v>0</v>
      </c>
      <c r="C4" s="6">
        <v>652.29999999999995</v>
      </c>
      <c r="D4" s="6">
        <v>978450</v>
      </c>
      <c r="E4" s="6">
        <v>1500</v>
      </c>
      <c r="F4" s="6">
        <v>94583.5</v>
      </c>
      <c r="G4" s="6">
        <v>145</v>
      </c>
      <c r="H4" s="6">
        <v>456610</v>
      </c>
      <c r="I4" s="6">
        <v>700</v>
      </c>
      <c r="J4" s="8">
        <v>1529643.5</v>
      </c>
      <c r="K4" s="9">
        <v>2345</v>
      </c>
      <c r="M4" s="16" t="s">
        <v>0</v>
      </c>
      <c r="N4" s="53">
        <v>43943.900000000009</v>
      </c>
      <c r="O4" s="47">
        <v>92722561.668000013</v>
      </c>
      <c r="P4" s="47">
        <f>O4/N4</f>
        <v>2110.021224060677</v>
      </c>
      <c r="Q4" s="47">
        <v>8027607.7199999997</v>
      </c>
      <c r="R4" s="47">
        <f>Q4/N4</f>
        <v>182.6785451450599</v>
      </c>
      <c r="S4" s="47">
        <v>21236655</v>
      </c>
      <c r="T4" s="47">
        <f>S4/N4</f>
        <v>483.26741595534298</v>
      </c>
      <c r="U4" s="47">
        <v>121986824.388</v>
      </c>
      <c r="V4" s="50">
        <f>U4/N4</f>
        <v>2775.9671851610797</v>
      </c>
      <c r="W4" s="28"/>
      <c r="X4" s="29"/>
      <c r="Y4" s="30"/>
      <c r="Z4" s="30"/>
      <c r="AA4" s="31"/>
    </row>
    <row r="5" spans="2:27" x14ac:dyDescent="0.25">
      <c r="B5" s="1" t="s">
        <v>1</v>
      </c>
      <c r="C5" s="6">
        <v>1133</v>
      </c>
      <c r="D5" s="6">
        <v>1699500</v>
      </c>
      <c r="E5" s="6">
        <v>1500</v>
      </c>
      <c r="F5" s="6">
        <v>164285</v>
      </c>
      <c r="G5" s="6">
        <v>145</v>
      </c>
      <c r="H5" s="6">
        <v>793100</v>
      </c>
      <c r="I5" s="6">
        <v>700</v>
      </c>
      <c r="J5" s="8">
        <v>2656885</v>
      </c>
      <c r="K5" s="9">
        <v>2345</v>
      </c>
      <c r="M5" s="17" t="s">
        <v>1</v>
      </c>
      <c r="N5" s="54"/>
      <c r="O5" s="48"/>
      <c r="P5" s="48"/>
      <c r="Q5" s="48"/>
      <c r="R5" s="48"/>
      <c r="S5" s="48"/>
      <c r="T5" s="48"/>
      <c r="U5" s="48"/>
      <c r="V5" s="51"/>
      <c r="W5" s="32"/>
      <c r="X5" s="20"/>
      <c r="Y5" s="20"/>
      <c r="Z5" s="20"/>
      <c r="AA5" s="33"/>
    </row>
    <row r="6" spans="2:27" x14ac:dyDescent="0.25">
      <c r="B6" s="1" t="s">
        <v>2</v>
      </c>
      <c r="C6" s="6">
        <v>440</v>
      </c>
      <c r="D6" s="6">
        <v>660000</v>
      </c>
      <c r="E6" s="6">
        <v>1500</v>
      </c>
      <c r="F6" s="6">
        <v>63800</v>
      </c>
      <c r="G6" s="6">
        <v>145</v>
      </c>
      <c r="H6" s="6">
        <v>308000</v>
      </c>
      <c r="I6" s="6">
        <v>700</v>
      </c>
      <c r="J6" s="8">
        <v>1031800</v>
      </c>
      <c r="K6" s="9">
        <v>2345</v>
      </c>
      <c r="M6" s="17" t="s">
        <v>2</v>
      </c>
      <c r="N6" s="54"/>
      <c r="O6" s="48"/>
      <c r="P6" s="48"/>
      <c r="Q6" s="48"/>
      <c r="R6" s="48"/>
      <c r="S6" s="48"/>
      <c r="T6" s="48"/>
      <c r="U6" s="48"/>
      <c r="V6" s="51"/>
      <c r="W6" s="32"/>
      <c r="X6" s="20"/>
      <c r="Y6" s="20"/>
      <c r="Z6" s="20"/>
      <c r="AA6" s="33"/>
    </row>
    <row r="7" spans="2:27" x14ac:dyDescent="0.25">
      <c r="B7" s="1" t="s">
        <v>3</v>
      </c>
      <c r="C7" s="6">
        <v>787.59999999999991</v>
      </c>
      <c r="D7" s="6">
        <v>5428596.7999999998</v>
      </c>
      <c r="E7" s="6">
        <v>6892.5810055865932</v>
      </c>
      <c r="F7" s="6">
        <v>130541.84</v>
      </c>
      <c r="G7" s="6">
        <v>165.7463687150838</v>
      </c>
      <c r="H7" s="6">
        <v>454520</v>
      </c>
      <c r="I7" s="6">
        <v>577.09497206703918</v>
      </c>
      <c r="J7" s="8">
        <v>6013658.6399999997</v>
      </c>
      <c r="K7" s="9">
        <v>7635.4223463687158</v>
      </c>
      <c r="M7" s="17" t="s">
        <v>3</v>
      </c>
      <c r="N7" s="54"/>
      <c r="O7" s="48"/>
      <c r="P7" s="48"/>
      <c r="Q7" s="48"/>
      <c r="R7" s="48"/>
      <c r="S7" s="48"/>
      <c r="T7" s="48"/>
      <c r="U7" s="48"/>
      <c r="V7" s="51"/>
      <c r="W7" s="32"/>
      <c r="X7" s="20"/>
      <c r="Y7" s="20"/>
      <c r="Z7" s="20"/>
      <c r="AA7" s="33"/>
    </row>
    <row r="8" spans="2:27" x14ac:dyDescent="0.25">
      <c r="B8" s="1" t="s">
        <v>4</v>
      </c>
      <c r="C8" s="6">
        <v>1970.1</v>
      </c>
      <c r="D8" s="6">
        <v>2955150</v>
      </c>
      <c r="E8" s="6">
        <v>1500</v>
      </c>
      <c r="F8" s="6">
        <v>285664.5</v>
      </c>
      <c r="G8" s="6">
        <v>145</v>
      </c>
      <c r="H8" s="6">
        <v>1379070</v>
      </c>
      <c r="I8" s="6">
        <v>700</v>
      </c>
      <c r="J8" s="8">
        <v>4619884.5</v>
      </c>
      <c r="K8" s="9">
        <v>2345</v>
      </c>
      <c r="M8" s="17" t="s">
        <v>4</v>
      </c>
      <c r="N8" s="54"/>
      <c r="O8" s="48"/>
      <c r="P8" s="48"/>
      <c r="Q8" s="48"/>
      <c r="R8" s="48"/>
      <c r="S8" s="48"/>
      <c r="T8" s="48"/>
      <c r="U8" s="48"/>
      <c r="V8" s="51"/>
      <c r="W8" s="32"/>
      <c r="X8" s="20"/>
      <c r="Y8" s="20"/>
      <c r="Z8" s="20"/>
      <c r="AA8" s="33"/>
    </row>
    <row r="9" spans="2:27" x14ac:dyDescent="0.25">
      <c r="B9" s="1" t="s">
        <v>5</v>
      </c>
      <c r="C9" s="6">
        <v>711.7</v>
      </c>
      <c r="D9" s="6">
        <v>2397714</v>
      </c>
      <c r="E9" s="6">
        <v>3368.9953632148377</v>
      </c>
      <c r="F9" s="6">
        <v>146261.5</v>
      </c>
      <c r="G9" s="6">
        <v>205.5100463678516</v>
      </c>
      <c r="H9" s="6">
        <v>527890</v>
      </c>
      <c r="I9" s="6">
        <v>741.73106646058727</v>
      </c>
      <c r="J9" s="8">
        <v>3071865.5</v>
      </c>
      <c r="K9" s="9">
        <v>4316.2364760432765</v>
      </c>
      <c r="M9" s="17" t="s">
        <v>5</v>
      </c>
      <c r="N9" s="54"/>
      <c r="O9" s="48"/>
      <c r="P9" s="48"/>
      <c r="Q9" s="48"/>
      <c r="R9" s="48"/>
      <c r="S9" s="48"/>
      <c r="T9" s="48"/>
      <c r="U9" s="48"/>
      <c r="V9" s="51"/>
      <c r="W9" s="32"/>
      <c r="X9" s="20"/>
      <c r="Y9" s="20"/>
      <c r="Z9" s="20"/>
      <c r="AA9" s="33"/>
    </row>
    <row r="10" spans="2:27" x14ac:dyDescent="0.25">
      <c r="B10" s="1" t="s">
        <v>6</v>
      </c>
      <c r="C10" s="6">
        <v>421.3</v>
      </c>
      <c r="D10" s="6">
        <v>631950</v>
      </c>
      <c r="E10" s="6">
        <v>1500</v>
      </c>
      <c r="F10" s="6">
        <v>61088.5</v>
      </c>
      <c r="G10" s="6">
        <v>145</v>
      </c>
      <c r="H10" s="6">
        <v>294910</v>
      </c>
      <c r="I10" s="6">
        <v>700</v>
      </c>
      <c r="J10" s="8">
        <v>987948.5</v>
      </c>
      <c r="K10" s="9">
        <v>2345</v>
      </c>
      <c r="M10" s="17" t="s">
        <v>6</v>
      </c>
      <c r="N10" s="54"/>
      <c r="O10" s="48"/>
      <c r="P10" s="48"/>
      <c r="Q10" s="48"/>
      <c r="R10" s="48"/>
      <c r="S10" s="48"/>
      <c r="T10" s="48"/>
      <c r="U10" s="48"/>
      <c r="V10" s="51"/>
      <c r="W10" s="32"/>
      <c r="X10" s="20"/>
      <c r="Y10" s="20"/>
      <c r="Z10" s="20"/>
      <c r="AA10" s="33"/>
    </row>
    <row r="11" spans="2:27" x14ac:dyDescent="0.25">
      <c r="B11" s="2" t="s">
        <v>7</v>
      </c>
      <c r="C11" s="6">
        <v>11771.100000000002</v>
      </c>
      <c r="D11" s="6">
        <v>48851921.030000009</v>
      </c>
      <c r="E11" s="6">
        <v>4150.1576768526302</v>
      </c>
      <c r="F11" s="6">
        <v>2203549.92</v>
      </c>
      <c r="G11" s="6">
        <v>187.19999999999996</v>
      </c>
      <c r="H11" s="6">
        <v>5296995</v>
      </c>
      <c r="I11" s="6">
        <v>449.99999999999994</v>
      </c>
      <c r="J11" s="8">
        <v>56352465.95000001</v>
      </c>
      <c r="K11" s="9">
        <v>4787.3576768526309</v>
      </c>
      <c r="M11" s="18" t="s">
        <v>7</v>
      </c>
      <c r="N11" s="54"/>
      <c r="O11" s="48"/>
      <c r="P11" s="48"/>
      <c r="Q11" s="48"/>
      <c r="R11" s="48"/>
      <c r="S11" s="48"/>
      <c r="T11" s="48"/>
      <c r="U11" s="48"/>
      <c r="V11" s="51"/>
      <c r="W11" s="32"/>
      <c r="X11" s="20"/>
      <c r="Y11" s="20"/>
      <c r="Z11" s="20"/>
      <c r="AA11" s="33"/>
    </row>
    <row r="12" spans="2:27" x14ac:dyDescent="0.25">
      <c r="B12" s="1" t="s">
        <v>8</v>
      </c>
      <c r="C12" s="6">
        <v>10274</v>
      </c>
      <c r="D12" s="6">
        <v>1281065.0599999998</v>
      </c>
      <c r="E12" s="6">
        <v>124.68999999999998</v>
      </c>
      <c r="F12" s="6">
        <v>1923292.7999999998</v>
      </c>
      <c r="G12" s="6">
        <v>187.2</v>
      </c>
      <c r="H12" s="6">
        <v>4623300</v>
      </c>
      <c r="I12" s="6">
        <v>450</v>
      </c>
      <c r="J12" s="8">
        <v>7827657.8599999994</v>
      </c>
      <c r="K12" s="9">
        <v>761.89</v>
      </c>
      <c r="M12" s="17" t="s">
        <v>8</v>
      </c>
      <c r="N12" s="54"/>
      <c r="O12" s="48"/>
      <c r="P12" s="48"/>
      <c r="Q12" s="48"/>
      <c r="R12" s="48"/>
      <c r="S12" s="48"/>
      <c r="T12" s="48"/>
      <c r="U12" s="48"/>
      <c r="V12" s="51"/>
      <c r="W12" s="34">
        <v>52</v>
      </c>
      <c r="X12" s="27">
        <v>651176</v>
      </c>
      <c r="Y12" s="27">
        <f>(Q4+S4)/N4*W12</f>
        <v>34629.189977220951</v>
      </c>
      <c r="Z12" s="27">
        <f>X12+Y12</f>
        <v>685805.18997722096</v>
      </c>
      <c r="AA12" s="35">
        <f>Z12/U4</f>
        <v>5.6219611701334238E-3</v>
      </c>
    </row>
    <row r="13" spans="2:27" x14ac:dyDescent="0.25">
      <c r="B13" s="1" t="s">
        <v>9</v>
      </c>
      <c r="C13" s="6">
        <v>5060</v>
      </c>
      <c r="D13" s="6">
        <v>1261862.8</v>
      </c>
      <c r="E13" s="6">
        <v>249.38</v>
      </c>
      <c r="F13" s="6">
        <v>947232</v>
      </c>
      <c r="G13" s="6">
        <v>187.2</v>
      </c>
      <c r="H13" s="6">
        <v>2277000</v>
      </c>
      <c r="I13" s="6">
        <v>450</v>
      </c>
      <c r="J13" s="8">
        <v>4486094.8</v>
      </c>
      <c r="K13" s="9">
        <v>886.57999999999993</v>
      </c>
      <c r="M13" s="17" t="s">
        <v>9</v>
      </c>
      <c r="N13" s="54"/>
      <c r="O13" s="48"/>
      <c r="P13" s="48"/>
      <c r="Q13" s="48"/>
      <c r="R13" s="48"/>
      <c r="S13" s="48"/>
      <c r="T13" s="48"/>
      <c r="U13" s="48"/>
      <c r="V13" s="51"/>
      <c r="W13" s="32"/>
      <c r="X13" s="20"/>
      <c r="Y13" s="20"/>
      <c r="Z13" s="20"/>
      <c r="AA13" s="33"/>
    </row>
    <row r="14" spans="2:27" ht="15.75" thickBot="1" x14ac:dyDescent="0.3">
      <c r="B14" s="2" t="s">
        <v>10</v>
      </c>
      <c r="C14" s="6">
        <v>10722.800000000001</v>
      </c>
      <c r="D14" s="6">
        <v>26576351.978</v>
      </c>
      <c r="E14" s="6">
        <v>2478.4899446040213</v>
      </c>
      <c r="F14" s="6">
        <v>2007308.16</v>
      </c>
      <c r="G14" s="6">
        <v>187.19999999999996</v>
      </c>
      <c r="H14" s="6">
        <v>4825260</v>
      </c>
      <c r="I14" s="6">
        <v>449.99999999999994</v>
      </c>
      <c r="J14" s="8">
        <v>33408920.138</v>
      </c>
      <c r="K14" s="9">
        <v>3115.6899446040211</v>
      </c>
      <c r="M14" s="19" t="s">
        <v>10</v>
      </c>
      <c r="N14" s="55"/>
      <c r="O14" s="49"/>
      <c r="P14" s="49"/>
      <c r="Q14" s="49"/>
      <c r="R14" s="49"/>
      <c r="S14" s="49"/>
      <c r="T14" s="49"/>
      <c r="U14" s="49"/>
      <c r="V14" s="52"/>
      <c r="W14" s="36"/>
      <c r="X14" s="37"/>
      <c r="Y14" s="37"/>
      <c r="Z14" s="37"/>
      <c r="AA14" s="38"/>
    </row>
    <row r="16" spans="2:27" x14ac:dyDescent="0.25">
      <c r="O16" s="15"/>
    </row>
  </sheetData>
  <autoFilter ref="B3:AA3" xr:uid="{E827EFD8-B10B-4484-8A45-1F017D7D4412}"/>
  <mergeCells count="10">
    <mergeCell ref="M2:AA2"/>
    <mergeCell ref="U4:U14"/>
    <mergeCell ref="V4:V14"/>
    <mergeCell ref="N4:N14"/>
    <mergeCell ref="O4:O14"/>
    <mergeCell ref="P4:P14"/>
    <mergeCell ref="Q4:Q14"/>
    <mergeCell ref="R4:R14"/>
    <mergeCell ref="S4:S14"/>
    <mergeCell ref="T4:T14"/>
  </mergeCells>
  <conditionalFormatting sqref="W3">
    <cfRule type="duplicateValues" dxfId="14" priority="5"/>
  </conditionalFormatting>
  <conditionalFormatting sqref="W3:X3">
    <cfRule type="duplicateValues" dxfId="13" priority="6"/>
  </conditionalFormatting>
  <conditionalFormatting sqref="X3">
    <cfRule type="duplicateValues" dxfId="12" priority="4"/>
  </conditionalFormatting>
  <conditionalFormatting sqref="Y3:Z3">
    <cfRule type="duplicateValues" dxfId="11" priority="3"/>
  </conditionalFormatting>
  <conditionalFormatting sqref="AA3">
    <cfRule type="duplicateValues" dxfId="1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02A5-9ED7-4E0C-8A76-1D8C5BCAEF50}">
  <dimension ref="B1:P14"/>
  <sheetViews>
    <sheetView tabSelected="1" topLeftCell="F1" workbookViewId="0">
      <selection activeCell="Q7" sqref="Q7"/>
    </sheetView>
  </sheetViews>
  <sheetFormatPr defaultRowHeight="15" x14ac:dyDescent="0.25"/>
  <cols>
    <col min="2" max="2" width="14.42578125" bestFit="1" customWidth="1"/>
    <col min="3" max="3" width="15.140625" customWidth="1"/>
    <col min="4" max="4" width="14.28515625" bestFit="1" customWidth="1"/>
    <col min="5" max="5" width="18.85546875" bestFit="1" customWidth="1"/>
    <col min="6" max="6" width="13.42578125" bestFit="1" customWidth="1"/>
    <col min="7" max="7" width="19" bestFit="1" customWidth="1"/>
    <col min="8" max="8" width="15.28515625" bestFit="1" customWidth="1"/>
    <col min="9" max="9" width="17.85546875" customWidth="1"/>
    <col min="10" max="10" width="15.28515625" bestFit="1" customWidth="1"/>
    <col min="11" max="11" width="13.28515625" bestFit="1" customWidth="1"/>
    <col min="12" max="12" width="15.42578125" customWidth="1"/>
    <col min="13" max="14" width="14" customWidth="1"/>
    <col min="15" max="15" width="15.85546875" customWidth="1"/>
  </cols>
  <sheetData>
    <row r="1" spans="2:16" ht="15.75" thickBot="1" x14ac:dyDescent="0.3">
      <c r="L1" s="21">
        <f>SUBTOTAL(9,L4:L14)</f>
        <v>72</v>
      </c>
      <c r="M1" s="42">
        <f>SUBTOTAL(9,M4:M14)</f>
        <v>1520200</v>
      </c>
      <c r="N1" s="42">
        <f>SUBTOTAL(9,N4:N14)</f>
        <v>47948.109199229009</v>
      </c>
      <c r="O1" s="42">
        <f>SUBTOTAL(9,O4:O14)</f>
        <v>1568148.1091992289</v>
      </c>
      <c r="P1" s="22"/>
    </row>
    <row r="2" spans="2:16" ht="15.75" thickBot="1" x14ac:dyDescent="0.3">
      <c r="B2" s="43" t="s">
        <v>21</v>
      </c>
      <c r="C2" s="44"/>
      <c r="D2" s="44"/>
      <c r="E2" s="44"/>
      <c r="F2" s="44"/>
      <c r="G2" s="44"/>
      <c r="H2" s="44"/>
      <c r="I2" s="44"/>
      <c r="J2" s="44"/>
      <c r="K2" s="44"/>
      <c r="L2" s="45"/>
      <c r="M2" s="45"/>
      <c r="N2" s="45"/>
      <c r="O2" s="45"/>
      <c r="P2" s="46"/>
    </row>
    <row r="3" spans="2:16" ht="48.75" thickBot="1" x14ac:dyDescent="0.3">
      <c r="B3" s="10" t="s">
        <v>18</v>
      </c>
      <c r="C3" s="11" t="s">
        <v>22</v>
      </c>
      <c r="D3" s="12" t="s">
        <v>12</v>
      </c>
      <c r="E3" s="12" t="s">
        <v>13</v>
      </c>
      <c r="F3" s="12" t="s">
        <v>14</v>
      </c>
      <c r="G3" s="12" t="s">
        <v>15</v>
      </c>
      <c r="H3" s="13" t="s">
        <v>16</v>
      </c>
      <c r="I3" s="13" t="s">
        <v>17</v>
      </c>
      <c r="J3" s="12" t="s">
        <v>19</v>
      </c>
      <c r="K3" s="14" t="s">
        <v>20</v>
      </c>
      <c r="L3" s="24" t="s">
        <v>28</v>
      </c>
      <c r="M3" s="25" t="s">
        <v>24</v>
      </c>
      <c r="N3" s="25" t="s">
        <v>25</v>
      </c>
      <c r="O3" s="25" t="s">
        <v>26</v>
      </c>
      <c r="P3" s="26" t="s">
        <v>27</v>
      </c>
    </row>
    <row r="4" spans="2:16" x14ac:dyDescent="0.25">
      <c r="B4" s="16" t="s">
        <v>0</v>
      </c>
      <c r="C4" s="53">
        <v>43943.900000000009</v>
      </c>
      <c r="D4" s="47">
        <v>92722561.668000013</v>
      </c>
      <c r="E4" s="47">
        <f>D4/C4</f>
        <v>2110.021224060677</v>
      </c>
      <c r="F4" s="47">
        <v>8027607.7199999997</v>
      </c>
      <c r="G4" s="47">
        <f>F4/C4</f>
        <v>182.6785451450599</v>
      </c>
      <c r="H4" s="47">
        <v>21236655</v>
      </c>
      <c r="I4" s="47">
        <f>H4/C4</f>
        <v>483.26741595534298</v>
      </c>
      <c r="J4" s="47">
        <v>121986824.388</v>
      </c>
      <c r="K4" s="50">
        <f>J4/C4</f>
        <v>2775.9671851610797</v>
      </c>
      <c r="L4" s="28"/>
      <c r="M4" s="29"/>
      <c r="N4" s="30"/>
      <c r="O4" s="30"/>
      <c r="P4" s="31"/>
    </row>
    <row r="5" spans="2:16" x14ac:dyDescent="0.25">
      <c r="B5" s="17" t="s">
        <v>1</v>
      </c>
      <c r="C5" s="54"/>
      <c r="D5" s="48"/>
      <c r="E5" s="48"/>
      <c r="F5" s="48"/>
      <c r="G5" s="48"/>
      <c r="H5" s="48"/>
      <c r="I5" s="48"/>
      <c r="J5" s="48"/>
      <c r="K5" s="51"/>
      <c r="L5" s="32"/>
      <c r="M5" s="20"/>
      <c r="N5" s="20"/>
      <c r="O5" s="20"/>
      <c r="P5" s="33"/>
    </row>
    <row r="6" spans="2:16" x14ac:dyDescent="0.25">
      <c r="B6" s="17" t="s">
        <v>2</v>
      </c>
      <c r="C6" s="54"/>
      <c r="D6" s="48"/>
      <c r="E6" s="48"/>
      <c r="F6" s="48"/>
      <c r="G6" s="48"/>
      <c r="H6" s="48"/>
      <c r="I6" s="48"/>
      <c r="J6" s="48"/>
      <c r="K6" s="51"/>
      <c r="L6" s="32"/>
      <c r="M6" s="20"/>
      <c r="N6" s="20"/>
      <c r="O6" s="20"/>
      <c r="P6" s="33"/>
    </row>
    <row r="7" spans="2:16" x14ac:dyDescent="0.25">
      <c r="B7" s="17" t="s">
        <v>3</v>
      </c>
      <c r="C7" s="54"/>
      <c r="D7" s="48"/>
      <c r="E7" s="48"/>
      <c r="F7" s="48"/>
      <c r="G7" s="48"/>
      <c r="H7" s="48"/>
      <c r="I7" s="48"/>
      <c r="J7" s="48"/>
      <c r="K7" s="51"/>
      <c r="L7" s="32"/>
      <c r="M7" s="20"/>
      <c r="N7" s="20"/>
      <c r="O7" s="20"/>
      <c r="P7" s="33"/>
    </row>
    <row r="8" spans="2:16" x14ac:dyDescent="0.25">
      <c r="B8" s="17" t="s">
        <v>4</v>
      </c>
      <c r="C8" s="54"/>
      <c r="D8" s="48"/>
      <c r="E8" s="48"/>
      <c r="F8" s="48"/>
      <c r="G8" s="48"/>
      <c r="H8" s="48"/>
      <c r="I8" s="48"/>
      <c r="J8" s="48"/>
      <c r="K8" s="51"/>
      <c r="L8" s="32"/>
      <c r="M8" s="20"/>
      <c r="N8" s="20"/>
      <c r="O8" s="20"/>
      <c r="P8" s="33"/>
    </row>
    <row r="9" spans="2:16" x14ac:dyDescent="0.25">
      <c r="B9" s="17" t="s">
        <v>5</v>
      </c>
      <c r="C9" s="54"/>
      <c r="D9" s="48"/>
      <c r="E9" s="48"/>
      <c r="F9" s="48"/>
      <c r="G9" s="48"/>
      <c r="H9" s="48"/>
      <c r="I9" s="48"/>
      <c r="J9" s="48"/>
      <c r="K9" s="51"/>
      <c r="L9" s="32"/>
      <c r="M9" s="20"/>
      <c r="N9" s="20"/>
      <c r="O9" s="20"/>
      <c r="P9" s="33"/>
    </row>
    <row r="10" spans="2:16" x14ac:dyDescent="0.25">
      <c r="B10" s="17" t="s">
        <v>6</v>
      </c>
      <c r="C10" s="54"/>
      <c r="D10" s="48"/>
      <c r="E10" s="48"/>
      <c r="F10" s="48"/>
      <c r="G10" s="48"/>
      <c r="H10" s="48"/>
      <c r="I10" s="48"/>
      <c r="J10" s="48"/>
      <c r="K10" s="51"/>
      <c r="L10" s="32"/>
      <c r="M10" s="20"/>
      <c r="N10" s="20"/>
      <c r="O10" s="20"/>
      <c r="P10" s="33"/>
    </row>
    <row r="11" spans="2:16" x14ac:dyDescent="0.25">
      <c r="B11" s="18" t="s">
        <v>7</v>
      </c>
      <c r="C11" s="54"/>
      <c r="D11" s="48"/>
      <c r="E11" s="48"/>
      <c r="F11" s="48"/>
      <c r="G11" s="48"/>
      <c r="H11" s="48"/>
      <c r="I11" s="48"/>
      <c r="J11" s="48"/>
      <c r="K11" s="51"/>
      <c r="L11" s="32"/>
      <c r="M11" s="20"/>
      <c r="N11" s="20"/>
      <c r="O11" s="20"/>
      <c r="P11" s="33"/>
    </row>
    <row r="12" spans="2:16" x14ac:dyDescent="0.25">
      <c r="B12" s="17" t="s">
        <v>8</v>
      </c>
      <c r="C12" s="54"/>
      <c r="D12" s="48"/>
      <c r="E12" s="48"/>
      <c r="F12" s="48"/>
      <c r="G12" s="48"/>
      <c r="H12" s="48"/>
      <c r="I12" s="48"/>
      <c r="J12" s="48"/>
      <c r="K12" s="51"/>
      <c r="L12" s="40">
        <v>72</v>
      </c>
      <c r="M12" s="39">
        <v>1520200</v>
      </c>
      <c r="N12" s="39">
        <f>(F4+H4)/C4*L12</f>
        <v>47948.109199229009</v>
      </c>
      <c r="O12" s="39">
        <f>M12+N12</f>
        <v>1568148.1091992289</v>
      </c>
      <c r="P12" s="41">
        <f>O12/J4</f>
        <v>1.285506133196373E-2</v>
      </c>
    </row>
    <row r="13" spans="2:16" x14ac:dyDescent="0.25">
      <c r="B13" s="17" t="s">
        <v>9</v>
      </c>
      <c r="C13" s="54"/>
      <c r="D13" s="48"/>
      <c r="E13" s="48"/>
      <c r="F13" s="48"/>
      <c r="G13" s="48"/>
      <c r="H13" s="48"/>
      <c r="I13" s="48"/>
      <c r="J13" s="48"/>
      <c r="K13" s="51"/>
      <c r="L13" s="32"/>
      <c r="M13" s="20"/>
      <c r="N13" s="20"/>
      <c r="O13" s="20"/>
      <c r="P13" s="33"/>
    </row>
    <row r="14" spans="2:16" ht="15.75" thickBot="1" x14ac:dyDescent="0.3">
      <c r="B14" s="19" t="s">
        <v>10</v>
      </c>
      <c r="C14" s="55"/>
      <c r="D14" s="49"/>
      <c r="E14" s="49"/>
      <c r="F14" s="49"/>
      <c r="G14" s="49"/>
      <c r="H14" s="49"/>
      <c r="I14" s="49"/>
      <c r="J14" s="49"/>
      <c r="K14" s="52"/>
      <c r="L14" s="36"/>
      <c r="M14" s="37"/>
      <c r="N14" s="37"/>
      <c r="O14" s="37"/>
      <c r="P14" s="38"/>
    </row>
  </sheetData>
  <mergeCells count="10">
    <mergeCell ref="B2:P2"/>
    <mergeCell ref="C4:C14"/>
    <mergeCell ref="D4:D14"/>
    <mergeCell ref="E4:E14"/>
    <mergeCell ref="F4:F14"/>
    <mergeCell ref="G4:G14"/>
    <mergeCell ref="H4:H14"/>
    <mergeCell ref="I4:I14"/>
    <mergeCell ref="J4:J14"/>
    <mergeCell ref="K4:K14"/>
  </mergeCells>
  <conditionalFormatting sqref="L3">
    <cfRule type="duplicateValues" dxfId="9" priority="4"/>
  </conditionalFormatting>
  <conditionalFormatting sqref="L3:M3">
    <cfRule type="duplicateValues" dxfId="8" priority="5"/>
  </conditionalFormatting>
  <conditionalFormatting sqref="M3">
    <cfRule type="duplicateValues" dxfId="7" priority="3"/>
  </conditionalFormatting>
  <conditionalFormatting sqref="N3:O3">
    <cfRule type="duplicateValues" dxfId="6" priority="2"/>
  </conditionalFormatting>
  <conditionalFormatting sqref="P3">
    <cfRule type="duplicateValues" dxfId="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F079-466D-4FA4-B59F-D2613E295DBD}">
  <dimension ref="B1:P14"/>
  <sheetViews>
    <sheetView workbookViewId="0">
      <selection activeCell="B16" sqref="B16"/>
    </sheetView>
  </sheetViews>
  <sheetFormatPr defaultRowHeight="15" x14ac:dyDescent="0.25"/>
  <cols>
    <col min="2" max="2" width="14.42578125" bestFit="1" customWidth="1"/>
    <col min="3" max="3" width="15.140625" customWidth="1"/>
    <col min="4" max="4" width="14.28515625" bestFit="1" customWidth="1"/>
    <col min="5" max="5" width="18.85546875" bestFit="1" customWidth="1"/>
    <col min="6" max="6" width="13.42578125" bestFit="1" customWidth="1"/>
    <col min="7" max="7" width="19" bestFit="1" customWidth="1"/>
    <col min="8" max="8" width="15.28515625" bestFit="1" customWidth="1"/>
    <col min="9" max="9" width="17.85546875" customWidth="1"/>
    <col min="10" max="10" width="15.28515625" bestFit="1" customWidth="1"/>
    <col min="11" max="11" width="13.28515625" bestFit="1" customWidth="1"/>
    <col min="12" max="12" width="15.42578125" customWidth="1"/>
    <col min="13" max="14" width="14" customWidth="1"/>
    <col min="15" max="15" width="15.85546875" customWidth="1"/>
  </cols>
  <sheetData>
    <row r="1" spans="2:16" ht="15.75" thickBot="1" x14ac:dyDescent="0.3">
      <c r="L1" s="21">
        <f>SUBTOTAL(9,L4:L14)</f>
        <v>124</v>
      </c>
      <c r="M1" s="42">
        <f>SUBTOTAL(9,M4:M14)</f>
        <v>2171376</v>
      </c>
      <c r="N1" s="42">
        <f>SUBTOTAL(9,N4:N14)</f>
        <v>82577.29917644996</v>
      </c>
      <c r="O1" s="42">
        <f>SUBTOTAL(9,O4:O14)</f>
        <v>2253953.2991764499</v>
      </c>
      <c r="P1" s="23"/>
    </row>
    <row r="2" spans="2:16" ht="15.75" thickBot="1" x14ac:dyDescent="0.3">
      <c r="B2" s="43" t="s">
        <v>21</v>
      </c>
      <c r="C2" s="44"/>
      <c r="D2" s="44"/>
      <c r="E2" s="44"/>
      <c r="F2" s="44"/>
      <c r="G2" s="44"/>
      <c r="H2" s="44"/>
      <c r="I2" s="44"/>
      <c r="J2" s="44"/>
      <c r="K2" s="44"/>
      <c r="L2" s="45"/>
      <c r="M2" s="45"/>
      <c r="N2" s="45"/>
      <c r="O2" s="45"/>
      <c r="P2" s="46"/>
    </row>
    <row r="3" spans="2:16" ht="48.75" thickBot="1" x14ac:dyDescent="0.3">
      <c r="B3" s="10" t="s">
        <v>18</v>
      </c>
      <c r="C3" s="11" t="s">
        <v>22</v>
      </c>
      <c r="D3" s="12" t="s">
        <v>12</v>
      </c>
      <c r="E3" s="12" t="s">
        <v>13</v>
      </c>
      <c r="F3" s="12" t="s">
        <v>14</v>
      </c>
      <c r="G3" s="12" t="s">
        <v>15</v>
      </c>
      <c r="H3" s="13" t="s">
        <v>16</v>
      </c>
      <c r="I3" s="13" t="s">
        <v>17</v>
      </c>
      <c r="J3" s="12" t="s">
        <v>19</v>
      </c>
      <c r="K3" s="14" t="s">
        <v>20</v>
      </c>
      <c r="L3" s="24" t="s">
        <v>28</v>
      </c>
      <c r="M3" s="25" t="s">
        <v>24</v>
      </c>
      <c r="N3" s="25" t="s">
        <v>25</v>
      </c>
      <c r="O3" s="25" t="s">
        <v>26</v>
      </c>
      <c r="P3" s="26" t="s">
        <v>27</v>
      </c>
    </row>
    <row r="4" spans="2:16" x14ac:dyDescent="0.25">
      <c r="B4" s="16" t="s">
        <v>0</v>
      </c>
      <c r="C4" s="53">
        <v>43943.900000000009</v>
      </c>
      <c r="D4" s="47">
        <v>92722561.668000013</v>
      </c>
      <c r="E4" s="47">
        <f>D4/C4</f>
        <v>2110.021224060677</v>
      </c>
      <c r="F4" s="47">
        <v>8027607.7199999997</v>
      </c>
      <c r="G4" s="47">
        <f>F4/C4</f>
        <v>182.6785451450599</v>
      </c>
      <c r="H4" s="47">
        <v>21236655</v>
      </c>
      <c r="I4" s="47">
        <f>H4/C4</f>
        <v>483.26741595534298</v>
      </c>
      <c r="J4" s="47">
        <v>121986824.388</v>
      </c>
      <c r="K4" s="50">
        <f>J4/C4</f>
        <v>2775.9671851610797</v>
      </c>
      <c r="L4" s="28"/>
      <c r="M4" s="29"/>
      <c r="N4" s="30"/>
      <c r="O4" s="30"/>
      <c r="P4" s="31"/>
    </row>
    <row r="5" spans="2:16" x14ac:dyDescent="0.25">
      <c r="B5" s="17" t="s">
        <v>1</v>
      </c>
      <c r="C5" s="54"/>
      <c r="D5" s="48"/>
      <c r="E5" s="48"/>
      <c r="F5" s="48"/>
      <c r="G5" s="48"/>
      <c r="H5" s="48"/>
      <c r="I5" s="48"/>
      <c r="J5" s="48"/>
      <c r="K5" s="51"/>
      <c r="L5" s="32"/>
      <c r="M5" s="20"/>
      <c r="N5" s="20"/>
      <c r="O5" s="20"/>
      <c r="P5" s="33"/>
    </row>
    <row r="6" spans="2:16" x14ac:dyDescent="0.25">
      <c r="B6" s="17" t="s">
        <v>2</v>
      </c>
      <c r="C6" s="54"/>
      <c r="D6" s="48"/>
      <c r="E6" s="48"/>
      <c r="F6" s="48"/>
      <c r="G6" s="48"/>
      <c r="H6" s="48"/>
      <c r="I6" s="48"/>
      <c r="J6" s="48"/>
      <c r="K6" s="51"/>
      <c r="L6" s="32"/>
      <c r="M6" s="20"/>
      <c r="N6" s="20"/>
      <c r="O6" s="20"/>
      <c r="P6" s="33"/>
    </row>
    <row r="7" spans="2:16" x14ac:dyDescent="0.25">
      <c r="B7" s="17" t="s">
        <v>3</v>
      </c>
      <c r="C7" s="54"/>
      <c r="D7" s="48"/>
      <c r="E7" s="48"/>
      <c r="F7" s="48"/>
      <c r="G7" s="48"/>
      <c r="H7" s="48"/>
      <c r="I7" s="48"/>
      <c r="J7" s="48"/>
      <c r="K7" s="51"/>
      <c r="L7" s="32"/>
      <c r="M7" s="20"/>
      <c r="N7" s="20"/>
      <c r="O7" s="20"/>
      <c r="P7" s="33"/>
    </row>
    <row r="8" spans="2:16" x14ac:dyDescent="0.25">
      <c r="B8" s="17" t="s">
        <v>4</v>
      </c>
      <c r="C8" s="54"/>
      <c r="D8" s="48"/>
      <c r="E8" s="48"/>
      <c r="F8" s="48"/>
      <c r="G8" s="48"/>
      <c r="H8" s="48"/>
      <c r="I8" s="48"/>
      <c r="J8" s="48"/>
      <c r="K8" s="51"/>
      <c r="L8" s="32"/>
      <c r="M8" s="20"/>
      <c r="N8" s="20"/>
      <c r="O8" s="20"/>
      <c r="P8" s="33"/>
    </row>
    <row r="9" spans="2:16" x14ac:dyDescent="0.25">
      <c r="B9" s="17" t="s">
        <v>5</v>
      </c>
      <c r="C9" s="54"/>
      <c r="D9" s="48"/>
      <c r="E9" s="48"/>
      <c r="F9" s="48"/>
      <c r="G9" s="48"/>
      <c r="H9" s="48"/>
      <c r="I9" s="48"/>
      <c r="J9" s="48"/>
      <c r="K9" s="51"/>
      <c r="L9" s="32"/>
      <c r="M9" s="20"/>
      <c r="N9" s="20"/>
      <c r="O9" s="20"/>
      <c r="P9" s="33"/>
    </row>
    <row r="10" spans="2:16" x14ac:dyDescent="0.25">
      <c r="B10" s="17" t="s">
        <v>6</v>
      </c>
      <c r="C10" s="54"/>
      <c r="D10" s="48"/>
      <c r="E10" s="48"/>
      <c r="F10" s="48"/>
      <c r="G10" s="48"/>
      <c r="H10" s="48"/>
      <c r="I10" s="48"/>
      <c r="J10" s="48"/>
      <c r="K10" s="51"/>
      <c r="L10" s="32"/>
      <c r="M10" s="20"/>
      <c r="N10" s="20"/>
      <c r="O10" s="20"/>
      <c r="P10" s="33"/>
    </row>
    <row r="11" spans="2:16" x14ac:dyDescent="0.25">
      <c r="B11" s="18" t="s">
        <v>7</v>
      </c>
      <c r="C11" s="54"/>
      <c r="D11" s="48"/>
      <c r="E11" s="48"/>
      <c r="F11" s="48"/>
      <c r="G11" s="48"/>
      <c r="H11" s="48"/>
      <c r="I11" s="48"/>
      <c r="J11" s="48"/>
      <c r="K11" s="51"/>
      <c r="L11" s="32"/>
      <c r="M11" s="20"/>
      <c r="N11" s="20"/>
      <c r="O11" s="20"/>
      <c r="P11" s="33"/>
    </row>
    <row r="12" spans="2:16" x14ac:dyDescent="0.25">
      <c r="B12" s="17" t="s">
        <v>8</v>
      </c>
      <c r="C12" s="54"/>
      <c r="D12" s="48"/>
      <c r="E12" s="48"/>
      <c r="F12" s="48"/>
      <c r="G12" s="48"/>
      <c r="H12" s="48"/>
      <c r="I12" s="48"/>
      <c r="J12" s="48"/>
      <c r="K12" s="51"/>
      <c r="L12" s="34">
        <v>124</v>
      </c>
      <c r="M12" s="27">
        <f>1520200+651176</f>
        <v>2171376</v>
      </c>
      <c r="N12" s="27">
        <f>(F4+H4)/C4*L12</f>
        <v>82577.29917644996</v>
      </c>
      <c r="O12" s="27">
        <f>M12+N12</f>
        <v>2253953.2991764499</v>
      </c>
      <c r="P12" s="41">
        <f>O12/J4</f>
        <v>1.8477022502097155E-2</v>
      </c>
    </row>
    <row r="13" spans="2:16" x14ac:dyDescent="0.25">
      <c r="B13" s="17" t="s">
        <v>9</v>
      </c>
      <c r="C13" s="54"/>
      <c r="D13" s="48"/>
      <c r="E13" s="48"/>
      <c r="F13" s="48"/>
      <c r="G13" s="48"/>
      <c r="H13" s="48"/>
      <c r="I13" s="48"/>
      <c r="J13" s="48"/>
      <c r="K13" s="51"/>
      <c r="L13" s="32"/>
      <c r="M13" s="20"/>
      <c r="N13" s="20"/>
      <c r="O13" s="20"/>
      <c r="P13" s="33"/>
    </row>
    <row r="14" spans="2:16" ht="15.75" thickBot="1" x14ac:dyDescent="0.3">
      <c r="B14" s="19" t="s">
        <v>10</v>
      </c>
      <c r="C14" s="55"/>
      <c r="D14" s="49"/>
      <c r="E14" s="49"/>
      <c r="F14" s="49"/>
      <c r="G14" s="49"/>
      <c r="H14" s="49"/>
      <c r="I14" s="49"/>
      <c r="J14" s="49"/>
      <c r="K14" s="52"/>
      <c r="L14" s="36"/>
      <c r="M14" s="37"/>
      <c r="N14" s="37"/>
      <c r="O14" s="37"/>
      <c r="P14" s="38"/>
    </row>
  </sheetData>
  <mergeCells count="10">
    <mergeCell ref="B2:P2"/>
    <mergeCell ref="C4:C14"/>
    <mergeCell ref="D4:D14"/>
    <mergeCell ref="E4:E14"/>
    <mergeCell ref="F4:F14"/>
    <mergeCell ref="G4:G14"/>
    <mergeCell ref="H4:H14"/>
    <mergeCell ref="I4:I14"/>
    <mergeCell ref="J4:J14"/>
    <mergeCell ref="K4:K14"/>
  </mergeCells>
  <conditionalFormatting sqref="L3">
    <cfRule type="duplicateValues" dxfId="4" priority="4"/>
  </conditionalFormatting>
  <conditionalFormatting sqref="L3:M3">
    <cfRule type="duplicateValues" dxfId="3" priority="5"/>
  </conditionalFormatting>
  <conditionalFormatting sqref="M3">
    <cfRule type="duplicateValues" dxfId="2" priority="3"/>
  </conditionalFormatting>
  <conditionalFormatting sqref="N3:O3">
    <cfRule type="duplicateValues" dxfId="1" priority="2"/>
  </conditionalFormatting>
  <conditionalFormatting sqref="P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Present</vt:lpstr>
      <vt:lpstr>PRE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Sagar</dc:creator>
  <cp:lastModifiedBy>Sanket Sagar</cp:lastModifiedBy>
  <dcterms:created xsi:type="dcterms:W3CDTF">2025-04-04T08:20:43Z</dcterms:created>
  <dcterms:modified xsi:type="dcterms:W3CDTF">2025-04-22T06:18:51Z</dcterms:modified>
</cp:coreProperties>
</file>