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lvijet\Desktop\Important\Research Template\"/>
    </mc:Choice>
  </mc:AlternateContent>
  <xr:revisionPtr revIDLastSave="0" documentId="13_ncr:1_{736F10CE-E7C3-41AA-883C-9828A388DC4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search Template" sheetId="1" r:id="rId1"/>
    <sheet name="Materiality" sheetId="2" r:id="rId2"/>
    <sheet name="Sample form" sheetId="3" r:id="rId3"/>
    <sheet name="Sample Charts" sheetId="5" r:id="rId4"/>
    <sheet name="Da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8" i="4" l="1"/>
  <c r="Z8" i="4"/>
  <c r="AA8" i="4"/>
  <c r="X8" i="4"/>
  <c r="AA9" i="4"/>
  <c r="Z9" i="4"/>
  <c r="Y9" i="4"/>
  <c r="X9" i="4"/>
  <c r="I25" i="4"/>
  <c r="H25" i="4"/>
  <c r="G25" i="4"/>
  <c r="F25" i="4"/>
  <c r="I21" i="4"/>
  <c r="H21" i="4"/>
  <c r="G21" i="4"/>
  <c r="F21" i="4"/>
  <c r="I17" i="4"/>
  <c r="H17" i="4"/>
  <c r="G17" i="4"/>
  <c r="F17" i="4"/>
  <c r="I13" i="4"/>
  <c r="H13" i="4"/>
  <c r="G13" i="4"/>
  <c r="F13" i="4"/>
  <c r="D12" i="1"/>
  <c r="D13" i="1"/>
  <c r="D14" i="1"/>
  <c r="D15" i="1"/>
  <c r="D16" i="1"/>
  <c r="D17" i="1"/>
  <c r="D18" i="1"/>
  <c r="D19" i="1"/>
  <c r="D20" i="1"/>
  <c r="D21" i="1"/>
  <c r="D22" i="1"/>
  <c r="D11" i="1"/>
</calcChain>
</file>

<file path=xl/sharedStrings.xml><?xml version="1.0" encoding="utf-8"?>
<sst xmlns="http://schemas.openxmlformats.org/spreadsheetml/2006/main" count="351" uniqueCount="95">
  <si>
    <t>Assessment Date</t>
  </si>
  <si>
    <t>Analyst</t>
  </si>
  <si>
    <t>Instrument ISIN</t>
  </si>
  <si>
    <t>Bloomberg Ticker</t>
  </si>
  <si>
    <t>WMT</t>
  </si>
  <si>
    <t>Issuer Name</t>
  </si>
  <si>
    <t>Walmart Inc.</t>
  </si>
  <si>
    <t>Geography</t>
  </si>
  <si>
    <t>US</t>
  </si>
  <si>
    <t>Sector</t>
  </si>
  <si>
    <t>Consumer Staples</t>
  </si>
  <si>
    <t>Industry group</t>
  </si>
  <si>
    <t>Consumer Staples Distribution</t>
  </si>
  <si>
    <t>Sub-industry</t>
  </si>
  <si>
    <t>Food retail</t>
  </si>
  <si>
    <t>Pillar</t>
  </si>
  <si>
    <t>No</t>
  </si>
  <si>
    <t>Material Issue</t>
  </si>
  <si>
    <t>Material for Sector</t>
  </si>
  <si>
    <t>Analysis</t>
  </si>
  <si>
    <t>Topic Ranking (1-4)</t>
  </si>
  <si>
    <t>Ranking Criteria per Topic</t>
  </si>
  <si>
    <t>Category Ranking (1-4)</t>
  </si>
  <si>
    <t>Valuation Adjustment</t>
  </si>
  <si>
    <t>Category Assessment</t>
  </si>
  <si>
    <t>E</t>
  </si>
  <si>
    <t>Issue 1</t>
  </si>
  <si>
    <t>Issue 2</t>
  </si>
  <si>
    <t>Issue 3</t>
  </si>
  <si>
    <t>Issue 4</t>
  </si>
  <si>
    <t>S</t>
  </si>
  <si>
    <t>Issue 5</t>
  </si>
  <si>
    <t>Issue 6</t>
  </si>
  <si>
    <t>Issue 7</t>
  </si>
  <si>
    <t>Issue 8</t>
  </si>
  <si>
    <t>G</t>
  </si>
  <si>
    <t>Issue 9</t>
  </si>
  <si>
    <t>Issue 10</t>
  </si>
  <si>
    <t>Issue 11</t>
  </si>
  <si>
    <t>Issue 12</t>
  </si>
  <si>
    <t>Overall ESG assessment by analyst with rationale</t>
  </si>
  <si>
    <t>Industry Group</t>
  </si>
  <si>
    <t>Industry</t>
  </si>
  <si>
    <t>Food, Beverages &amp; Tobacco</t>
  </si>
  <si>
    <t>Beverages</t>
  </si>
  <si>
    <t>Brewers</t>
  </si>
  <si>
    <t>Y</t>
  </si>
  <si>
    <t>N</t>
  </si>
  <si>
    <t>Distillers &amp; Vintners</t>
  </si>
  <si>
    <t>Soft Drinks &amp; Non-alcoholic Beverages</t>
  </si>
  <si>
    <t>Food Products</t>
  </si>
  <si>
    <t>Agricultural Products &amp; Services</t>
  </si>
  <si>
    <t>Packaged Foods &amp; Meats</t>
  </si>
  <si>
    <t>Tobacco</t>
  </si>
  <si>
    <t>Consumer Staples Distribution &amp; Retail</t>
  </si>
  <si>
    <t>Drug Retail</t>
  </si>
  <si>
    <t>Food Distribution</t>
  </si>
  <si>
    <t>Food Retail</t>
  </si>
  <si>
    <t>Consumer Staples Merchandise Retail</t>
  </si>
  <si>
    <t>Household &amp; Personal Products</t>
  </si>
  <si>
    <t>Household Products</t>
  </si>
  <si>
    <t>Personal Care Products</t>
  </si>
  <si>
    <t>Analyst Name</t>
  </si>
  <si>
    <t>Environmental Pillar</t>
  </si>
  <si>
    <t>Category Ranking</t>
  </si>
  <si>
    <t>Social Pillar</t>
  </si>
  <si>
    <t>Overall Ranking</t>
  </si>
  <si>
    <t>Governance Pillar</t>
  </si>
  <si>
    <t>Category Description</t>
  </si>
  <si>
    <t>Attachments</t>
  </si>
  <si>
    <t>Materiality</t>
  </si>
  <si>
    <t>Findings</t>
  </si>
  <si>
    <t>Ranking</t>
  </si>
  <si>
    <t>Mahesh</t>
  </si>
  <si>
    <t>Summary</t>
  </si>
  <si>
    <t>22/10/2024</t>
  </si>
  <si>
    <t>Overall</t>
  </si>
  <si>
    <t>E Pillar</t>
  </si>
  <si>
    <t>S Pillar</t>
  </si>
  <si>
    <t>G Pillar</t>
  </si>
  <si>
    <t>Consumer Discretionary</t>
  </si>
  <si>
    <t>Energy</t>
  </si>
  <si>
    <t>Financials</t>
  </si>
  <si>
    <t>Information Technology</t>
  </si>
  <si>
    <t>Industrials</t>
  </si>
  <si>
    <t>Score</t>
  </si>
  <si>
    <t>Overall Score Distribution</t>
  </si>
  <si>
    <t>Environment Score Distribution</t>
  </si>
  <si>
    <t>Social Score Distribution</t>
  </si>
  <si>
    <t>Governance Score Distribution</t>
  </si>
  <si>
    <t>No of Research</t>
  </si>
  <si>
    <t>Research by Sector</t>
  </si>
  <si>
    <t>Walmart</t>
  </si>
  <si>
    <t>Overall Score</t>
  </si>
  <si>
    <t>Walmart Rating 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</si>
</sst>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horizontal="right"/>
    </xf>
    <xf numFmtId="0" fontId="3" fillId="0" borderId="8" xfId="0" applyFont="1" applyBorder="1"/>
    <xf numFmtId="0" fontId="3" fillId="0" borderId="9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5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left"/>
    </xf>
    <xf numFmtId="0" fontId="9" fillId="0" borderId="0" xfId="0" applyFont="1" applyAlignment="1">
      <alignment horizontal="center"/>
    </xf>
    <xf numFmtId="16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Data!$E$13</c:f>
              <c:strCache>
                <c:ptCount val="1"/>
                <c:pt idx="0">
                  <c:v>Consumer Discretionary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35-4C3A-A539-E76DDD07736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35-4C3A-A539-E76DDD07736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35-4C3A-A539-E76DDD07736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35-4C3A-A539-E76DDD07736D}"/>
              </c:ext>
            </c:extLst>
          </c:dPt>
          <c:dLbls>
            <c:dLbl>
              <c:idx val="0"/>
              <c:layout>
                <c:manualLayout>
                  <c:x val="9.3062605752961089E-2"/>
                  <c:y val="-6.5378836898215748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35-4C3A-A539-E76DDD07736D}"/>
                </c:ext>
              </c:extLst>
            </c:dLbl>
            <c:dLbl>
              <c:idx val="1"/>
              <c:layout>
                <c:manualLayout>
                  <c:x val="9.7292724196277491E-2"/>
                  <c:y val="5.029141299862748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B35-4C3A-A539-E76DDD07736D}"/>
                </c:ext>
              </c:extLst>
            </c:dLbl>
            <c:dLbl>
              <c:idx val="2"/>
              <c:layout>
                <c:manualLayout>
                  <c:x val="-6.3451776649746189E-2"/>
                  <c:y val="8.046626079780387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B35-4C3A-A539-E76DDD07736D}"/>
                </c:ext>
              </c:extLst>
            </c:dLbl>
            <c:dLbl>
              <c:idx val="3"/>
              <c:layout>
                <c:manualLayout>
                  <c:x val="-8.037225042301184E-2"/>
                  <c:y val="-5.532055429849025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B35-4C3A-A539-E76DDD0773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Data!$F$13:$I$13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B35-4C3A-A539-E76DDD0773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Data!$E$17</c:f>
              <c:strCache>
                <c:ptCount val="1"/>
                <c:pt idx="0">
                  <c:v>Consumer Discretionary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7E-4375-9685-61D07675964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7E-4375-9685-61D07675964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F7E-4375-9685-61D07675964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F7E-4375-9685-61D076759647}"/>
              </c:ext>
            </c:extLst>
          </c:dPt>
          <c:dLbls>
            <c:dLbl>
              <c:idx val="0"/>
              <c:layout>
                <c:manualLayout>
                  <c:x val="0"/>
                  <c:y val="-0.2969609356065856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7E-4375-9685-61D076759647}"/>
                </c:ext>
              </c:extLst>
            </c:dLbl>
            <c:dLbl>
              <c:idx val="1"/>
              <c:layout>
                <c:manualLayout>
                  <c:x val="0"/>
                  <c:y val="-0.177741402713005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F7E-4375-9685-61D076759647}"/>
                </c:ext>
              </c:extLst>
            </c:dLbl>
            <c:dLbl>
              <c:idx val="2"/>
              <c:layout>
                <c:manualLayout>
                  <c:x val="7.581936123882874E-17"/>
                  <c:y val="-0.1728245745395023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F7E-4375-9685-61D076759647}"/>
                </c:ext>
              </c:extLst>
            </c:dLbl>
            <c:dLbl>
              <c:idx val="3"/>
              <c:layout>
                <c:manualLayout>
                  <c:x val="0"/>
                  <c:y val="-0.1728245745395023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F7E-4375-9685-61D0767596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Data!$F$17:$I$17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F7E-4375-9685-61D076759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48660032"/>
        <c:axId val="548661112"/>
      </c:barChart>
      <c:catAx>
        <c:axId val="5486600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8661112"/>
        <c:auto val="1"/>
        <c:lblAlgn val="ctr"/>
        <c:lblOffset val="100"/>
        <c:noMultiLvlLbl val="0"/>
      </c:catAx>
      <c:valAx>
        <c:axId val="548661112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8660032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9F-4C02-ACC3-0A50910348E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9F-4C02-ACC3-0A50910348E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9F-4C02-ACC3-0A50910348E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49F-4C02-ACC3-0A50910348E1}"/>
              </c:ext>
            </c:extLst>
          </c:dPt>
          <c:dLbls>
            <c:delete val="1"/>
            <c:extLst/>
          </c:dLbls>
          <c:cat>
            <c:strRef>
              <c:f>Data!$E$21</c:f>
              <c:strCache>
                <c:ptCount val="1"/>
                <c:pt idx="0">
                  <c:v>Consumer Discretionary</c:v>
                </c:pt>
              </c:strCache>
            </c:strRef>
          </c:cat>
          <c:val>
            <c:numRef>
              <c:f>Data!$F$21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49F-4C02-ACC3-0A50910348E1}"/>
            </c:ext>
          </c:extLst>
        </c:ser>
        <c:ser>
          <c:idx val="1"/>
          <c:order val="1"/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Data!$E$21</c:f>
              <c:strCache>
                <c:ptCount val="1"/>
                <c:pt idx="0">
                  <c:v>Consumer Discretionary</c:v>
                </c:pt>
              </c:strCache>
            </c:strRef>
          </c:cat>
          <c:val>
            <c:numRef>
              <c:f>Data!$G$21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B27-4D1F-9E86-DFD3B18B1FDF}"/>
            </c:ext>
          </c:extLst>
        </c:ser>
        <c:ser>
          <c:idx val="2"/>
          <c:order val="2"/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Data!$E$21</c:f>
              <c:strCache>
                <c:ptCount val="1"/>
                <c:pt idx="0">
                  <c:v>Consumer Discretionary</c:v>
                </c:pt>
              </c:strCache>
            </c:strRef>
          </c:cat>
          <c:val>
            <c:numRef>
              <c:f>Data!$H$21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B27-4D1F-9E86-DFD3B18B1FDF}"/>
            </c:ext>
          </c:extLst>
        </c:ser>
        <c:ser>
          <c:idx val="3"/>
          <c:order val="3"/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Data!$E$21</c:f>
              <c:strCache>
                <c:ptCount val="1"/>
                <c:pt idx="0">
                  <c:v>Consumer Discretionary</c:v>
                </c:pt>
              </c:strCache>
            </c:strRef>
          </c:cat>
          <c:val>
            <c:numRef>
              <c:f>Data!$I$21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27-4D1F-9E86-DFD3B18B1F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545548656"/>
        <c:axId val="545547216"/>
      </c:barChart>
      <c:catAx>
        <c:axId val="54554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5547216"/>
        <c:auto val="1"/>
        <c:lblAlgn val="ctr"/>
        <c:lblOffset val="100"/>
        <c:noMultiLvlLbl val="0"/>
      </c:catAx>
      <c:valAx>
        <c:axId val="54554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5548656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144-41BC-9B83-D77898E5712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144-41BC-9B83-D77898E5712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144-41BC-9B83-D77898E5712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144-41BC-9B83-D77898E5712F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44-41BC-9B83-D77898E5712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144-41BC-9B83-D77898E571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Data!$E$25</c:f>
              <c:strCache>
                <c:ptCount val="1"/>
                <c:pt idx="0">
                  <c:v>Consumer Discretionary</c:v>
                </c:pt>
              </c:strCache>
            </c:strRef>
          </c:cat>
          <c:val>
            <c:numRef>
              <c:f>Data!$F$25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44-41BC-9B83-D77898E5712F}"/>
            </c:ext>
          </c:extLst>
        </c:ser>
        <c:ser>
          <c:idx val="1"/>
          <c:order val="1"/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delete val="1"/>
          </c:dLbls>
          <c:cat>
            <c:strRef>
              <c:f>Data!$E$25</c:f>
              <c:strCache>
                <c:ptCount val="1"/>
                <c:pt idx="0">
                  <c:v>Consumer Discretionary</c:v>
                </c:pt>
              </c:strCache>
            </c:strRef>
          </c:cat>
          <c:val>
            <c:numRef>
              <c:f>Data!$G$25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C5-4B4C-B29D-362438518B24}"/>
            </c:ext>
          </c:extLst>
        </c:ser>
        <c:ser>
          <c:idx val="2"/>
          <c:order val="2"/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Data!$E$25</c:f>
              <c:strCache>
                <c:ptCount val="1"/>
                <c:pt idx="0">
                  <c:v>Consumer Discretionary</c:v>
                </c:pt>
              </c:strCache>
            </c:strRef>
          </c:cat>
          <c:val>
            <c:numRef>
              <c:f>Data!$H$25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C5-4B4C-B29D-362438518B24}"/>
            </c:ext>
          </c:extLst>
        </c:ser>
        <c:ser>
          <c:idx val="3"/>
          <c:order val="3"/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Data!$E$25</c:f>
              <c:strCache>
                <c:ptCount val="1"/>
                <c:pt idx="0">
                  <c:v>Consumer Discretionary</c:v>
                </c:pt>
              </c:strCache>
            </c:strRef>
          </c:cat>
          <c:val>
            <c:numRef>
              <c:f>Data!$I$25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C5-4B4C-B29D-362438518B2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648133360"/>
        <c:axId val="648126880"/>
      </c:barChart>
      <c:catAx>
        <c:axId val="64813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48126880"/>
        <c:auto val="1"/>
        <c:lblAlgn val="ctr"/>
        <c:lblOffset val="100"/>
        <c:noMultiLvlLbl val="0"/>
      </c:catAx>
      <c:valAx>
        <c:axId val="64812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48133360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Data!$C$3</c:f>
              <c:strCache>
                <c:ptCount val="1"/>
                <c:pt idx="0">
                  <c:v>No of Research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45-4A34-A7D8-AFD34E4FA5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45-4A34-A7D8-AFD34E4FA5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445-4A34-A7D8-AFD34E4FA5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445-4A34-A7D8-AFD34E4FA54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445-4A34-A7D8-AFD34E4FA5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Data!$B$4:$B$8</c:f>
              <c:strCache>
                <c:ptCount val="5"/>
                <c:pt idx="0">
                  <c:v>Consumer Discretionary</c:v>
                </c:pt>
                <c:pt idx="1">
                  <c:v>Energy</c:v>
                </c:pt>
                <c:pt idx="2">
                  <c:v>Financials</c:v>
                </c:pt>
                <c:pt idx="3">
                  <c:v>Information Technology</c:v>
                </c:pt>
                <c:pt idx="4">
                  <c:v>Industrials</c:v>
                </c:pt>
              </c:strCache>
            </c:strRef>
          </c:cat>
          <c:val>
            <c:numRef>
              <c:f>Data!$C$4:$C$8</c:f>
              <c:numCache>
                <c:formatCode>General</c:formatCode>
                <c:ptCount val="5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445-4A34-A7D8-AFD34E4FA54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Data!$W$9</c:f>
              <c:strCache>
                <c:ptCount val="1"/>
                <c:pt idx="0">
                  <c:v>Overall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Data!$X$8:$AA$8</c:f>
              <c:numCache>
                <c:formatCode>d\-mmm</c:formatCode>
                <c:ptCount val="4"/>
                <c:pt idx="0">
                  <c:v>45291</c:v>
                </c:pt>
                <c:pt idx="1">
                  <c:v>45382</c:v>
                </c:pt>
                <c:pt idx="2">
                  <c:v>45473</c:v>
                </c:pt>
                <c:pt idx="3">
                  <c:v>45565</c:v>
                </c:pt>
              </c:numCache>
            </c:numRef>
          </c:cat>
          <c:val>
            <c:numRef>
              <c:f>Data!$X$9:$AA$9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9-4E57-A397-E1B8729D8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651032"/>
        <c:axId val="548651392"/>
      </c:lineChart>
      <c:dateAx>
        <c:axId val="548651032"/>
        <c:scaling>
          <c:orientation val="minMax"/>
          <c:max val="45565"/>
          <c:min val="45291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651392"/>
        <c:crosses val="autoZero"/>
        <c:auto val="1"/>
        <c:lblOffset val="100"/>
        <c:baseTimeUnit val="months"/>
        <c:majorUnit val="3"/>
        <c:majorTimeUnit val="months"/>
        <c:minorUnit val="3"/>
        <c:minorTimeUnit val="months"/>
      </c:dateAx>
      <c:valAx>
        <c:axId val="54865139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6510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20</xdr:row>
      <xdr:rowOff>7620</xdr:rowOff>
    </xdr:from>
    <xdr:to>
      <xdr:col>5</xdr:col>
      <xdr:colOff>601980</xdr:colOff>
      <xdr:row>33</xdr:row>
      <xdr:rowOff>155462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B70720-DA67-435D-BC21-9C0E68A06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</xdr:colOff>
      <xdr:row>20</xdr:row>
      <xdr:rowOff>0</xdr:rowOff>
    </xdr:from>
    <xdr:to>
      <xdr:col>12</xdr:col>
      <xdr:colOff>30480</xdr:colOff>
      <xdr:row>34</xdr:row>
      <xdr:rowOff>22646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C90041-085C-4F7D-90A9-3B219AF451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20</xdr:row>
      <xdr:rowOff>0</xdr:rowOff>
    </xdr:from>
    <xdr:to>
      <xdr:col>18</xdr:col>
      <xdr:colOff>22860</xdr:colOff>
      <xdr:row>34</xdr:row>
      <xdr:rowOff>22646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CD3A5D-3FC3-4BE0-AE1E-8250EF1670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24</xdr:col>
      <xdr:colOff>22860</xdr:colOff>
      <xdr:row>34</xdr:row>
      <xdr:rowOff>22646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81027B-D31B-4461-BDB1-2792C6C48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15240</xdr:colOff>
      <xdr:row>2</xdr:row>
      <xdr:rowOff>7620</xdr:rowOff>
    </xdr:from>
    <xdr:to>
      <xdr:col>8</xdr:col>
      <xdr:colOff>548640</xdr:colOff>
      <xdr:row>17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6067B37-82D3-4D00-A19A-57B89219F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37</xdr:row>
      <xdr:rowOff>30480</xdr:rowOff>
    </xdr:from>
    <xdr:to>
      <xdr:col>8</xdr:col>
      <xdr:colOff>563880</xdr:colOff>
      <xdr:row>52</xdr:row>
      <xdr:rowOff>30480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C78D1AF-33BF-4C7B-B15D-9A7A8C450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activeCell="E10" sqref="E10"/>
    </sheetView>
  </sheetViews>
  <sheetFormatPr defaultColWidth="8.88671875" defaultRowHeight="13.2" x14ac:dyDescent="0.25"/>
  <cols>
    <col min="1" max="2" width="7.77734375" style="3" customWidth="1"/>
    <col min="3" max="3" width="21.109375" style="3" customWidth="1"/>
    <col min="4" max="4" width="8.88671875" style="3"/>
    <col min="5" max="5" width="42.33203125" style="3" customWidth="1"/>
    <col min="6" max="6" width="9.33203125" style="3" customWidth="1"/>
    <col min="7" max="7" width="42.33203125" style="3" customWidth="1"/>
    <col min="8" max="9" width="9.33203125" style="3" customWidth="1"/>
    <col min="10" max="10" width="42.33203125" style="3" customWidth="1"/>
    <col min="11" max="16384" width="8.88671875" style="3"/>
  </cols>
  <sheetData>
    <row r="1" spans="1:10" x14ac:dyDescent="0.25">
      <c r="A1" s="3" t="s">
        <v>0</v>
      </c>
      <c r="C1" s="16"/>
      <c r="F1" s="3" t="s">
        <v>1</v>
      </c>
      <c r="G1" s="16"/>
    </row>
    <row r="2" spans="1:10" x14ac:dyDescent="0.25">
      <c r="A2" s="3" t="s">
        <v>2</v>
      </c>
      <c r="C2" s="16"/>
    </row>
    <row r="3" spans="1:10" x14ac:dyDescent="0.25">
      <c r="A3" s="3" t="s">
        <v>3</v>
      </c>
      <c r="C3" s="16" t="s">
        <v>4</v>
      </c>
    </row>
    <row r="4" spans="1:10" x14ac:dyDescent="0.25">
      <c r="A4" s="3" t="s">
        <v>5</v>
      </c>
      <c r="C4" s="16" t="s">
        <v>6</v>
      </c>
    </row>
    <row r="5" spans="1:10" x14ac:dyDescent="0.25">
      <c r="A5" s="3" t="s">
        <v>7</v>
      </c>
      <c r="C5" s="16" t="s">
        <v>8</v>
      </c>
    </row>
    <row r="6" spans="1:10" x14ac:dyDescent="0.25">
      <c r="A6" s="3" t="s">
        <v>9</v>
      </c>
      <c r="C6" s="16" t="s">
        <v>10</v>
      </c>
    </row>
    <row r="7" spans="1:10" x14ac:dyDescent="0.25">
      <c r="A7" s="3" t="s">
        <v>11</v>
      </c>
      <c r="C7" s="16" t="s">
        <v>12</v>
      </c>
    </row>
    <row r="8" spans="1:10" x14ac:dyDescent="0.25">
      <c r="A8" s="3" t="s">
        <v>13</v>
      </c>
      <c r="C8" s="16" t="s">
        <v>14</v>
      </c>
    </row>
    <row r="9" spans="1:10" ht="13.8" thickBot="1" x14ac:dyDescent="0.3"/>
    <row r="10" spans="1:10" ht="40.200000000000003" thickBot="1" x14ac:dyDescent="0.3">
      <c r="A10" s="4" t="s">
        <v>15</v>
      </c>
      <c r="B10" s="5" t="s">
        <v>16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5" t="s">
        <v>23</v>
      </c>
      <c r="J10" s="6" t="s">
        <v>24</v>
      </c>
    </row>
    <row r="11" spans="1:10" x14ac:dyDescent="0.25">
      <c r="A11" s="7" t="s">
        <v>25</v>
      </c>
      <c r="B11" s="8">
        <v>1</v>
      </c>
      <c r="C11" s="9" t="s">
        <v>26</v>
      </c>
      <c r="D11" s="8" t="str">
        <f>VLOOKUP($C$8,Materiality!$D:$P,MATCH($C11,Materiality!$D$1:$P$1,0),0)</f>
        <v>Y</v>
      </c>
      <c r="E11" s="9" t="s">
        <v>19</v>
      </c>
      <c r="F11" s="8"/>
      <c r="G11" s="9"/>
      <c r="H11" s="46"/>
      <c r="I11" s="46"/>
      <c r="J11" s="43"/>
    </row>
    <row r="12" spans="1:10" ht="14.4" customHeight="1" x14ac:dyDescent="0.25">
      <c r="A12" s="10" t="s">
        <v>25</v>
      </c>
      <c r="B12" s="11">
        <v>2</v>
      </c>
      <c r="C12" s="12" t="s">
        <v>27</v>
      </c>
      <c r="D12" s="11" t="str">
        <f>VLOOKUP($C$8,Materiality!$D:$P,MATCH($C12,Materiality!$D$1:$P$1,0),0)</f>
        <v>Y</v>
      </c>
      <c r="E12" s="12"/>
      <c r="F12" s="11"/>
      <c r="G12" s="12"/>
      <c r="H12" s="47"/>
      <c r="I12" s="47"/>
      <c r="J12" s="44"/>
    </row>
    <row r="13" spans="1:10" ht="14.4" customHeight="1" x14ac:dyDescent="0.25">
      <c r="A13" s="10" t="s">
        <v>25</v>
      </c>
      <c r="B13" s="11">
        <v>3</v>
      </c>
      <c r="C13" s="12" t="s">
        <v>28</v>
      </c>
      <c r="D13" s="11" t="str">
        <f>VLOOKUP($C$8,Materiality!$D:$P,MATCH($C13,Materiality!$D$1:$P$1,0),0)</f>
        <v>Y</v>
      </c>
      <c r="E13" s="12"/>
      <c r="F13" s="11"/>
      <c r="G13" s="12"/>
      <c r="H13" s="47"/>
      <c r="I13" s="47"/>
      <c r="J13" s="44"/>
    </row>
    <row r="14" spans="1:10" ht="15" customHeight="1" thickBot="1" x14ac:dyDescent="0.3">
      <c r="A14" s="13" t="s">
        <v>25</v>
      </c>
      <c r="B14" s="14">
        <v>4</v>
      </c>
      <c r="C14" s="15" t="s">
        <v>29</v>
      </c>
      <c r="D14" s="14" t="str">
        <f>VLOOKUP($C$8,Materiality!$D:$P,MATCH($C14,Materiality!$D$1:$P$1,0),0)</f>
        <v>Y</v>
      </c>
      <c r="E14" s="15"/>
      <c r="F14" s="14"/>
      <c r="G14" s="15"/>
      <c r="H14" s="48"/>
      <c r="I14" s="48"/>
      <c r="J14" s="45"/>
    </row>
    <row r="15" spans="1:10" x14ac:dyDescent="0.25">
      <c r="A15" s="7" t="s">
        <v>30</v>
      </c>
      <c r="B15" s="8">
        <v>5</v>
      </c>
      <c r="C15" s="9" t="s">
        <v>31</v>
      </c>
      <c r="D15" s="8" t="str">
        <f>VLOOKUP($C$8,Materiality!$D:$P,MATCH($C15,Materiality!$D$1:$P$1,0),0)</f>
        <v>Y</v>
      </c>
      <c r="E15" s="9"/>
      <c r="F15" s="8"/>
      <c r="G15" s="9"/>
      <c r="H15" s="46"/>
      <c r="I15" s="46"/>
      <c r="J15" s="43"/>
    </row>
    <row r="16" spans="1:10" ht="14.4" customHeight="1" x14ac:dyDescent="0.25">
      <c r="A16" s="10" t="s">
        <v>30</v>
      </c>
      <c r="B16" s="11">
        <v>6</v>
      </c>
      <c r="C16" s="12" t="s">
        <v>32</v>
      </c>
      <c r="D16" s="11" t="str">
        <f>VLOOKUP($C$8,Materiality!$D:$P,MATCH($C16,Materiality!$D$1:$P$1,0),0)</f>
        <v>Y</v>
      </c>
      <c r="E16" s="12"/>
      <c r="F16" s="11"/>
      <c r="G16" s="12"/>
      <c r="H16" s="47"/>
      <c r="I16" s="47"/>
      <c r="J16" s="44"/>
    </row>
    <row r="17" spans="1:10" ht="14.4" customHeight="1" x14ac:dyDescent="0.25">
      <c r="A17" s="10" t="s">
        <v>30</v>
      </c>
      <c r="B17" s="11">
        <v>7</v>
      </c>
      <c r="C17" s="12" t="s">
        <v>33</v>
      </c>
      <c r="D17" s="11" t="str">
        <f>VLOOKUP($C$8,Materiality!$D:$P,MATCH($C17,Materiality!$D$1:$P$1,0),0)</f>
        <v>N</v>
      </c>
      <c r="E17" s="12"/>
      <c r="F17" s="11"/>
      <c r="G17" s="12"/>
      <c r="H17" s="47"/>
      <c r="I17" s="47"/>
      <c r="J17" s="44"/>
    </row>
    <row r="18" spans="1:10" ht="15" customHeight="1" thickBot="1" x14ac:dyDescent="0.3">
      <c r="A18" s="13" t="s">
        <v>30</v>
      </c>
      <c r="B18" s="14">
        <v>8</v>
      </c>
      <c r="C18" s="15" t="s">
        <v>34</v>
      </c>
      <c r="D18" s="14" t="str">
        <f>VLOOKUP($C$8,Materiality!$D:$P,MATCH($C18,Materiality!$D$1:$P$1,0),0)</f>
        <v>N</v>
      </c>
      <c r="E18" s="15"/>
      <c r="F18" s="14"/>
      <c r="G18" s="15"/>
      <c r="H18" s="48"/>
      <c r="I18" s="48"/>
      <c r="J18" s="45"/>
    </row>
    <row r="19" spans="1:10" x14ac:dyDescent="0.25">
      <c r="A19" s="7" t="s">
        <v>35</v>
      </c>
      <c r="B19" s="8">
        <v>9</v>
      </c>
      <c r="C19" s="9" t="s">
        <v>36</v>
      </c>
      <c r="D19" s="8" t="str">
        <f>VLOOKUP($C$8,Materiality!$D:$P,MATCH($C19,Materiality!$D$1:$P$1,0),0)</f>
        <v>Y</v>
      </c>
      <c r="E19" s="9"/>
      <c r="F19" s="8"/>
      <c r="G19" s="9"/>
      <c r="H19" s="46"/>
      <c r="I19" s="46"/>
      <c r="J19" s="43"/>
    </row>
    <row r="20" spans="1:10" ht="14.4" customHeight="1" x14ac:dyDescent="0.25">
      <c r="A20" s="10" t="s">
        <v>35</v>
      </c>
      <c r="B20" s="11">
        <v>10</v>
      </c>
      <c r="C20" s="12" t="s">
        <v>37</v>
      </c>
      <c r="D20" s="11" t="str">
        <f>VLOOKUP($C$8,Materiality!$D:$P,MATCH($C20,Materiality!$D$1:$P$1,0),0)</f>
        <v>Y</v>
      </c>
      <c r="E20" s="12"/>
      <c r="F20" s="11"/>
      <c r="G20" s="12"/>
      <c r="H20" s="47"/>
      <c r="I20" s="47"/>
      <c r="J20" s="44"/>
    </row>
    <row r="21" spans="1:10" ht="14.4" customHeight="1" x14ac:dyDescent="0.25">
      <c r="A21" s="10" t="s">
        <v>35</v>
      </c>
      <c r="B21" s="11">
        <v>11</v>
      </c>
      <c r="C21" s="12" t="s">
        <v>38</v>
      </c>
      <c r="D21" s="11" t="str">
        <f>VLOOKUP($C$8,Materiality!$D:$P,MATCH($C21,Materiality!$D$1:$P$1,0),0)</f>
        <v>Y</v>
      </c>
      <c r="E21" s="12"/>
      <c r="F21" s="11"/>
      <c r="G21" s="12"/>
      <c r="H21" s="47"/>
      <c r="I21" s="47"/>
      <c r="J21" s="44"/>
    </row>
    <row r="22" spans="1:10" ht="15" customHeight="1" thickBot="1" x14ac:dyDescent="0.3">
      <c r="A22" s="13" t="s">
        <v>35</v>
      </c>
      <c r="B22" s="14">
        <v>12</v>
      </c>
      <c r="C22" s="15" t="s">
        <v>39</v>
      </c>
      <c r="D22" s="14" t="str">
        <f>VLOOKUP($C$8,Materiality!$D:$P,MATCH($C22,Materiality!$D$1:$P$1,0),0)</f>
        <v>Y</v>
      </c>
      <c r="E22" s="15"/>
      <c r="F22" s="14"/>
      <c r="G22" s="15"/>
      <c r="H22" s="47"/>
      <c r="I22" s="48"/>
      <c r="J22" s="45"/>
    </row>
    <row r="23" spans="1:10" ht="13.8" thickBot="1" x14ac:dyDescent="0.3">
      <c r="G23" s="17" t="s">
        <v>40</v>
      </c>
      <c r="H23" s="18"/>
      <c r="J23" s="19"/>
    </row>
  </sheetData>
  <mergeCells count="9">
    <mergeCell ref="J11:J14"/>
    <mergeCell ref="J15:J18"/>
    <mergeCell ref="J19:J22"/>
    <mergeCell ref="H11:H14"/>
    <mergeCell ref="H15:H18"/>
    <mergeCell ref="H19:H22"/>
    <mergeCell ref="I11:I14"/>
    <mergeCell ref="I15:I18"/>
    <mergeCell ref="I19:I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E27" sqref="E27"/>
    </sheetView>
  </sheetViews>
  <sheetFormatPr defaultRowHeight="14.4" x14ac:dyDescent="0.3"/>
  <cols>
    <col min="1" max="4" width="17.77734375" customWidth="1"/>
  </cols>
  <sheetData>
    <row r="1" spans="1:16" x14ac:dyDescent="0.3">
      <c r="A1" s="2" t="s">
        <v>9</v>
      </c>
      <c r="B1" s="2" t="s">
        <v>41</v>
      </c>
      <c r="C1" s="2" t="s">
        <v>42</v>
      </c>
      <c r="D1" s="2" t="s">
        <v>13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36</v>
      </c>
      <c r="N1" s="2" t="s">
        <v>37</v>
      </c>
      <c r="O1" s="2" t="s">
        <v>38</v>
      </c>
      <c r="P1" s="2" t="s">
        <v>39</v>
      </c>
    </row>
    <row r="2" spans="1:16" x14ac:dyDescent="0.3">
      <c r="A2" t="s">
        <v>10</v>
      </c>
      <c r="B2" t="s">
        <v>43</v>
      </c>
      <c r="C2" t="s">
        <v>44</v>
      </c>
      <c r="D2" t="s">
        <v>45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47</v>
      </c>
      <c r="L2" s="1" t="s">
        <v>47</v>
      </c>
      <c r="M2" s="1" t="s">
        <v>46</v>
      </c>
      <c r="N2" s="1" t="s">
        <v>46</v>
      </c>
      <c r="O2" s="1" t="s">
        <v>46</v>
      </c>
      <c r="P2" s="1" t="s">
        <v>46</v>
      </c>
    </row>
    <row r="3" spans="1:16" x14ac:dyDescent="0.3">
      <c r="D3" t="s">
        <v>48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47</v>
      </c>
      <c r="L3" s="1" t="s">
        <v>47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x14ac:dyDescent="0.3">
      <c r="D4" t="s">
        <v>49</v>
      </c>
      <c r="E4" s="1" t="s">
        <v>46</v>
      </c>
      <c r="F4" s="1" t="s">
        <v>46</v>
      </c>
      <c r="G4" s="1" t="s">
        <v>46</v>
      </c>
      <c r="H4" s="1" t="s">
        <v>46</v>
      </c>
      <c r="I4" s="1" t="s">
        <v>46</v>
      </c>
      <c r="J4" s="1" t="s">
        <v>46</v>
      </c>
      <c r="K4" s="1" t="s">
        <v>47</v>
      </c>
      <c r="L4" s="1" t="s">
        <v>47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x14ac:dyDescent="0.3">
      <c r="C5" t="s">
        <v>50</v>
      </c>
      <c r="D5" t="s">
        <v>51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47</v>
      </c>
      <c r="L5" s="1" t="s">
        <v>47</v>
      </c>
      <c r="M5" s="1" t="s">
        <v>46</v>
      </c>
      <c r="N5" s="1" t="s">
        <v>46</v>
      </c>
      <c r="O5" s="1" t="s">
        <v>46</v>
      </c>
      <c r="P5" s="1" t="s">
        <v>46</v>
      </c>
    </row>
    <row r="6" spans="1:16" x14ac:dyDescent="0.3">
      <c r="D6" t="s">
        <v>52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47</v>
      </c>
      <c r="L6" s="1" t="s">
        <v>47</v>
      </c>
      <c r="M6" s="1" t="s">
        <v>46</v>
      </c>
      <c r="N6" s="1" t="s">
        <v>46</v>
      </c>
      <c r="O6" s="1" t="s">
        <v>46</v>
      </c>
      <c r="P6" s="1" t="s">
        <v>46</v>
      </c>
    </row>
    <row r="7" spans="1:16" x14ac:dyDescent="0.3">
      <c r="C7" t="s">
        <v>53</v>
      </c>
      <c r="D7" t="s">
        <v>53</v>
      </c>
      <c r="E7" s="1" t="s">
        <v>46</v>
      </c>
      <c r="F7" s="1" t="s">
        <v>46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47</v>
      </c>
      <c r="M7" s="1" t="s">
        <v>46</v>
      </c>
      <c r="N7" s="1" t="s">
        <v>46</v>
      </c>
      <c r="O7" s="1" t="s">
        <v>46</v>
      </c>
      <c r="P7" s="1" t="s">
        <v>46</v>
      </c>
    </row>
    <row r="8" spans="1:16" x14ac:dyDescent="0.3">
      <c r="A8" t="s">
        <v>10</v>
      </c>
      <c r="B8" t="s">
        <v>12</v>
      </c>
      <c r="C8" t="s">
        <v>54</v>
      </c>
      <c r="D8" t="s">
        <v>55</v>
      </c>
      <c r="E8" s="1" t="s">
        <v>46</v>
      </c>
      <c r="F8" s="1" t="s">
        <v>46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47</v>
      </c>
      <c r="L8" s="1" t="s">
        <v>47</v>
      </c>
      <c r="M8" s="1" t="s">
        <v>46</v>
      </c>
      <c r="N8" s="1" t="s">
        <v>46</v>
      </c>
      <c r="O8" s="1" t="s">
        <v>46</v>
      </c>
      <c r="P8" s="1" t="s">
        <v>46</v>
      </c>
    </row>
    <row r="9" spans="1:16" x14ac:dyDescent="0.3">
      <c r="D9" t="s">
        <v>56</v>
      </c>
      <c r="E9" s="1" t="s">
        <v>46</v>
      </c>
      <c r="F9" s="1" t="s">
        <v>46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47</v>
      </c>
      <c r="L9" s="1" t="s">
        <v>47</v>
      </c>
      <c r="M9" s="1" t="s">
        <v>46</v>
      </c>
      <c r="N9" s="1" t="s">
        <v>46</v>
      </c>
      <c r="O9" s="1" t="s">
        <v>46</v>
      </c>
      <c r="P9" s="1" t="s">
        <v>46</v>
      </c>
    </row>
    <row r="10" spans="1:16" x14ac:dyDescent="0.3">
      <c r="D10" t="s">
        <v>57</v>
      </c>
      <c r="E10" s="1" t="s">
        <v>46</v>
      </c>
      <c r="F10" s="1" t="s">
        <v>46</v>
      </c>
      <c r="G10" s="1" t="s">
        <v>46</v>
      </c>
      <c r="H10" s="1" t="s">
        <v>46</v>
      </c>
      <c r="I10" s="1" t="s">
        <v>46</v>
      </c>
      <c r="J10" s="1" t="s">
        <v>46</v>
      </c>
      <c r="K10" s="1" t="s">
        <v>47</v>
      </c>
      <c r="L10" s="1" t="s">
        <v>47</v>
      </c>
      <c r="M10" s="1" t="s">
        <v>46</v>
      </c>
      <c r="N10" s="1" t="s">
        <v>46</v>
      </c>
      <c r="O10" s="1" t="s">
        <v>46</v>
      </c>
      <c r="P10" s="1" t="s">
        <v>46</v>
      </c>
    </row>
    <row r="11" spans="1:16" x14ac:dyDescent="0.3">
      <c r="D11" t="s">
        <v>58</v>
      </c>
      <c r="E11" s="1" t="s">
        <v>46</v>
      </c>
      <c r="F11" s="1" t="s">
        <v>46</v>
      </c>
      <c r="G11" s="1" t="s">
        <v>46</v>
      </c>
      <c r="H11" s="1" t="s">
        <v>46</v>
      </c>
      <c r="I11" s="1" t="s">
        <v>46</v>
      </c>
      <c r="J11" s="1" t="s">
        <v>46</v>
      </c>
      <c r="K11" s="1" t="s">
        <v>47</v>
      </c>
      <c r="L11" s="1" t="s">
        <v>47</v>
      </c>
      <c r="M11" s="1" t="s">
        <v>46</v>
      </c>
      <c r="N11" s="1" t="s">
        <v>46</v>
      </c>
      <c r="O11" s="1" t="s">
        <v>46</v>
      </c>
      <c r="P11" s="1" t="s">
        <v>46</v>
      </c>
    </row>
    <row r="12" spans="1:16" x14ac:dyDescent="0.3">
      <c r="A12" t="s">
        <v>10</v>
      </c>
      <c r="B12" t="s">
        <v>59</v>
      </c>
      <c r="C12" t="s">
        <v>60</v>
      </c>
      <c r="D12" t="s">
        <v>60</v>
      </c>
      <c r="E12" s="1" t="s">
        <v>46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47</v>
      </c>
      <c r="K12" s="1" t="s">
        <v>47</v>
      </c>
      <c r="L12" s="1" t="s">
        <v>47</v>
      </c>
      <c r="M12" s="1" t="s">
        <v>46</v>
      </c>
      <c r="N12" s="1" t="s">
        <v>46</v>
      </c>
      <c r="O12" s="1" t="s">
        <v>46</v>
      </c>
      <c r="P12" s="1" t="s">
        <v>46</v>
      </c>
    </row>
    <row r="13" spans="1:16" x14ac:dyDescent="0.3">
      <c r="C13" t="s">
        <v>61</v>
      </c>
      <c r="D13" t="s">
        <v>61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47</v>
      </c>
      <c r="K13" s="1" t="s">
        <v>47</v>
      </c>
      <c r="L13" s="1" t="s">
        <v>47</v>
      </c>
      <c r="M13" s="1" t="s">
        <v>46</v>
      </c>
      <c r="N13" s="1" t="s">
        <v>46</v>
      </c>
      <c r="O13" s="1" t="s">
        <v>46</v>
      </c>
      <c r="P13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26"/>
  <sheetViews>
    <sheetView zoomScale="90" zoomScaleNormal="90" workbookViewId="0">
      <selection activeCell="H29" sqref="H29"/>
    </sheetView>
  </sheetViews>
  <sheetFormatPr defaultColWidth="9" defaultRowHeight="12" x14ac:dyDescent="0.25"/>
  <cols>
    <col min="1" max="1" width="17.88671875" style="22" customWidth="1"/>
    <col min="2" max="2" width="9.88671875" style="22" customWidth="1"/>
    <col min="3" max="3" width="12.44140625" style="22" customWidth="1"/>
    <col min="4" max="9" width="9" style="22"/>
    <col min="10" max="10" width="18.77734375" style="22" customWidth="1"/>
    <col min="11" max="17" width="9" style="22"/>
    <col min="18" max="18" width="18" style="22" customWidth="1"/>
    <col min="19" max="16384" width="9" style="22"/>
  </cols>
  <sheetData>
    <row r="2" spans="1:24" x14ac:dyDescent="0.25">
      <c r="A2" s="20" t="s">
        <v>62</v>
      </c>
      <c r="B2" s="50" t="s">
        <v>73</v>
      </c>
      <c r="C2" s="50"/>
    </row>
    <row r="3" spans="1:24" x14ac:dyDescent="0.25">
      <c r="A3" s="20" t="s">
        <v>0</v>
      </c>
      <c r="B3" s="50" t="s">
        <v>75</v>
      </c>
      <c r="C3" s="50"/>
    </row>
    <row r="4" spans="1:24" x14ac:dyDescent="0.25">
      <c r="A4" s="20" t="s">
        <v>2</v>
      </c>
      <c r="B4" s="50"/>
      <c r="C4" s="50"/>
    </row>
    <row r="5" spans="1:24" x14ac:dyDescent="0.25">
      <c r="A5" s="20" t="s">
        <v>3</v>
      </c>
      <c r="B5" s="50" t="s">
        <v>4</v>
      </c>
      <c r="C5" s="50"/>
      <c r="F5" s="37"/>
    </row>
    <row r="6" spans="1:24" x14ac:dyDescent="0.25">
      <c r="A6" s="20" t="s">
        <v>5</v>
      </c>
      <c r="B6" s="50" t="s">
        <v>6</v>
      </c>
      <c r="C6" s="50"/>
    </row>
    <row r="7" spans="1:24" x14ac:dyDescent="0.25">
      <c r="A7" s="20" t="s">
        <v>7</v>
      </c>
      <c r="B7" s="50" t="s">
        <v>8</v>
      </c>
      <c r="C7" s="50"/>
    </row>
    <row r="8" spans="1:24" x14ac:dyDescent="0.25">
      <c r="A8" s="20" t="s">
        <v>9</v>
      </c>
      <c r="B8" s="50" t="s">
        <v>10</v>
      </c>
      <c r="C8" s="50"/>
    </row>
    <row r="9" spans="1:24" x14ac:dyDescent="0.25">
      <c r="A9" s="20" t="s">
        <v>11</v>
      </c>
      <c r="B9" s="54" t="s">
        <v>12</v>
      </c>
      <c r="C9" s="54"/>
    </row>
    <row r="10" spans="1:24" x14ac:dyDescent="0.25">
      <c r="A10" s="20" t="s">
        <v>13</v>
      </c>
      <c r="B10" s="50" t="s">
        <v>14</v>
      </c>
      <c r="C10" s="50"/>
    </row>
    <row r="11" spans="1:24" x14ac:dyDescent="0.25">
      <c r="A11" s="20"/>
      <c r="B11" s="40"/>
      <c r="C11" s="40"/>
    </row>
    <row r="12" spans="1:24" x14ac:dyDescent="0.25">
      <c r="A12" s="21" t="s">
        <v>66</v>
      </c>
      <c r="B12" s="51">
        <v>2</v>
      </c>
      <c r="C12" s="51"/>
    </row>
    <row r="14" spans="1:24" s="39" customFormat="1" ht="13.8" x14ac:dyDescent="0.3">
      <c r="A14" s="49" t="s">
        <v>63</v>
      </c>
      <c r="B14" s="49"/>
      <c r="C14" s="49"/>
      <c r="D14" s="49"/>
      <c r="E14" s="49"/>
      <c r="F14" s="49"/>
      <c r="G14" s="49"/>
      <c r="J14" s="49" t="s">
        <v>65</v>
      </c>
      <c r="K14" s="49"/>
      <c r="L14" s="49"/>
      <c r="M14" s="49"/>
      <c r="N14" s="49"/>
      <c r="O14" s="49"/>
      <c r="P14" s="49"/>
      <c r="R14" s="49" t="s">
        <v>67</v>
      </c>
      <c r="S14" s="49"/>
      <c r="T14" s="49"/>
      <c r="U14" s="49"/>
      <c r="V14" s="49"/>
      <c r="W14" s="49"/>
      <c r="X14" s="49"/>
    </row>
    <row r="15" spans="1:24" ht="12.6" thickBot="1" x14ac:dyDescent="0.3">
      <c r="A15" s="23"/>
      <c r="B15" s="23"/>
      <c r="C15" s="23"/>
      <c r="D15" s="23"/>
      <c r="E15" s="23"/>
      <c r="F15" s="23"/>
      <c r="G15" s="23"/>
      <c r="J15" s="23"/>
      <c r="K15" s="23"/>
      <c r="L15" s="23"/>
      <c r="M15" s="23"/>
      <c r="N15" s="23"/>
      <c r="O15" s="23"/>
      <c r="P15" s="23"/>
      <c r="R15" s="23"/>
      <c r="S15" s="23"/>
      <c r="T15" s="23"/>
      <c r="U15" s="23"/>
      <c r="V15" s="23"/>
      <c r="W15" s="23"/>
      <c r="X15" s="23"/>
    </row>
    <row r="16" spans="1:24" ht="45" customHeight="1" thickBot="1" x14ac:dyDescent="0.3">
      <c r="A16" s="24" t="s">
        <v>17</v>
      </c>
      <c r="B16" s="25" t="s">
        <v>70</v>
      </c>
      <c r="C16" s="53" t="s">
        <v>19</v>
      </c>
      <c r="D16" s="53"/>
      <c r="E16" s="53"/>
      <c r="F16" s="53"/>
      <c r="G16" s="25" t="s">
        <v>72</v>
      </c>
      <c r="J16" s="24" t="s">
        <v>17</v>
      </c>
      <c r="K16" s="25" t="s">
        <v>70</v>
      </c>
      <c r="L16" s="53" t="s">
        <v>19</v>
      </c>
      <c r="M16" s="53"/>
      <c r="N16" s="53"/>
      <c r="O16" s="53"/>
      <c r="P16" s="25" t="s">
        <v>72</v>
      </c>
      <c r="R16" s="24" t="s">
        <v>17</v>
      </c>
      <c r="S16" s="25" t="s">
        <v>70</v>
      </c>
      <c r="T16" s="53" t="s">
        <v>19</v>
      </c>
      <c r="U16" s="53"/>
      <c r="V16" s="53"/>
      <c r="W16" s="53"/>
      <c r="X16" s="25" t="s">
        <v>72</v>
      </c>
    </row>
    <row r="17" spans="1:24" s="30" customFormat="1" ht="45" customHeight="1" x14ac:dyDescent="0.3">
      <c r="A17" s="26" t="s">
        <v>26</v>
      </c>
      <c r="B17" s="27" t="s">
        <v>46</v>
      </c>
      <c r="C17" s="52" t="s">
        <v>71</v>
      </c>
      <c r="D17" s="52"/>
      <c r="E17" s="52"/>
      <c r="F17" s="52"/>
      <c r="G17" s="29">
        <v>2</v>
      </c>
      <c r="J17" s="26" t="s">
        <v>26</v>
      </c>
      <c r="K17" s="27" t="s">
        <v>46</v>
      </c>
      <c r="L17" s="52" t="s">
        <v>71</v>
      </c>
      <c r="M17" s="52"/>
      <c r="N17" s="52"/>
      <c r="O17" s="52"/>
      <c r="P17" s="29">
        <v>3</v>
      </c>
      <c r="R17" s="26" t="s">
        <v>26</v>
      </c>
      <c r="S17" s="27" t="s">
        <v>46</v>
      </c>
      <c r="T17" s="52" t="s">
        <v>71</v>
      </c>
      <c r="U17" s="52"/>
      <c r="V17" s="52"/>
      <c r="W17" s="52"/>
      <c r="X17" s="28">
        <v>3</v>
      </c>
    </row>
    <row r="18" spans="1:24" s="30" customFormat="1" ht="26.25" customHeight="1" x14ac:dyDescent="0.3">
      <c r="A18" s="31" t="s">
        <v>27</v>
      </c>
      <c r="B18" s="32" t="s">
        <v>46</v>
      </c>
      <c r="C18" s="52" t="s">
        <v>71</v>
      </c>
      <c r="D18" s="52"/>
      <c r="E18" s="52"/>
      <c r="F18" s="52"/>
      <c r="G18" s="33">
        <v>3</v>
      </c>
      <c r="J18" s="31" t="s">
        <v>27</v>
      </c>
      <c r="K18" s="32" t="s">
        <v>47</v>
      </c>
      <c r="L18" s="52"/>
      <c r="M18" s="52"/>
      <c r="N18" s="52"/>
      <c r="O18" s="52"/>
      <c r="P18" s="33"/>
      <c r="R18" s="31" t="s">
        <v>27</v>
      </c>
      <c r="S18" s="32" t="s">
        <v>46</v>
      </c>
      <c r="T18" s="52" t="s">
        <v>71</v>
      </c>
      <c r="U18" s="52"/>
      <c r="V18" s="52"/>
      <c r="W18" s="52"/>
      <c r="X18" s="28">
        <v>3</v>
      </c>
    </row>
    <row r="19" spans="1:24" s="30" customFormat="1" ht="25.5" customHeight="1" x14ac:dyDescent="0.3">
      <c r="A19" s="31" t="s">
        <v>28</v>
      </c>
      <c r="B19" s="32" t="s">
        <v>47</v>
      </c>
      <c r="C19" s="52"/>
      <c r="D19" s="52"/>
      <c r="E19" s="52"/>
      <c r="F19" s="52"/>
      <c r="G19" s="33"/>
      <c r="J19" s="31" t="s">
        <v>28</v>
      </c>
      <c r="K19" s="32" t="s">
        <v>47</v>
      </c>
      <c r="L19" s="52"/>
      <c r="M19" s="52"/>
      <c r="N19" s="52"/>
      <c r="O19" s="52"/>
      <c r="P19" s="33"/>
      <c r="R19" s="31" t="s">
        <v>28</v>
      </c>
      <c r="S19" s="32" t="s">
        <v>46</v>
      </c>
      <c r="T19" s="52" t="s">
        <v>71</v>
      </c>
      <c r="U19" s="52"/>
      <c r="V19" s="52"/>
      <c r="W19" s="52"/>
      <c r="X19" s="28">
        <v>3</v>
      </c>
    </row>
    <row r="20" spans="1:24" s="30" customFormat="1" ht="52.5" customHeight="1" thickBot="1" x14ac:dyDescent="0.35">
      <c r="A20" s="34" t="s">
        <v>29</v>
      </c>
      <c r="B20" s="35" t="s">
        <v>47</v>
      </c>
      <c r="C20" s="52"/>
      <c r="D20" s="52"/>
      <c r="E20" s="52"/>
      <c r="F20" s="52"/>
      <c r="G20" s="33"/>
      <c r="J20" s="34" t="s">
        <v>29</v>
      </c>
      <c r="K20" s="35" t="s">
        <v>46</v>
      </c>
      <c r="L20" s="52" t="s">
        <v>71</v>
      </c>
      <c r="M20" s="52"/>
      <c r="N20" s="52"/>
      <c r="O20" s="52"/>
      <c r="P20" s="33">
        <v>2</v>
      </c>
      <c r="R20" s="34" t="s">
        <v>29</v>
      </c>
      <c r="S20" s="35" t="s">
        <v>46</v>
      </c>
      <c r="T20" s="52" t="s">
        <v>71</v>
      </c>
      <c r="U20" s="52"/>
      <c r="V20" s="52"/>
      <c r="W20" s="52"/>
      <c r="X20" s="28">
        <v>3</v>
      </c>
    </row>
    <row r="21" spans="1:24" s="30" customFormat="1" x14ac:dyDescent="0.3"/>
    <row r="22" spans="1:24" s="30" customFormat="1" x14ac:dyDescent="0.3">
      <c r="A22" s="36" t="s">
        <v>68</v>
      </c>
      <c r="B22" s="51" t="s">
        <v>74</v>
      </c>
      <c r="C22" s="51"/>
      <c r="D22" s="51"/>
      <c r="E22" s="51"/>
      <c r="F22" s="51"/>
      <c r="G22" s="51"/>
      <c r="J22" s="36" t="s">
        <v>68</v>
      </c>
      <c r="K22" s="51" t="s">
        <v>74</v>
      </c>
      <c r="L22" s="51"/>
      <c r="M22" s="51"/>
      <c r="N22" s="51"/>
      <c r="O22" s="51"/>
      <c r="P22" s="51"/>
      <c r="R22" s="36" t="s">
        <v>68</v>
      </c>
      <c r="S22" s="51" t="s">
        <v>74</v>
      </c>
      <c r="T22" s="51"/>
      <c r="U22" s="51"/>
      <c r="V22" s="51"/>
      <c r="W22" s="51"/>
      <c r="X22" s="51"/>
    </row>
    <row r="23" spans="1:24" s="30" customFormat="1" x14ac:dyDescent="0.3">
      <c r="A23" s="36"/>
      <c r="B23" s="37"/>
      <c r="C23" s="37"/>
      <c r="D23" s="37"/>
      <c r="E23" s="37"/>
      <c r="F23" s="37"/>
      <c r="G23" s="37"/>
      <c r="J23" s="36"/>
      <c r="K23" s="37"/>
      <c r="L23" s="37"/>
      <c r="M23" s="37"/>
      <c r="N23" s="37"/>
      <c r="O23" s="37"/>
      <c r="P23" s="37"/>
      <c r="R23" s="36"/>
      <c r="S23" s="37"/>
      <c r="T23" s="37"/>
      <c r="U23" s="37"/>
      <c r="V23" s="37"/>
      <c r="W23" s="37"/>
      <c r="X23" s="37"/>
    </row>
    <row r="24" spans="1:24" s="30" customFormat="1" x14ac:dyDescent="0.3">
      <c r="A24" s="36" t="s">
        <v>64</v>
      </c>
      <c r="B24" s="31">
        <v>2</v>
      </c>
      <c r="J24" s="36" t="s">
        <v>64</v>
      </c>
      <c r="K24" s="31">
        <v>2</v>
      </c>
      <c r="R24" s="36" t="s">
        <v>64</v>
      </c>
      <c r="S24" s="31">
        <v>3</v>
      </c>
    </row>
    <row r="25" spans="1:24" s="30" customFormat="1" x14ac:dyDescent="0.3">
      <c r="A25" s="38"/>
      <c r="J25" s="36"/>
      <c r="R25" s="36"/>
    </row>
    <row r="26" spans="1:24" s="30" customFormat="1" x14ac:dyDescent="0.3">
      <c r="A26" s="36" t="s">
        <v>69</v>
      </c>
      <c r="J26" s="36" t="s">
        <v>69</v>
      </c>
      <c r="R26" s="36" t="s">
        <v>69</v>
      </c>
    </row>
  </sheetData>
  <mergeCells count="31">
    <mergeCell ref="T17:W17"/>
    <mergeCell ref="T18:W18"/>
    <mergeCell ref="B7:C7"/>
    <mergeCell ref="C16:F16"/>
    <mergeCell ref="L16:O16"/>
    <mergeCell ref="T16:W16"/>
    <mergeCell ref="L17:O17"/>
    <mergeCell ref="L18:O18"/>
    <mergeCell ref="C17:F17"/>
    <mergeCell ref="C18:F18"/>
    <mergeCell ref="R14:X14"/>
    <mergeCell ref="B8:C8"/>
    <mergeCell ref="B9:C9"/>
    <mergeCell ref="B10:C10"/>
    <mergeCell ref="B12:C12"/>
    <mergeCell ref="B22:G22"/>
    <mergeCell ref="K22:P22"/>
    <mergeCell ref="S22:X22"/>
    <mergeCell ref="T19:W19"/>
    <mergeCell ref="T20:W20"/>
    <mergeCell ref="L19:O19"/>
    <mergeCell ref="L20:O20"/>
    <mergeCell ref="C19:F19"/>
    <mergeCell ref="C20:F20"/>
    <mergeCell ref="A14:G14"/>
    <mergeCell ref="J14:P14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20FF-998D-48C5-A914-3591EA85E2C9}">
  <dimension ref="A2:T37"/>
  <sheetViews>
    <sheetView showGridLines="0" tabSelected="1" workbookViewId="0"/>
  </sheetViews>
  <sheetFormatPr defaultRowHeight="14.4" x14ac:dyDescent="0.3"/>
  <cols>
    <col min="1" max="1" width="3.109375" style="41" customWidth="1"/>
    <col min="7" max="7" width="5.5546875" customWidth="1"/>
    <col min="13" max="13" width="6" customWidth="1"/>
    <col min="19" max="19" width="5.77734375" customWidth="1"/>
  </cols>
  <sheetData>
    <row r="2" spans="2:2" x14ac:dyDescent="0.3">
      <c r="B2" t="s">
        <v>91</v>
      </c>
    </row>
    <row r="20" spans="2:20" x14ac:dyDescent="0.3">
      <c r="B20" t="s">
        <v>86</v>
      </c>
      <c r="H20" t="s">
        <v>87</v>
      </c>
      <c r="N20" t="s">
        <v>88</v>
      </c>
      <c r="T20" t="s">
        <v>89</v>
      </c>
    </row>
    <row r="37" spans="2:2" x14ac:dyDescent="0.3">
      <c r="B37" t="s">
        <v>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7476-1918-4CCB-AA5D-6A7EF61FFFA2}">
  <dimension ref="B2:AA25"/>
  <sheetViews>
    <sheetView showGridLines="0" workbookViewId="0">
      <selection activeCell="AD26" sqref="AD26"/>
    </sheetView>
  </sheetViews>
  <sheetFormatPr defaultRowHeight="10.199999999999999" x14ac:dyDescent="0.2"/>
  <cols>
    <col min="1" max="1" width="3.109375" style="41" customWidth="1"/>
    <col min="2" max="2" width="16.33203125" style="41" bestFit="1" customWidth="1"/>
    <col min="3" max="3" width="10.6640625" style="41" bestFit="1" customWidth="1"/>
    <col min="4" max="4" width="8.88671875" style="41"/>
    <col min="5" max="5" width="17.77734375" style="41" bestFit="1" customWidth="1"/>
    <col min="6" max="21" width="3.21875" style="41" customWidth="1"/>
    <col min="22" max="22" width="8.88671875" style="41"/>
    <col min="23" max="23" width="9.33203125" style="41" bestFit="1" customWidth="1"/>
    <col min="24" max="16384" width="8.88671875" style="41"/>
  </cols>
  <sheetData>
    <row r="2" spans="2:27" x14ac:dyDescent="0.2">
      <c r="F2" s="55" t="s">
        <v>76</v>
      </c>
      <c r="G2" s="55"/>
      <c r="H2" s="55"/>
      <c r="I2" s="55"/>
      <c r="J2" s="55" t="s">
        <v>77</v>
      </c>
      <c r="K2" s="55"/>
      <c r="L2" s="55"/>
      <c r="M2" s="55"/>
      <c r="N2" s="55" t="s">
        <v>78</v>
      </c>
      <c r="O2" s="55"/>
      <c r="P2" s="55"/>
      <c r="Q2" s="55"/>
      <c r="R2" s="55" t="s">
        <v>79</v>
      </c>
      <c r="S2" s="55"/>
      <c r="T2" s="55"/>
      <c r="U2" s="55"/>
      <c r="W2" s="41" t="s">
        <v>92</v>
      </c>
      <c r="X2" s="56">
        <v>45291</v>
      </c>
      <c r="Y2" s="56">
        <v>45382</v>
      </c>
      <c r="Z2" s="56">
        <v>45473</v>
      </c>
      <c r="AA2" s="56">
        <v>45565</v>
      </c>
    </row>
    <row r="3" spans="2:27" x14ac:dyDescent="0.2">
      <c r="C3" s="41" t="s">
        <v>90</v>
      </c>
      <c r="F3" s="42">
        <v>1</v>
      </c>
      <c r="G3" s="42">
        <v>2</v>
      </c>
      <c r="H3" s="42">
        <v>3</v>
      </c>
      <c r="I3" s="42">
        <v>4</v>
      </c>
      <c r="J3" s="42">
        <v>1</v>
      </c>
      <c r="K3" s="42">
        <v>2</v>
      </c>
      <c r="L3" s="42">
        <v>3</v>
      </c>
      <c r="M3" s="42">
        <v>4</v>
      </c>
      <c r="N3" s="42">
        <v>1</v>
      </c>
      <c r="O3" s="42">
        <v>2</v>
      </c>
      <c r="P3" s="42">
        <v>3</v>
      </c>
      <c r="Q3" s="42">
        <v>4</v>
      </c>
      <c r="R3" s="42">
        <v>1</v>
      </c>
      <c r="S3" s="42">
        <v>2</v>
      </c>
      <c r="T3" s="42">
        <v>3</v>
      </c>
      <c r="U3" s="42">
        <v>4</v>
      </c>
      <c r="W3" s="41" t="s">
        <v>93</v>
      </c>
      <c r="X3" s="41">
        <v>3</v>
      </c>
      <c r="Y3" s="41">
        <v>2</v>
      </c>
      <c r="Z3" s="41">
        <v>3</v>
      </c>
      <c r="AA3" s="41">
        <v>3</v>
      </c>
    </row>
    <row r="4" spans="2:27" x14ac:dyDescent="0.2">
      <c r="B4" s="41" t="s">
        <v>80</v>
      </c>
      <c r="C4" s="41">
        <v>5</v>
      </c>
      <c r="E4" s="41" t="s">
        <v>80</v>
      </c>
      <c r="F4" s="41">
        <v>1</v>
      </c>
      <c r="G4" s="41">
        <v>1</v>
      </c>
      <c r="H4" s="41">
        <v>2</v>
      </c>
      <c r="I4" s="41">
        <v>1</v>
      </c>
      <c r="J4" s="41">
        <v>2</v>
      </c>
      <c r="K4" s="41">
        <v>1</v>
      </c>
      <c r="L4" s="41">
        <v>1</v>
      </c>
      <c r="M4" s="41">
        <v>1</v>
      </c>
      <c r="O4" s="41">
        <v>1</v>
      </c>
      <c r="P4" s="41">
        <v>2</v>
      </c>
      <c r="Q4" s="41">
        <v>2</v>
      </c>
      <c r="T4" s="41">
        <v>3</v>
      </c>
      <c r="U4" s="41">
        <v>4</v>
      </c>
      <c r="W4" s="41" t="s">
        <v>77</v>
      </c>
      <c r="X4" s="41">
        <v>3</v>
      </c>
      <c r="Y4" s="41">
        <v>2</v>
      </c>
      <c r="Z4" s="41">
        <v>3</v>
      </c>
      <c r="AA4" s="41">
        <v>3</v>
      </c>
    </row>
    <row r="5" spans="2:27" x14ac:dyDescent="0.2">
      <c r="B5" s="41" t="s">
        <v>81</v>
      </c>
      <c r="C5" s="41">
        <v>2</v>
      </c>
      <c r="E5" s="41" t="s">
        <v>81</v>
      </c>
      <c r="F5" s="41">
        <v>2</v>
      </c>
      <c r="G5" s="41">
        <v>1</v>
      </c>
      <c r="H5" s="41">
        <v>1</v>
      </c>
      <c r="I5" s="41">
        <v>1</v>
      </c>
      <c r="J5" s="41">
        <v>2</v>
      </c>
      <c r="K5" s="41">
        <v>1</v>
      </c>
      <c r="L5" s="41">
        <v>1</v>
      </c>
      <c r="M5" s="41">
        <v>1</v>
      </c>
      <c r="N5" s="41">
        <v>2</v>
      </c>
      <c r="O5" s="41">
        <v>1</v>
      </c>
      <c r="P5" s="41">
        <v>1</v>
      </c>
      <c r="Q5" s="41">
        <v>1</v>
      </c>
      <c r="R5" s="41">
        <v>2</v>
      </c>
      <c r="S5" s="41">
        <v>1</v>
      </c>
      <c r="T5" s="41">
        <v>1</v>
      </c>
      <c r="U5" s="41">
        <v>1</v>
      </c>
      <c r="W5" s="41" t="s">
        <v>78</v>
      </c>
      <c r="X5" s="41">
        <v>4</v>
      </c>
      <c r="Y5" s="41">
        <v>3</v>
      </c>
      <c r="Z5" s="41">
        <v>3</v>
      </c>
      <c r="AA5" s="41">
        <v>3</v>
      </c>
    </row>
    <row r="6" spans="2:27" x14ac:dyDescent="0.2">
      <c r="B6" s="41" t="s">
        <v>82</v>
      </c>
      <c r="C6" s="41">
        <v>4</v>
      </c>
      <c r="E6" s="41" t="s">
        <v>82</v>
      </c>
      <c r="W6" s="41" t="s">
        <v>79</v>
      </c>
      <c r="X6" s="41">
        <v>3</v>
      </c>
      <c r="Y6" s="41">
        <v>2</v>
      </c>
      <c r="Z6" s="41">
        <v>3</v>
      </c>
      <c r="AA6" s="41">
        <v>3</v>
      </c>
    </row>
    <row r="7" spans="2:27" x14ac:dyDescent="0.2">
      <c r="B7" s="41" t="s">
        <v>83</v>
      </c>
      <c r="C7" s="41">
        <v>2</v>
      </c>
      <c r="E7" s="41" t="s">
        <v>83</v>
      </c>
    </row>
    <row r="8" spans="2:27" x14ac:dyDescent="0.2">
      <c r="B8" s="41" t="s">
        <v>84</v>
      </c>
      <c r="C8" s="41">
        <v>5</v>
      </c>
      <c r="E8" s="41" t="s">
        <v>84</v>
      </c>
      <c r="X8" s="56">
        <f>X2</f>
        <v>45291</v>
      </c>
      <c r="Y8" s="56">
        <f t="shared" ref="Y8:AA8" si="0">Y2</f>
        <v>45382</v>
      </c>
      <c r="Z8" s="56">
        <f t="shared" si="0"/>
        <v>45473</v>
      </c>
      <c r="AA8" s="56">
        <f t="shared" si="0"/>
        <v>45565</v>
      </c>
    </row>
    <row r="9" spans="2:27" x14ac:dyDescent="0.2">
      <c r="W9" s="41" t="s">
        <v>93</v>
      </c>
      <c r="X9" s="41">
        <f>VLOOKUP($W9,$W$3:$AA$6,2,0)</f>
        <v>3</v>
      </c>
      <c r="Y9" s="41">
        <f>VLOOKUP($W9,$W$3:$AA$6,3,0)</f>
        <v>2</v>
      </c>
      <c r="Z9" s="41">
        <f>VLOOKUP($W9,$W$3:$AA$6,4,0)</f>
        <v>3</v>
      </c>
      <c r="AA9" s="41">
        <f>VLOOKUP($W9,$W$3:$AA$6,5,0)</f>
        <v>3</v>
      </c>
    </row>
    <row r="11" spans="2:27" x14ac:dyDescent="0.2">
      <c r="F11" s="55" t="s">
        <v>76</v>
      </c>
      <c r="G11" s="55"/>
      <c r="H11" s="55"/>
      <c r="I11" s="55"/>
    </row>
    <row r="12" spans="2:27" x14ac:dyDescent="0.2">
      <c r="E12" s="41" t="s">
        <v>85</v>
      </c>
      <c r="F12" s="42">
        <v>1</v>
      </c>
      <c r="G12" s="42">
        <v>2</v>
      </c>
      <c r="H12" s="42">
        <v>3</v>
      </c>
      <c r="I12" s="42">
        <v>4</v>
      </c>
    </row>
    <row r="13" spans="2:27" x14ac:dyDescent="0.2">
      <c r="E13" s="41" t="s">
        <v>80</v>
      </c>
      <c r="F13" s="41">
        <f>VLOOKUP($E13,$E$4:$U$8,2,0)</f>
        <v>1</v>
      </c>
      <c r="G13" s="41">
        <f>VLOOKUP($E13,$E$4:$U$8,3,0)</f>
        <v>1</v>
      </c>
      <c r="H13" s="41">
        <f>VLOOKUP($E13,$E$4:$U$8,4,0)</f>
        <v>2</v>
      </c>
      <c r="I13" s="41">
        <f>VLOOKUP($E13,$E$4:$U$8,5,0)</f>
        <v>1</v>
      </c>
    </row>
    <row r="15" spans="2:27" x14ac:dyDescent="0.2">
      <c r="F15" s="55" t="s">
        <v>77</v>
      </c>
      <c r="G15" s="55"/>
      <c r="H15" s="55"/>
      <c r="I15" s="55"/>
    </row>
    <row r="16" spans="2:27" x14ac:dyDescent="0.2">
      <c r="E16" s="41" t="s">
        <v>85</v>
      </c>
      <c r="F16" s="42">
        <v>1</v>
      </c>
      <c r="G16" s="42">
        <v>2</v>
      </c>
      <c r="H16" s="42">
        <v>3</v>
      </c>
      <c r="I16" s="42">
        <v>4</v>
      </c>
    </row>
    <row r="17" spans="5:9" x14ac:dyDescent="0.2">
      <c r="E17" s="41" t="s">
        <v>80</v>
      </c>
      <c r="F17" s="41">
        <f>VLOOKUP($E13,$E$4:$U$8,6,0)</f>
        <v>2</v>
      </c>
      <c r="G17" s="41">
        <f>VLOOKUP($E13,$E$4:$U$8,7,0)</f>
        <v>1</v>
      </c>
      <c r="H17" s="41">
        <f>VLOOKUP($E13,$E$4:$U$8,8,0)</f>
        <v>1</v>
      </c>
      <c r="I17" s="41">
        <f>VLOOKUP($E13,$E$4:$U$8,9,0)</f>
        <v>1</v>
      </c>
    </row>
    <row r="19" spans="5:9" x14ac:dyDescent="0.2">
      <c r="F19" s="55" t="s">
        <v>78</v>
      </c>
      <c r="G19" s="55"/>
      <c r="H19" s="55"/>
      <c r="I19" s="55"/>
    </row>
    <row r="20" spans="5:9" x14ac:dyDescent="0.2">
      <c r="E20" s="41" t="s">
        <v>85</v>
      </c>
      <c r="F20" s="42">
        <v>1</v>
      </c>
      <c r="G20" s="42">
        <v>2</v>
      </c>
      <c r="H20" s="42">
        <v>3</v>
      </c>
      <c r="I20" s="42">
        <v>4</v>
      </c>
    </row>
    <row r="21" spans="5:9" x14ac:dyDescent="0.2">
      <c r="E21" s="41" t="s">
        <v>80</v>
      </c>
      <c r="F21" s="41">
        <f>VLOOKUP($E13,$E$4:$U$8,10,0)</f>
        <v>0</v>
      </c>
      <c r="G21" s="41">
        <f>VLOOKUP($E13,$E$4:$U$8,11,0)</f>
        <v>1</v>
      </c>
      <c r="H21" s="41">
        <f>VLOOKUP($E13,$E$4:$U$8,12,0)</f>
        <v>2</v>
      </c>
      <c r="I21" s="41">
        <f>VLOOKUP($E13,$E$4:$U$8,13,0)</f>
        <v>2</v>
      </c>
    </row>
    <row r="23" spans="5:9" x14ac:dyDescent="0.2">
      <c r="F23" s="55" t="s">
        <v>79</v>
      </c>
      <c r="G23" s="55"/>
      <c r="H23" s="55"/>
      <c r="I23" s="55"/>
    </row>
    <row r="24" spans="5:9" x14ac:dyDescent="0.2">
      <c r="E24" s="41" t="s">
        <v>85</v>
      </c>
      <c r="F24" s="42">
        <v>1</v>
      </c>
      <c r="G24" s="42">
        <v>2</v>
      </c>
      <c r="H24" s="42">
        <v>3</v>
      </c>
      <c r="I24" s="42">
        <v>4</v>
      </c>
    </row>
    <row r="25" spans="5:9" x14ac:dyDescent="0.2">
      <c r="E25" s="41" t="s">
        <v>80</v>
      </c>
      <c r="F25" s="41">
        <f>VLOOKUP($E13,$E$4:$U$8,14,0)</f>
        <v>0</v>
      </c>
      <c r="G25" s="41">
        <f>VLOOKUP($E13,$E$4:$U$8,15,0)</f>
        <v>0</v>
      </c>
      <c r="H25" s="41">
        <f>VLOOKUP($E13,$E$4:$U$8,16,0)</f>
        <v>3</v>
      </c>
      <c r="I25" s="41">
        <f>VLOOKUP($E13,$E$4:$U$8,17,0)</f>
        <v>4</v>
      </c>
    </row>
  </sheetData>
  <mergeCells count="8">
    <mergeCell ref="R2:U2"/>
    <mergeCell ref="F11:I11"/>
    <mergeCell ref="F15:I15"/>
    <mergeCell ref="F19:I19"/>
    <mergeCell ref="F23:I23"/>
    <mergeCell ref="F2:I2"/>
    <mergeCell ref="J2:M2"/>
    <mergeCell ref="N2:Q2"/>
  </mergeCells>
  <dataValidations count="2">
    <dataValidation type="list" allowBlank="1" showInputMessage="1" showErrorMessage="1" sqref="E13 E25 E21 E17" xr:uid="{70729106-724E-4B83-AB91-7AB081272F73}">
      <formula1>$E$4:$E$8</formula1>
    </dataValidation>
    <dataValidation type="list" allowBlank="1" showInputMessage="1" showErrorMessage="1" sqref="W9" xr:uid="{F436AFA9-A759-4021-86FA-D515B95AE53B}">
      <formula1>$W$3:$W$6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6921db0-e86c-479d-a9c6-7cdf1f9d2d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35384D7ADB4890E09FAF881F204C" ma:contentTypeVersion="14" ma:contentTypeDescription="Create a new document." ma:contentTypeScope="" ma:versionID="7129e8e49a2b5eda492bc0f5b6584b85">
  <xsd:schema xmlns:xsd="http://www.w3.org/2001/XMLSchema" xmlns:xs="http://www.w3.org/2001/XMLSchema" xmlns:p="http://schemas.microsoft.com/office/2006/metadata/properties" xmlns:ns3="e6921db0-e86c-479d-a9c6-7cdf1f9d2db8" xmlns:ns4="a98e6e42-e260-4944-95c3-51919f79c494" targetNamespace="http://schemas.microsoft.com/office/2006/metadata/properties" ma:root="true" ma:fieldsID="ffa0294b73a0c13adb6bada927cef9ee" ns3:_="" ns4:_="">
    <xsd:import namespace="e6921db0-e86c-479d-a9c6-7cdf1f9d2db8"/>
    <xsd:import namespace="a98e6e42-e260-4944-95c3-51919f79c4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21db0-e86c-479d-a9c6-7cdf1f9d2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e6e42-e260-4944-95c3-51919f79c49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A5E19-E71B-48E2-882E-25DDFCB861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E14479-0011-4405-A1EC-F3884C4A1B62}">
  <ds:schemaRefs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a98e6e42-e260-4944-95c3-51919f79c494"/>
    <ds:schemaRef ds:uri="e6921db0-e86c-479d-a9c6-7cdf1f9d2db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4C82F3C-1958-44E2-BC04-B6392D0BF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921db0-e86c-479d-a9c6-7cdf1f9d2db8"/>
    <ds:schemaRef ds:uri="a98e6e42-e260-4944-95c3-51919f79c4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Research Template</vt:lpstr>
      <vt:lpstr>Materiality</vt:lpstr>
      <vt:lpstr>Sample form</vt:lpstr>
      <vt:lpstr>Sample Charts</vt:lpstr>
      <vt:lpstr>Data</vt:lpstr>
    </vt:vector>
  </TitlesOfParts>
  <Manager/>
  <Company>Moody's Analytics Knowledge Services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Jetha Elvitigala</dc:creator>
  <cp:keywords/>
  <dc:description/>
  <cp:lastModifiedBy>Jetha Elvitigala</cp:lastModifiedBy>
  <cp:revision/>
  <dcterms:created xsi:type="dcterms:W3CDTF">2024-10-15T07:57:05Z</dcterms:created>
  <dcterms:modified xsi:type="dcterms:W3CDTF">2024-10-22T15:17:32Z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0x0101007ED835384D7ADB4890E09FAF881F204C</vt:lpwstr>
  </property>
</Properties>
</file>