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timindtree-my.sharepoint.com/personal/sasikumar_10716289_ltimindtree_com/Documents/Sac/"/>
    </mc:Choice>
  </mc:AlternateContent>
  <xr:revisionPtr revIDLastSave="715" documentId="8_{7E71264E-15CF-4A51-BC22-4411905313A8}" xr6:coauthVersionLast="47" xr6:coauthVersionMax="47" xr10:uidLastSave="{3029A0F6-1813-46FF-B668-E961F4D29A36}"/>
  <bookViews>
    <workbookView xWindow="-110" yWindow="-110" windowWidth="19420" windowHeight="10300" firstSheet="2" activeTab="2" xr2:uid="{4F9F367C-9B46-487A-92EB-82350C51E97A}"/>
  </bookViews>
  <sheets>
    <sheet name="Rumensh" sheetId="1" r:id="rId1"/>
    <sheet name="Sasikumar" sheetId="2" r:id="rId2"/>
    <sheet name="Sheet1" sheetId="3" r:id="rId3"/>
    <sheet name="Sheet2" sheetId="4" r:id="rId4"/>
  </sheets>
  <definedNames>
    <definedName name="_xlnm._FilterDatabase" localSheetId="2" hidden="1">Sheet1!$A$1:$K$26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0" i="3" l="1"/>
  <c r="D90" i="3"/>
  <c r="E77" i="3"/>
  <c r="D77" i="3"/>
  <c r="C77" i="3"/>
  <c r="C53" i="3"/>
  <c r="C92" i="3"/>
  <c r="C97" i="3" s="1"/>
  <c r="E53" i="3" l="1"/>
  <c r="D53" i="3"/>
  <c r="E30" i="3"/>
  <c r="D30" i="3"/>
  <c r="C30" i="3"/>
  <c r="F31" i="1" l="1"/>
  <c r="F30" i="1"/>
  <c r="F29" i="1"/>
  <c r="F28" i="1"/>
  <c r="F27" i="1"/>
  <c r="F26" i="1"/>
  <c r="F25" i="1"/>
  <c r="B25" i="1"/>
  <c r="F24" i="1"/>
  <c r="F23" i="1"/>
  <c r="F22" i="1"/>
  <c r="F21" i="1"/>
  <c r="F20" i="1"/>
  <c r="F19" i="1"/>
  <c r="C19" i="1"/>
  <c r="B19" i="1"/>
  <c r="F18" i="1"/>
  <c r="F34" i="1" s="1"/>
  <c r="F32" i="2"/>
  <c r="F31" i="2"/>
  <c r="F30" i="2"/>
  <c r="F29" i="2"/>
  <c r="F28" i="2"/>
  <c r="F27" i="2"/>
  <c r="F26" i="2"/>
  <c r="B26" i="2"/>
  <c r="F25" i="2"/>
  <c r="B25" i="2"/>
  <c r="F24" i="2"/>
  <c r="F23" i="2"/>
  <c r="F22" i="2"/>
  <c r="F21" i="2"/>
  <c r="F20" i="2"/>
  <c r="B20" i="2"/>
  <c r="F19" i="2"/>
  <c r="M11" i="1"/>
  <c r="M5" i="1"/>
  <c r="J11" i="1"/>
  <c r="J10" i="1"/>
  <c r="J9" i="1"/>
  <c r="J7" i="1"/>
  <c r="J6" i="1"/>
  <c r="J5" i="1"/>
  <c r="J4" i="1"/>
  <c r="J3" i="1"/>
  <c r="J8" i="1"/>
  <c r="M4" i="1"/>
  <c r="M3" i="1"/>
  <c r="M2" i="1"/>
  <c r="J2" i="1"/>
  <c r="K6" i="2"/>
  <c r="N6" i="2"/>
  <c r="N10" i="2"/>
  <c r="N5" i="2"/>
  <c r="N4" i="2"/>
  <c r="N3" i="2"/>
  <c r="N2" i="2"/>
  <c r="K9" i="2"/>
  <c r="K8" i="2"/>
  <c r="K7" i="2"/>
  <c r="K5" i="2"/>
  <c r="K4" i="2"/>
  <c r="K3" i="2"/>
  <c r="K2" i="2"/>
  <c r="F15" i="2"/>
  <c r="D15" i="2"/>
  <c r="D11" i="2"/>
  <c r="D5" i="2"/>
  <c r="D1" i="2"/>
  <c r="D5" i="1"/>
  <c r="D1" i="1"/>
  <c r="F35" i="2" l="1"/>
  <c r="K10" i="2"/>
</calcChain>
</file>

<file path=xl/sharedStrings.xml><?xml version="1.0" encoding="utf-8"?>
<sst xmlns="http://schemas.openxmlformats.org/spreadsheetml/2006/main" count="238" uniqueCount="161">
  <si>
    <t>Compound</t>
  </si>
  <si>
    <t xml:space="preserve">Extra tiles </t>
  </si>
  <si>
    <t>Ground floor</t>
  </si>
  <si>
    <t>First floor</t>
  </si>
  <si>
    <t xml:space="preserve">Advance </t>
  </si>
  <si>
    <t xml:space="preserve">Balance </t>
  </si>
  <si>
    <t>16*16</t>
  </si>
  <si>
    <t>16*11</t>
  </si>
  <si>
    <t>10*7</t>
  </si>
  <si>
    <t>10*4</t>
  </si>
  <si>
    <t>Tub</t>
  </si>
  <si>
    <t>TV Self</t>
  </si>
  <si>
    <t>Gate</t>
  </si>
  <si>
    <t>Grount floor</t>
  </si>
  <si>
    <t>hall</t>
  </si>
  <si>
    <t xml:space="preserve">bedroom </t>
  </si>
  <si>
    <t>attached bathroom</t>
  </si>
  <si>
    <t>10*4.6</t>
  </si>
  <si>
    <t xml:space="preserve">pooja room </t>
  </si>
  <si>
    <t>6*4.6</t>
  </si>
  <si>
    <t>kitchen and dining</t>
  </si>
  <si>
    <t xml:space="preserve">Staircase </t>
  </si>
  <si>
    <t>6*10</t>
  </si>
  <si>
    <t>parking</t>
  </si>
  <si>
    <t>11.6*14.6</t>
  </si>
  <si>
    <t xml:space="preserve">outer toilet </t>
  </si>
  <si>
    <t>5*16</t>
  </si>
  <si>
    <t>first floor</t>
  </si>
  <si>
    <t>M Bedroom</t>
  </si>
  <si>
    <t xml:space="preserve">M Bathroom </t>
  </si>
  <si>
    <t>G Bedroom</t>
  </si>
  <si>
    <t>lan area</t>
  </si>
  <si>
    <t>11*5</t>
  </si>
  <si>
    <t xml:space="preserve">Tile mesurement </t>
  </si>
  <si>
    <t>11*23</t>
  </si>
  <si>
    <t>Area</t>
  </si>
  <si>
    <t>Sq Feet</t>
  </si>
  <si>
    <t>Box</t>
  </si>
  <si>
    <t>Actual Box Sq Feet</t>
  </si>
  <si>
    <t>Rate per Sq Feet</t>
  </si>
  <si>
    <t>Total</t>
  </si>
  <si>
    <t>Floor</t>
  </si>
  <si>
    <t>Kitchen wall</t>
  </si>
  <si>
    <t>Bathroom 1 wall</t>
  </si>
  <si>
    <t>Bathroom 2  wall</t>
  </si>
  <si>
    <t>Bathroom 3  wall</t>
  </si>
  <si>
    <t>Bathroom 4  wall</t>
  </si>
  <si>
    <t>Bathroom 1 floor</t>
  </si>
  <si>
    <t>Bathroom 2 floor</t>
  </si>
  <si>
    <t>Bathroom 3 floor</t>
  </si>
  <si>
    <t>Bathroom 4 floor</t>
  </si>
  <si>
    <t>roof cooling</t>
  </si>
  <si>
    <t>parking wall</t>
  </si>
  <si>
    <t>parking floor</t>
  </si>
  <si>
    <t>Stpes</t>
  </si>
  <si>
    <t>10*11</t>
  </si>
  <si>
    <t>10*5.6</t>
  </si>
  <si>
    <t>10*10</t>
  </si>
  <si>
    <t>13.6*15.6</t>
  </si>
  <si>
    <t>5*6</t>
  </si>
  <si>
    <t>Lane</t>
  </si>
  <si>
    <t>Balkani</t>
  </si>
  <si>
    <t>10*6</t>
  </si>
  <si>
    <t xml:space="preserve">Wood purchace for main door and inner frame Advance </t>
  </si>
  <si>
    <t>Wood purchace for main door and inner frame</t>
  </si>
  <si>
    <t>Auto Rent</t>
  </si>
  <si>
    <t>20/01/2025</t>
  </si>
  <si>
    <t>21/12/2024</t>
  </si>
  <si>
    <t>Tile Advance</t>
  </si>
  <si>
    <t>13/01/2025</t>
  </si>
  <si>
    <t xml:space="preserve">Tile Balsnce </t>
  </si>
  <si>
    <t>21/01/2025</t>
  </si>
  <si>
    <t>Outer bathroom extra tile</t>
  </si>
  <si>
    <t>Rumensh bathroom new tile extra charge</t>
  </si>
  <si>
    <t xml:space="preserve">Bathtub advance </t>
  </si>
  <si>
    <t>29/01/2025</t>
  </si>
  <si>
    <t>30/01/2025</t>
  </si>
  <si>
    <t>Cooling roof tile advance</t>
  </si>
  <si>
    <t xml:space="preserve">Cooling roof tile balance </t>
  </si>
  <si>
    <t>pooja item for main fram</t>
  </si>
  <si>
    <t xml:space="preserve">Ramesh wood work Charge Advance </t>
  </si>
  <si>
    <t>Both</t>
  </si>
  <si>
    <t>Sasi</t>
  </si>
  <si>
    <t>rum</t>
  </si>
  <si>
    <t>Bathtub balance</t>
  </si>
  <si>
    <t>Dr fix 2 L</t>
  </si>
  <si>
    <t xml:space="preserve">Ramesh wood work Charge second Advance </t>
  </si>
  <si>
    <t xml:space="preserve">Extra tile </t>
  </si>
  <si>
    <t>15/02/2025</t>
  </si>
  <si>
    <t xml:space="preserve">Classet and wash basin </t>
  </si>
  <si>
    <t>Extra tile auto vadagai</t>
  </si>
  <si>
    <t>17/02/2025</t>
  </si>
  <si>
    <t>18/02/2025</t>
  </si>
  <si>
    <t>20/02/2025</t>
  </si>
  <si>
    <t xml:space="preserve">water tank stand advance </t>
  </si>
  <si>
    <t>25/02/2025</t>
  </si>
  <si>
    <t xml:space="preserve">Steel step and safty door advance </t>
  </si>
  <si>
    <t>28/02/2025</t>
  </si>
  <si>
    <t xml:space="preserve">water tank stand balance  </t>
  </si>
  <si>
    <t xml:space="preserve">panthal advance </t>
  </si>
  <si>
    <t>samayal advance</t>
  </si>
  <si>
    <t xml:space="preserve">extra cooling tile </t>
  </si>
  <si>
    <t>table chair vadagai</t>
  </si>
  <si>
    <t xml:space="preserve">panthal second payment </t>
  </si>
  <si>
    <t xml:space="preserve">poo malai expence </t>
  </si>
  <si>
    <t xml:space="preserve">panthal balance </t>
  </si>
  <si>
    <t xml:space="preserve">wood work balance amount ramesh </t>
  </si>
  <si>
    <t>Classet and wash basin auto vadagai</t>
  </si>
  <si>
    <t xml:space="preserve">Vasanth and co </t>
  </si>
  <si>
    <t xml:space="preserve">Siva textiles </t>
  </si>
  <si>
    <t>Fan - canteen</t>
  </si>
  <si>
    <t>20/3/2025</t>
  </si>
  <si>
    <t xml:space="preserve">EB connection change application fee </t>
  </si>
  <si>
    <t>21/3/2025</t>
  </si>
  <si>
    <t>Pipe</t>
  </si>
  <si>
    <t>22/3/2025</t>
  </si>
  <si>
    <t>24/3/2025</t>
  </si>
  <si>
    <t>rumensh house chock pit</t>
  </si>
  <si>
    <t>24/03/2025</t>
  </si>
  <si>
    <t xml:space="preserve">Steel step and safty door Balance  </t>
  </si>
  <si>
    <t xml:space="preserve">rumensh </t>
  </si>
  <si>
    <t>23/03/2025</t>
  </si>
  <si>
    <t xml:space="preserve">Rum Home EB charge </t>
  </si>
  <si>
    <t>27/03/2025</t>
  </si>
  <si>
    <t xml:space="preserve">EB main line change expence Anand </t>
  </si>
  <si>
    <t>28/03/2025</t>
  </si>
  <si>
    <t>Electronic item for Eb Change</t>
  </si>
  <si>
    <t>Cooling Tile work charge</t>
  </si>
  <si>
    <t>Rum</t>
  </si>
  <si>
    <t>EB Connection Change</t>
  </si>
  <si>
    <t xml:space="preserve">Main Gate Advance </t>
  </si>
  <si>
    <t>21/03/2025</t>
  </si>
  <si>
    <t xml:space="preserve">Automatic water swich </t>
  </si>
  <si>
    <t xml:space="preserve">Rum Home choke pit </t>
  </si>
  <si>
    <t>EB Change processing</t>
  </si>
  <si>
    <t>Tile Past</t>
  </si>
  <si>
    <t xml:space="preserve">Cooling Tile work charge balance </t>
  </si>
  <si>
    <t>paint</t>
  </si>
  <si>
    <t>19/4/2025</t>
  </si>
  <si>
    <t xml:space="preserve">Tile working charge </t>
  </si>
  <si>
    <t>17/0/2025</t>
  </si>
  <si>
    <t>,</t>
  </si>
  <si>
    <t>25/2/2025</t>
  </si>
  <si>
    <t xml:space="preserve">Rumance Expence </t>
  </si>
  <si>
    <t>24/2/2025</t>
  </si>
  <si>
    <t>Electric item</t>
  </si>
  <si>
    <t>26/2/2025</t>
  </si>
  <si>
    <t>both room fitting</t>
  </si>
  <si>
    <t>28/2/2025</t>
  </si>
  <si>
    <t>Aarth salt water filter</t>
  </si>
  <si>
    <t>serial set</t>
  </si>
  <si>
    <t xml:space="preserve">bath room fitting balance </t>
  </si>
  <si>
    <t>Uzhlavan canteen</t>
  </si>
  <si>
    <t>ventura pump</t>
  </si>
  <si>
    <t>windows and bath fitting</t>
  </si>
  <si>
    <t>Total wood exp 77500</t>
  </si>
  <si>
    <t>Total cooking tile exp 67650</t>
  </si>
  <si>
    <t>water tank stand exp 24000</t>
  </si>
  <si>
    <t>Ramesh home main door carving</t>
  </si>
  <si>
    <t>Total Panthal exp 33000</t>
  </si>
  <si>
    <t>Total pathroom fitting 117750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</si>
</sst>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3" fontId="0" fillId="0" borderId="0" xfId="0" applyNumberFormat="1"/>
    <xf numFmtId="1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D98C-BEC2-408A-AA91-01CD75AB266D}">
  <dimension ref="A1:M34"/>
  <sheetViews>
    <sheetView workbookViewId="0">
      <selection activeCell="H22" sqref="H22"/>
    </sheetView>
  </sheetViews>
  <sheetFormatPr defaultRowHeight="14.5" x14ac:dyDescent="0.35"/>
  <cols>
    <col min="1" max="1" width="10.7265625" bestFit="1" customWidth="1"/>
    <col min="3" max="3" width="9.6328125" bestFit="1" customWidth="1"/>
    <col min="4" max="4" width="15.7265625" bestFit="1" customWidth="1"/>
    <col min="5" max="5" width="14" bestFit="1" customWidth="1"/>
    <col min="6" max="6" width="6.81640625" hidden="1" customWidth="1"/>
    <col min="8" max="8" width="16.36328125" bestFit="1" customWidth="1"/>
  </cols>
  <sheetData>
    <row r="1" spans="1:13" x14ac:dyDescent="0.35">
      <c r="A1" t="s">
        <v>2</v>
      </c>
      <c r="B1">
        <v>1017</v>
      </c>
      <c r="C1">
        <v>1850</v>
      </c>
      <c r="D1">
        <f>(B1*C1)</f>
        <v>1881450</v>
      </c>
      <c r="H1" t="s">
        <v>13</v>
      </c>
      <c r="K1" t="s">
        <v>27</v>
      </c>
    </row>
    <row r="2" spans="1:13" x14ac:dyDescent="0.35">
      <c r="D2">
        <v>105000</v>
      </c>
      <c r="H2" t="s">
        <v>14</v>
      </c>
      <c r="I2" t="s">
        <v>6</v>
      </c>
      <c r="J2">
        <f>16*16</f>
        <v>256</v>
      </c>
      <c r="K2" t="s">
        <v>28</v>
      </c>
      <c r="L2" t="s">
        <v>7</v>
      </c>
      <c r="M2">
        <f>16*11</f>
        <v>176</v>
      </c>
    </row>
    <row r="3" spans="1:13" x14ac:dyDescent="0.35">
      <c r="D3">
        <v>80000</v>
      </c>
      <c r="H3" t="s">
        <v>15</v>
      </c>
      <c r="I3" t="s">
        <v>55</v>
      </c>
      <c r="J3">
        <f>10*11</f>
        <v>110</v>
      </c>
      <c r="K3" t="s">
        <v>29</v>
      </c>
      <c r="L3" t="s">
        <v>8</v>
      </c>
      <c r="M3">
        <f>10*7</f>
        <v>70</v>
      </c>
    </row>
    <row r="4" spans="1:13" x14ac:dyDescent="0.35">
      <c r="D4">
        <v>75000</v>
      </c>
      <c r="H4" t="s">
        <v>16</v>
      </c>
      <c r="I4" t="s">
        <v>56</v>
      </c>
      <c r="J4">
        <f>10*5.6</f>
        <v>56</v>
      </c>
      <c r="K4" t="s">
        <v>60</v>
      </c>
      <c r="L4" t="s">
        <v>7</v>
      </c>
      <c r="M4">
        <f>16*11</f>
        <v>176</v>
      </c>
    </row>
    <row r="5" spans="1:13" x14ac:dyDescent="0.35">
      <c r="A5" t="s">
        <v>3</v>
      </c>
      <c r="B5">
        <v>696</v>
      </c>
      <c r="C5">
        <v>1850</v>
      </c>
      <c r="D5">
        <f>(B5*C5)</f>
        <v>1287600</v>
      </c>
      <c r="H5" t="s">
        <v>15</v>
      </c>
      <c r="I5" t="s">
        <v>7</v>
      </c>
      <c r="J5">
        <f>16*11</f>
        <v>176</v>
      </c>
      <c r="K5" t="s">
        <v>61</v>
      </c>
      <c r="L5" t="s">
        <v>62</v>
      </c>
      <c r="M5">
        <f>10*6</f>
        <v>60</v>
      </c>
    </row>
    <row r="6" spans="1:13" x14ac:dyDescent="0.35">
      <c r="C6" t="s">
        <v>0</v>
      </c>
      <c r="D6">
        <v>100000</v>
      </c>
      <c r="H6" t="s">
        <v>16</v>
      </c>
      <c r="I6" t="s">
        <v>17</v>
      </c>
      <c r="J6">
        <f>10*4.6</f>
        <v>46</v>
      </c>
    </row>
    <row r="7" spans="1:13" x14ac:dyDescent="0.35">
      <c r="C7" t="s">
        <v>1</v>
      </c>
      <c r="D7">
        <v>100000</v>
      </c>
      <c r="H7" t="s">
        <v>20</v>
      </c>
      <c r="I7" t="s">
        <v>57</v>
      </c>
      <c r="J7">
        <f>10*10</f>
        <v>100</v>
      </c>
    </row>
    <row r="8" spans="1:13" x14ac:dyDescent="0.35">
      <c r="H8" t="s">
        <v>21</v>
      </c>
      <c r="I8" t="s">
        <v>22</v>
      </c>
      <c r="J8">
        <f>6*10</f>
        <v>60</v>
      </c>
    </row>
    <row r="9" spans="1:13" x14ac:dyDescent="0.35">
      <c r="H9" t="s">
        <v>23</v>
      </c>
      <c r="I9" t="s">
        <v>58</v>
      </c>
      <c r="J9">
        <f>13.6*15.6</f>
        <v>212.16</v>
      </c>
    </row>
    <row r="10" spans="1:13" x14ac:dyDescent="0.35">
      <c r="H10" t="s">
        <v>25</v>
      </c>
      <c r="I10" t="s">
        <v>59</v>
      </c>
      <c r="J10">
        <f>5*6</f>
        <v>30</v>
      </c>
    </row>
    <row r="11" spans="1:13" x14ac:dyDescent="0.35">
      <c r="D11">
        <v>3650000</v>
      </c>
      <c r="J11">
        <f>SUM(J2:J10)</f>
        <v>1046.1599999999999</v>
      </c>
      <c r="M11">
        <f>SUM(M2:M10)</f>
        <v>482</v>
      </c>
    </row>
    <row r="13" spans="1:13" x14ac:dyDescent="0.35">
      <c r="C13" t="s">
        <v>4</v>
      </c>
      <c r="D13">
        <v>2000000</v>
      </c>
    </row>
    <row r="14" spans="1:13" x14ac:dyDescent="0.35">
      <c r="C14" t="s">
        <v>5</v>
      </c>
      <c r="D14">
        <v>1650000</v>
      </c>
    </row>
    <row r="17" spans="1:6" x14ac:dyDescent="0.35">
      <c r="A17" t="s">
        <v>35</v>
      </c>
      <c r="B17" t="s">
        <v>36</v>
      </c>
      <c r="C17" s="1" t="s">
        <v>37</v>
      </c>
      <c r="D17" t="s">
        <v>38</v>
      </c>
      <c r="E17" t="s">
        <v>39</v>
      </c>
      <c r="F17" t="s">
        <v>40</v>
      </c>
    </row>
    <row r="18" spans="1:6" x14ac:dyDescent="0.35">
      <c r="A18" t="s">
        <v>41</v>
      </c>
      <c r="B18">
        <v>1054</v>
      </c>
      <c r="C18" s="1">
        <v>67</v>
      </c>
      <c r="D18">
        <v>1072</v>
      </c>
      <c r="E18">
        <v>36</v>
      </c>
      <c r="F18">
        <f>D18*E18</f>
        <v>38592</v>
      </c>
    </row>
    <row r="19" spans="1:6" x14ac:dyDescent="0.35">
      <c r="A19" t="s">
        <v>42</v>
      </c>
      <c r="B19">
        <f>(11*7)+(10*7)-(3*3)</f>
        <v>138</v>
      </c>
      <c r="C19" s="1">
        <f>(B19/8)/2</f>
        <v>8.625</v>
      </c>
      <c r="D19">
        <v>144</v>
      </c>
      <c r="E19">
        <v>36</v>
      </c>
      <c r="F19">
        <f t="shared" ref="F19:F31" si="0">D19*E19</f>
        <v>5184</v>
      </c>
    </row>
    <row r="20" spans="1:6" x14ac:dyDescent="0.35">
      <c r="A20" t="s">
        <v>43</v>
      </c>
      <c r="B20">
        <v>310</v>
      </c>
      <c r="C20" s="1">
        <v>20</v>
      </c>
      <c r="D20">
        <v>320</v>
      </c>
      <c r="E20">
        <v>36</v>
      </c>
      <c r="F20">
        <f t="shared" si="0"/>
        <v>11520</v>
      </c>
    </row>
    <row r="21" spans="1:6" x14ac:dyDescent="0.35">
      <c r="A21" t="s">
        <v>44</v>
      </c>
      <c r="B21">
        <v>300</v>
      </c>
      <c r="C21" s="1">
        <v>20</v>
      </c>
      <c r="D21">
        <v>320</v>
      </c>
      <c r="E21">
        <v>36</v>
      </c>
      <c r="F21">
        <f t="shared" si="0"/>
        <v>11520</v>
      </c>
    </row>
    <row r="22" spans="1:6" x14ac:dyDescent="0.35">
      <c r="A22" t="s">
        <v>45</v>
      </c>
      <c r="B22">
        <v>340</v>
      </c>
      <c r="C22" s="1">
        <v>23</v>
      </c>
      <c r="D22">
        <v>368</v>
      </c>
      <c r="E22">
        <v>36</v>
      </c>
      <c r="F22">
        <f t="shared" si="0"/>
        <v>13248</v>
      </c>
    </row>
    <row r="23" spans="1:6" x14ac:dyDescent="0.35">
      <c r="A23" t="s">
        <v>46</v>
      </c>
      <c r="B23">
        <v>70</v>
      </c>
      <c r="C23" s="1">
        <v>5</v>
      </c>
      <c r="D23">
        <v>80</v>
      </c>
      <c r="E23">
        <v>36</v>
      </c>
      <c r="F23">
        <f t="shared" si="0"/>
        <v>2880</v>
      </c>
    </row>
    <row r="24" spans="1:6" x14ac:dyDescent="0.35">
      <c r="A24" t="s">
        <v>47</v>
      </c>
      <c r="B24">
        <v>56</v>
      </c>
      <c r="C24" s="1">
        <v>8</v>
      </c>
      <c r="D24">
        <v>64</v>
      </c>
      <c r="E24">
        <v>35</v>
      </c>
      <c r="F24">
        <f t="shared" si="0"/>
        <v>2240</v>
      </c>
    </row>
    <row r="25" spans="1:6" x14ac:dyDescent="0.35">
      <c r="A25" t="s">
        <v>48</v>
      </c>
      <c r="B25">
        <f>4.6*10</f>
        <v>46</v>
      </c>
      <c r="C25" s="1">
        <v>7</v>
      </c>
      <c r="D25">
        <v>56</v>
      </c>
      <c r="E25">
        <v>35</v>
      </c>
      <c r="F25">
        <f t="shared" si="0"/>
        <v>1960</v>
      </c>
    </row>
    <row r="26" spans="1:6" x14ac:dyDescent="0.35">
      <c r="A26" t="s">
        <v>49</v>
      </c>
      <c r="B26">
        <v>70</v>
      </c>
      <c r="C26" s="1">
        <v>9</v>
      </c>
      <c r="D26">
        <v>72</v>
      </c>
      <c r="E26">
        <v>35</v>
      </c>
      <c r="F26">
        <f t="shared" si="0"/>
        <v>2520</v>
      </c>
    </row>
    <row r="27" spans="1:6" x14ac:dyDescent="0.35">
      <c r="A27" t="s">
        <v>50</v>
      </c>
      <c r="B27">
        <v>30</v>
      </c>
      <c r="C27" s="1">
        <v>4</v>
      </c>
      <c r="D27">
        <v>32</v>
      </c>
      <c r="E27">
        <v>35</v>
      </c>
      <c r="F27">
        <f t="shared" si="0"/>
        <v>1120</v>
      </c>
    </row>
    <row r="28" spans="1:6" x14ac:dyDescent="0.35">
      <c r="A28" t="s">
        <v>51</v>
      </c>
      <c r="B28">
        <v>936</v>
      </c>
      <c r="C28" s="1">
        <v>120</v>
      </c>
      <c r="D28">
        <v>960</v>
      </c>
      <c r="E28">
        <v>32</v>
      </c>
      <c r="F28">
        <f t="shared" si="0"/>
        <v>30720</v>
      </c>
    </row>
    <row r="29" spans="1:6" x14ac:dyDescent="0.35">
      <c r="A29" t="s">
        <v>52</v>
      </c>
      <c r="B29">
        <v>377</v>
      </c>
      <c r="C29" s="1">
        <v>25</v>
      </c>
      <c r="D29">
        <v>400</v>
      </c>
      <c r="E29">
        <v>36</v>
      </c>
      <c r="F29">
        <f t="shared" si="0"/>
        <v>14400</v>
      </c>
    </row>
    <row r="30" spans="1:6" x14ac:dyDescent="0.35">
      <c r="A30" t="s">
        <v>53</v>
      </c>
      <c r="B30">
        <v>250</v>
      </c>
      <c r="C30" s="1">
        <v>32</v>
      </c>
      <c r="D30">
        <v>256</v>
      </c>
      <c r="E30">
        <v>32</v>
      </c>
      <c r="F30">
        <f t="shared" si="0"/>
        <v>8192</v>
      </c>
    </row>
    <row r="31" spans="1:6" x14ac:dyDescent="0.35">
      <c r="A31" t="s">
        <v>54</v>
      </c>
      <c r="B31">
        <v>17</v>
      </c>
      <c r="C31" s="1"/>
      <c r="D31">
        <v>18</v>
      </c>
      <c r="E31">
        <v>450</v>
      </c>
      <c r="F31">
        <f t="shared" si="0"/>
        <v>8100</v>
      </c>
    </row>
    <row r="32" spans="1:6" x14ac:dyDescent="0.35">
      <c r="C32" s="1"/>
    </row>
    <row r="33" spans="3:6" x14ac:dyDescent="0.35">
      <c r="C33" s="1"/>
    </row>
    <row r="34" spans="3:6" x14ac:dyDescent="0.35">
      <c r="C34" s="1"/>
      <c r="F34">
        <f>SUM(F18:F33)</f>
        <v>152196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F07D4-E9B9-47C0-8D84-7A73322B2D7D}">
  <dimension ref="A1:N35"/>
  <sheetViews>
    <sheetView workbookViewId="0">
      <selection activeCell="K10" sqref="K10:N10"/>
    </sheetView>
  </sheetViews>
  <sheetFormatPr defaultRowHeight="14.5" x14ac:dyDescent="0.35"/>
  <cols>
    <col min="1" max="1" width="10.7265625" bestFit="1" customWidth="1"/>
    <col min="3" max="3" width="9.6328125" bestFit="1" customWidth="1"/>
    <col min="4" max="4" width="15.7265625" bestFit="1" customWidth="1"/>
    <col min="5" max="5" width="14" bestFit="1" customWidth="1"/>
    <col min="6" max="6" width="0" hidden="1" customWidth="1"/>
    <col min="9" max="9" width="16.36328125" bestFit="1" customWidth="1"/>
    <col min="11" max="11" width="7.81640625" bestFit="1" customWidth="1"/>
    <col min="12" max="12" width="10.90625" bestFit="1" customWidth="1"/>
  </cols>
  <sheetData>
    <row r="1" spans="1:14" x14ac:dyDescent="0.35">
      <c r="A1" t="s">
        <v>2</v>
      </c>
      <c r="B1">
        <v>1077</v>
      </c>
      <c r="C1">
        <v>1850</v>
      </c>
      <c r="D1">
        <f>(B1*C1)</f>
        <v>1992450</v>
      </c>
      <c r="I1" t="s">
        <v>13</v>
      </c>
      <c r="L1" t="s">
        <v>27</v>
      </c>
    </row>
    <row r="2" spans="1:14" x14ac:dyDescent="0.35">
      <c r="D2">
        <v>105000</v>
      </c>
      <c r="I2" t="s">
        <v>14</v>
      </c>
      <c r="J2" t="s">
        <v>6</v>
      </c>
      <c r="K2">
        <f>16*16</f>
        <v>256</v>
      </c>
      <c r="L2" t="s">
        <v>28</v>
      </c>
      <c r="M2" t="s">
        <v>7</v>
      </c>
      <c r="N2">
        <f>16*11</f>
        <v>176</v>
      </c>
    </row>
    <row r="3" spans="1:14" x14ac:dyDescent="0.35">
      <c r="D3">
        <v>80000</v>
      </c>
      <c r="I3" t="s">
        <v>15</v>
      </c>
      <c r="J3" t="s">
        <v>7</v>
      </c>
      <c r="K3">
        <f>16*11</f>
        <v>176</v>
      </c>
      <c r="L3" t="s">
        <v>29</v>
      </c>
      <c r="M3" t="s">
        <v>8</v>
      </c>
      <c r="N3">
        <f>10*7</f>
        <v>70</v>
      </c>
    </row>
    <row r="4" spans="1:14" x14ac:dyDescent="0.35">
      <c r="D4">
        <v>75000</v>
      </c>
      <c r="I4" t="s">
        <v>16</v>
      </c>
      <c r="J4" t="s">
        <v>17</v>
      </c>
      <c r="K4">
        <f>10*4.6</f>
        <v>46</v>
      </c>
      <c r="L4" t="s">
        <v>30</v>
      </c>
      <c r="M4" t="s">
        <v>7</v>
      </c>
      <c r="N4">
        <f>16*11</f>
        <v>176</v>
      </c>
    </row>
    <row r="5" spans="1:14" x14ac:dyDescent="0.35">
      <c r="A5" t="s">
        <v>3</v>
      </c>
      <c r="B5">
        <v>660</v>
      </c>
      <c r="C5">
        <v>1850</v>
      </c>
      <c r="D5">
        <f>(B5*C5)</f>
        <v>1221000</v>
      </c>
      <c r="I5" t="s">
        <v>18</v>
      </c>
      <c r="J5" t="s">
        <v>19</v>
      </c>
      <c r="K5">
        <f>6*4.6</f>
        <v>27.599999999999998</v>
      </c>
      <c r="L5" t="s">
        <v>30</v>
      </c>
      <c r="M5" t="s">
        <v>9</v>
      </c>
      <c r="N5">
        <f>10*4.6</f>
        <v>46</v>
      </c>
    </row>
    <row r="6" spans="1:14" x14ac:dyDescent="0.35">
      <c r="C6" t="s">
        <v>0</v>
      </c>
      <c r="D6">
        <v>100000</v>
      </c>
      <c r="I6" t="s">
        <v>20</v>
      </c>
      <c r="J6" t="s">
        <v>34</v>
      </c>
      <c r="K6">
        <f>11*23</f>
        <v>253</v>
      </c>
      <c r="L6" t="s">
        <v>31</v>
      </c>
      <c r="M6" t="s">
        <v>32</v>
      </c>
      <c r="N6">
        <f>11*5</f>
        <v>55</v>
      </c>
    </row>
    <row r="7" spans="1:14" x14ac:dyDescent="0.35">
      <c r="C7" t="s">
        <v>1</v>
      </c>
      <c r="D7">
        <v>100000</v>
      </c>
      <c r="I7" t="s">
        <v>21</v>
      </c>
      <c r="J7" t="s">
        <v>22</v>
      </c>
      <c r="K7">
        <f>6*10</f>
        <v>60</v>
      </c>
    </row>
    <row r="8" spans="1:14" x14ac:dyDescent="0.35">
      <c r="C8" t="s">
        <v>10</v>
      </c>
      <c r="D8">
        <v>30000</v>
      </c>
      <c r="I8" t="s">
        <v>23</v>
      </c>
      <c r="J8" t="s">
        <v>24</v>
      </c>
      <c r="K8">
        <f>11.6*14.6</f>
        <v>169.35999999999999</v>
      </c>
    </row>
    <row r="9" spans="1:14" x14ac:dyDescent="0.35">
      <c r="C9" t="s">
        <v>11</v>
      </c>
      <c r="D9">
        <v>30000</v>
      </c>
      <c r="I9" t="s">
        <v>25</v>
      </c>
      <c r="J9" t="s">
        <v>26</v>
      </c>
      <c r="K9">
        <f>5*16</f>
        <v>80</v>
      </c>
    </row>
    <row r="10" spans="1:14" x14ac:dyDescent="0.35">
      <c r="C10" t="s">
        <v>12</v>
      </c>
      <c r="D10">
        <v>30000</v>
      </c>
      <c r="K10">
        <f>SUM(K2:K9)</f>
        <v>1067.96</v>
      </c>
      <c r="N10">
        <f>SUM(N2:N9)</f>
        <v>523</v>
      </c>
    </row>
    <row r="11" spans="1:14" x14ac:dyDescent="0.35">
      <c r="D11">
        <f>SUM(D1:D10)</f>
        <v>3763450</v>
      </c>
    </row>
    <row r="13" spans="1:14" x14ac:dyDescent="0.35">
      <c r="C13" t="s">
        <v>4</v>
      </c>
      <c r="D13">
        <v>1500000</v>
      </c>
    </row>
    <row r="14" spans="1:14" x14ac:dyDescent="0.35">
      <c r="C14" t="s">
        <v>5</v>
      </c>
      <c r="D14">
        <v>2070000</v>
      </c>
      <c r="I14" t="s">
        <v>33</v>
      </c>
    </row>
    <row r="15" spans="1:14" x14ac:dyDescent="0.35">
      <c r="D15">
        <f>SUM(D13:D14)</f>
        <v>3570000</v>
      </c>
      <c r="F15">
        <f>D11-D15</f>
        <v>193450</v>
      </c>
      <c r="I15" t="s">
        <v>14</v>
      </c>
      <c r="J15" t="s">
        <v>6</v>
      </c>
    </row>
    <row r="16" spans="1:14" x14ac:dyDescent="0.35">
      <c r="I16" t="s">
        <v>15</v>
      </c>
      <c r="J16" t="s">
        <v>7</v>
      </c>
    </row>
    <row r="18" spans="1:6" x14ac:dyDescent="0.35">
      <c r="A18" t="s">
        <v>35</v>
      </c>
      <c r="B18" t="s">
        <v>36</v>
      </c>
      <c r="C18" s="1" t="s">
        <v>37</v>
      </c>
      <c r="D18" t="s">
        <v>38</v>
      </c>
      <c r="E18" t="s">
        <v>39</v>
      </c>
      <c r="F18" t="s">
        <v>40</v>
      </c>
    </row>
    <row r="19" spans="1:6" x14ac:dyDescent="0.35">
      <c r="A19" t="s">
        <v>41</v>
      </c>
      <c r="B19">
        <v>1120</v>
      </c>
      <c r="C19" s="1">
        <v>72</v>
      </c>
      <c r="D19">
        <v>1152</v>
      </c>
      <c r="E19">
        <v>36</v>
      </c>
      <c r="F19">
        <f>D19*E19</f>
        <v>41472</v>
      </c>
    </row>
    <row r="20" spans="1:6" x14ac:dyDescent="0.35">
      <c r="A20" t="s">
        <v>42</v>
      </c>
      <c r="B20">
        <f>(11*7)+(10*7)-(3*3)</f>
        <v>138</v>
      </c>
      <c r="C20" s="1">
        <v>9</v>
      </c>
      <c r="D20">
        <v>144</v>
      </c>
      <c r="E20">
        <v>36</v>
      </c>
      <c r="F20">
        <f t="shared" ref="F20:F32" si="0">D20*E20</f>
        <v>5184</v>
      </c>
    </row>
    <row r="21" spans="1:6" x14ac:dyDescent="0.35">
      <c r="A21" t="s">
        <v>43</v>
      </c>
      <c r="B21">
        <v>300</v>
      </c>
      <c r="C21" s="1">
        <v>20</v>
      </c>
      <c r="D21">
        <v>320</v>
      </c>
      <c r="E21">
        <v>36</v>
      </c>
      <c r="F21">
        <f t="shared" si="0"/>
        <v>11520</v>
      </c>
    </row>
    <row r="22" spans="1:6" x14ac:dyDescent="0.35">
      <c r="A22" t="s">
        <v>44</v>
      </c>
      <c r="B22">
        <v>300</v>
      </c>
      <c r="C22" s="1">
        <v>20</v>
      </c>
      <c r="D22">
        <v>320</v>
      </c>
      <c r="E22">
        <v>36</v>
      </c>
      <c r="F22">
        <f t="shared" si="0"/>
        <v>11520</v>
      </c>
    </row>
    <row r="23" spans="1:6" x14ac:dyDescent="0.35">
      <c r="A23" t="s">
        <v>45</v>
      </c>
      <c r="B23">
        <v>340</v>
      </c>
      <c r="C23" s="1">
        <v>23</v>
      </c>
      <c r="D23">
        <v>368</v>
      </c>
      <c r="E23">
        <v>36</v>
      </c>
      <c r="F23">
        <f t="shared" si="0"/>
        <v>13248</v>
      </c>
    </row>
    <row r="24" spans="1:6" x14ac:dyDescent="0.35">
      <c r="A24" t="s">
        <v>46</v>
      </c>
      <c r="B24">
        <v>77</v>
      </c>
      <c r="C24" s="1">
        <v>6</v>
      </c>
      <c r="D24">
        <v>96</v>
      </c>
      <c r="E24">
        <v>36</v>
      </c>
      <c r="F24">
        <f t="shared" si="0"/>
        <v>3456</v>
      </c>
    </row>
    <row r="25" spans="1:6" x14ac:dyDescent="0.35">
      <c r="A25" t="s">
        <v>47</v>
      </c>
      <c r="B25">
        <f>4.6*10</f>
        <v>46</v>
      </c>
      <c r="C25" s="1">
        <v>7</v>
      </c>
      <c r="D25">
        <v>56</v>
      </c>
      <c r="E25">
        <v>35</v>
      </c>
      <c r="F25">
        <f t="shared" si="0"/>
        <v>1960</v>
      </c>
    </row>
    <row r="26" spans="1:6" x14ac:dyDescent="0.35">
      <c r="A26" t="s">
        <v>48</v>
      </c>
      <c r="B26">
        <f>4.6*10</f>
        <v>46</v>
      </c>
      <c r="C26" s="1">
        <v>7</v>
      </c>
      <c r="D26">
        <v>56</v>
      </c>
      <c r="E26">
        <v>35</v>
      </c>
      <c r="F26">
        <f t="shared" si="0"/>
        <v>1960</v>
      </c>
    </row>
    <row r="27" spans="1:6" x14ac:dyDescent="0.35">
      <c r="A27" t="s">
        <v>49</v>
      </c>
      <c r="B27">
        <v>60</v>
      </c>
      <c r="C27" s="1">
        <v>9</v>
      </c>
      <c r="D27">
        <v>72</v>
      </c>
      <c r="E27">
        <v>35</v>
      </c>
      <c r="F27">
        <f t="shared" si="0"/>
        <v>2520</v>
      </c>
    </row>
    <row r="28" spans="1:6" x14ac:dyDescent="0.35">
      <c r="A28" t="s">
        <v>50</v>
      </c>
      <c r="B28">
        <v>30</v>
      </c>
      <c r="C28" s="1">
        <v>5</v>
      </c>
      <c r="D28">
        <v>40</v>
      </c>
      <c r="E28">
        <v>35</v>
      </c>
      <c r="F28">
        <f t="shared" si="0"/>
        <v>1400</v>
      </c>
    </row>
    <row r="29" spans="1:6" x14ac:dyDescent="0.35">
      <c r="A29" t="s">
        <v>51</v>
      </c>
      <c r="B29">
        <v>936</v>
      </c>
      <c r="C29" s="1">
        <v>120</v>
      </c>
      <c r="D29">
        <v>960</v>
      </c>
      <c r="E29">
        <v>32</v>
      </c>
      <c r="F29">
        <f t="shared" si="0"/>
        <v>30720</v>
      </c>
    </row>
    <row r="30" spans="1:6" x14ac:dyDescent="0.35">
      <c r="A30" t="s">
        <v>52</v>
      </c>
      <c r="B30">
        <v>273</v>
      </c>
      <c r="C30" s="1">
        <v>20</v>
      </c>
      <c r="D30">
        <v>320</v>
      </c>
      <c r="E30">
        <v>36</v>
      </c>
      <c r="F30">
        <f t="shared" si="0"/>
        <v>11520</v>
      </c>
    </row>
    <row r="31" spans="1:6" x14ac:dyDescent="0.35">
      <c r="A31" t="s">
        <v>53</v>
      </c>
      <c r="B31">
        <v>265</v>
      </c>
      <c r="C31" s="1">
        <v>36</v>
      </c>
      <c r="D31">
        <v>288</v>
      </c>
      <c r="E31">
        <v>32</v>
      </c>
      <c r="F31">
        <f t="shared" si="0"/>
        <v>9216</v>
      </c>
    </row>
    <row r="32" spans="1:6" x14ac:dyDescent="0.35">
      <c r="A32" t="s">
        <v>54</v>
      </c>
      <c r="B32">
        <v>17</v>
      </c>
      <c r="C32" s="1"/>
      <c r="D32">
        <v>18</v>
      </c>
      <c r="E32">
        <v>450</v>
      </c>
      <c r="F32">
        <f t="shared" si="0"/>
        <v>8100</v>
      </c>
    </row>
    <row r="33" spans="3:6" x14ac:dyDescent="0.35">
      <c r="C33" s="1"/>
    </row>
    <row r="34" spans="3:6" x14ac:dyDescent="0.35">
      <c r="C34" s="1"/>
    </row>
    <row r="35" spans="3:6" x14ac:dyDescent="0.35">
      <c r="C35" s="1"/>
      <c r="F35">
        <f>SUM(F19:F34)</f>
        <v>153796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A5761-7661-4336-9532-41A7F403A680}">
  <dimension ref="A1:F97"/>
  <sheetViews>
    <sheetView tabSelected="1" topLeftCell="A65" zoomScale="85" zoomScaleNormal="85" workbookViewId="0">
      <selection activeCell="B104" sqref="B104:G106"/>
    </sheetView>
  </sheetViews>
  <sheetFormatPr defaultRowHeight="14.5" x14ac:dyDescent="0.35"/>
  <cols>
    <col min="1" max="1" width="10.81640625" bestFit="1" customWidth="1"/>
    <col min="2" max="2" width="45.7265625" bestFit="1" customWidth="1"/>
    <col min="4" max="4" width="12.6328125" customWidth="1"/>
    <col min="6" max="6" width="15.1796875" bestFit="1" customWidth="1"/>
    <col min="7" max="7" width="23.90625" bestFit="1" customWidth="1"/>
    <col min="11" max="11" width="11.26953125" bestFit="1" customWidth="1"/>
  </cols>
  <sheetData>
    <row r="1" spans="1:6" x14ac:dyDescent="0.35">
      <c r="D1" t="s">
        <v>82</v>
      </c>
      <c r="E1" t="s">
        <v>83</v>
      </c>
    </row>
    <row r="2" spans="1:6" x14ac:dyDescent="0.35">
      <c r="A2" s="2">
        <v>45608</v>
      </c>
      <c r="B2" s="3" t="s">
        <v>63</v>
      </c>
      <c r="C2">
        <v>5000</v>
      </c>
    </row>
    <row r="3" spans="1:6" x14ac:dyDescent="0.35">
      <c r="A3" s="2">
        <v>45638</v>
      </c>
      <c r="B3" s="3" t="s">
        <v>64</v>
      </c>
      <c r="C3">
        <v>72000</v>
      </c>
    </row>
    <row r="4" spans="1:6" x14ac:dyDescent="0.35">
      <c r="A4" s="2">
        <v>45638</v>
      </c>
      <c r="B4" s="3" t="s">
        <v>65</v>
      </c>
      <c r="C4">
        <v>500</v>
      </c>
      <c r="D4">
        <v>38750</v>
      </c>
      <c r="E4">
        <v>38750</v>
      </c>
      <c r="F4" t="s">
        <v>155</v>
      </c>
    </row>
    <row r="5" spans="1:6" x14ac:dyDescent="0.35">
      <c r="A5" t="s">
        <v>66</v>
      </c>
      <c r="B5" s="5" t="s">
        <v>80</v>
      </c>
      <c r="C5">
        <v>10000</v>
      </c>
    </row>
    <row r="6" spans="1:6" x14ac:dyDescent="0.35">
      <c r="A6" t="s">
        <v>67</v>
      </c>
      <c r="B6" s="3" t="s">
        <v>68</v>
      </c>
      <c r="C6" s="4">
        <v>90000</v>
      </c>
      <c r="D6">
        <v>45000</v>
      </c>
      <c r="E6">
        <v>45000</v>
      </c>
    </row>
    <row r="7" spans="1:6" x14ac:dyDescent="0.35">
      <c r="A7" t="s">
        <v>69</v>
      </c>
      <c r="B7" s="3" t="s">
        <v>70</v>
      </c>
      <c r="C7" s="4">
        <v>148500</v>
      </c>
      <c r="D7">
        <v>75500</v>
      </c>
      <c r="E7">
        <v>73000</v>
      </c>
    </row>
    <row r="8" spans="1:6" x14ac:dyDescent="0.35">
      <c r="A8" t="s">
        <v>71</v>
      </c>
      <c r="B8" s="3" t="s">
        <v>72</v>
      </c>
      <c r="C8" s="4">
        <v>3120</v>
      </c>
      <c r="D8">
        <v>3120</v>
      </c>
    </row>
    <row r="9" spans="1:6" x14ac:dyDescent="0.35">
      <c r="A9" t="s">
        <v>75</v>
      </c>
      <c r="B9" s="3" t="s">
        <v>73</v>
      </c>
      <c r="C9" s="4">
        <v>1600</v>
      </c>
      <c r="E9">
        <v>1600</v>
      </c>
    </row>
    <row r="10" spans="1:6" x14ac:dyDescent="0.35">
      <c r="A10" t="s">
        <v>75</v>
      </c>
      <c r="B10" t="s">
        <v>74</v>
      </c>
      <c r="C10">
        <v>3000</v>
      </c>
      <c r="D10">
        <v>3000</v>
      </c>
    </row>
    <row r="11" spans="1:6" x14ac:dyDescent="0.35">
      <c r="A11" t="s">
        <v>75</v>
      </c>
      <c r="B11" t="s">
        <v>77</v>
      </c>
      <c r="C11">
        <v>10000</v>
      </c>
    </row>
    <row r="12" spans="1:6" x14ac:dyDescent="0.35">
      <c r="A12" t="s">
        <v>76</v>
      </c>
      <c r="B12" t="s">
        <v>78</v>
      </c>
      <c r="C12">
        <v>57650</v>
      </c>
      <c r="D12">
        <v>33825</v>
      </c>
      <c r="E12">
        <v>33825</v>
      </c>
      <c r="F12" t="s">
        <v>156</v>
      </c>
    </row>
    <row r="13" spans="1:6" x14ac:dyDescent="0.35">
      <c r="A13" t="s">
        <v>76</v>
      </c>
      <c r="B13" t="s">
        <v>79</v>
      </c>
      <c r="C13">
        <v>1300</v>
      </c>
      <c r="D13">
        <v>650</v>
      </c>
      <c r="E13">
        <v>650</v>
      </c>
    </row>
    <row r="14" spans="1:6" x14ac:dyDescent="0.35">
      <c r="A14" s="2">
        <v>45659</v>
      </c>
      <c r="B14" t="s">
        <v>84</v>
      </c>
      <c r="C14">
        <v>7000</v>
      </c>
      <c r="D14">
        <v>7000</v>
      </c>
    </row>
    <row r="15" spans="1:6" x14ac:dyDescent="0.35">
      <c r="A15" s="2">
        <v>45779</v>
      </c>
      <c r="B15" s="3" t="s">
        <v>85</v>
      </c>
      <c r="C15">
        <v>700</v>
      </c>
      <c r="D15">
        <v>350</v>
      </c>
      <c r="E15">
        <v>350</v>
      </c>
    </row>
    <row r="16" spans="1:6" x14ac:dyDescent="0.35">
      <c r="A16" s="2">
        <v>45779</v>
      </c>
      <c r="B16" s="5" t="s">
        <v>86</v>
      </c>
      <c r="C16">
        <v>10000</v>
      </c>
    </row>
    <row r="17" spans="1:6" x14ac:dyDescent="0.35">
      <c r="A17" s="2" t="s">
        <v>88</v>
      </c>
      <c r="B17" s="3" t="s">
        <v>87</v>
      </c>
      <c r="C17" s="4">
        <v>15800</v>
      </c>
      <c r="D17">
        <v>9340</v>
      </c>
      <c r="E17">
        <v>6460</v>
      </c>
    </row>
    <row r="18" spans="1:6" x14ac:dyDescent="0.35">
      <c r="A18" s="2" t="s">
        <v>88</v>
      </c>
      <c r="B18" s="3" t="s">
        <v>90</v>
      </c>
      <c r="C18" s="4">
        <v>1500</v>
      </c>
      <c r="D18">
        <v>750</v>
      </c>
      <c r="E18">
        <v>750</v>
      </c>
    </row>
    <row r="19" spans="1:6" x14ac:dyDescent="0.35">
      <c r="A19" s="2" t="s">
        <v>88</v>
      </c>
      <c r="B19" s="3" t="s">
        <v>89</v>
      </c>
      <c r="C19">
        <v>76550</v>
      </c>
      <c r="D19">
        <v>38970</v>
      </c>
      <c r="E19">
        <v>37580</v>
      </c>
    </row>
    <row r="20" spans="1:6" x14ac:dyDescent="0.35">
      <c r="A20" s="2" t="s">
        <v>88</v>
      </c>
      <c r="B20" s="3" t="s">
        <v>107</v>
      </c>
      <c r="C20">
        <v>750</v>
      </c>
      <c r="D20">
        <v>375</v>
      </c>
      <c r="E20">
        <v>375</v>
      </c>
    </row>
    <row r="21" spans="1:6" x14ac:dyDescent="0.35">
      <c r="A21" s="2" t="s">
        <v>91</v>
      </c>
      <c r="B21" s="3" t="s">
        <v>87</v>
      </c>
      <c r="C21" s="4">
        <v>4032</v>
      </c>
      <c r="D21">
        <v>1152</v>
      </c>
      <c r="E21">
        <v>2880</v>
      </c>
    </row>
    <row r="22" spans="1:6" x14ac:dyDescent="0.35">
      <c r="A22" s="2" t="s">
        <v>92</v>
      </c>
      <c r="B22" s="3" t="s">
        <v>90</v>
      </c>
      <c r="C22" s="4">
        <v>1300</v>
      </c>
      <c r="D22">
        <v>650</v>
      </c>
      <c r="E22">
        <v>650</v>
      </c>
    </row>
    <row r="23" spans="1:6" x14ac:dyDescent="0.35">
      <c r="A23" s="2" t="s">
        <v>93</v>
      </c>
      <c r="B23" t="s">
        <v>94</v>
      </c>
      <c r="C23">
        <v>15000</v>
      </c>
    </row>
    <row r="24" spans="1:6" x14ac:dyDescent="0.35">
      <c r="A24" s="2" t="s">
        <v>97</v>
      </c>
      <c r="B24" t="s">
        <v>98</v>
      </c>
      <c r="C24">
        <v>9000</v>
      </c>
      <c r="D24">
        <v>12000</v>
      </c>
      <c r="E24">
        <v>12000</v>
      </c>
      <c r="F24" t="s">
        <v>157</v>
      </c>
    </row>
    <row r="25" spans="1:6" x14ac:dyDescent="0.35">
      <c r="A25" s="2">
        <v>45780</v>
      </c>
      <c r="B25" s="5" t="s">
        <v>106</v>
      </c>
      <c r="C25">
        <v>5000</v>
      </c>
      <c r="D25">
        <v>12500</v>
      </c>
      <c r="E25">
        <v>12500</v>
      </c>
    </row>
    <row r="26" spans="1:6" x14ac:dyDescent="0.35">
      <c r="A26" s="2" t="s">
        <v>97</v>
      </c>
      <c r="B26" t="s">
        <v>101</v>
      </c>
      <c r="C26">
        <v>1500</v>
      </c>
      <c r="E26">
        <v>1500</v>
      </c>
    </row>
    <row r="27" spans="1:6" x14ac:dyDescent="0.35">
      <c r="A27" s="2"/>
    </row>
    <row r="29" spans="1:6" x14ac:dyDescent="0.35">
      <c r="A29" s="2"/>
    </row>
    <row r="30" spans="1:6" x14ac:dyDescent="0.35">
      <c r="C30">
        <f>SUM(C2:C29)</f>
        <v>550802</v>
      </c>
      <c r="D30">
        <f>SUM(D2:D29)</f>
        <v>282932</v>
      </c>
      <c r="E30">
        <f>SUM(E2:E29)</f>
        <v>267870</v>
      </c>
    </row>
    <row r="34" spans="1:6" x14ac:dyDescent="0.35">
      <c r="A34" s="2" t="s">
        <v>97</v>
      </c>
      <c r="B34" t="s">
        <v>99</v>
      </c>
      <c r="C34">
        <v>10000</v>
      </c>
    </row>
    <row r="35" spans="1:6" x14ac:dyDescent="0.35">
      <c r="A35" s="7" t="s">
        <v>97</v>
      </c>
      <c r="B35" s="8" t="s">
        <v>100</v>
      </c>
      <c r="C35">
        <v>10000</v>
      </c>
    </row>
    <row r="36" spans="1:6" x14ac:dyDescent="0.35">
      <c r="A36" s="2">
        <v>45750</v>
      </c>
      <c r="B36" t="s">
        <v>102</v>
      </c>
      <c r="C36">
        <v>6500</v>
      </c>
      <c r="D36">
        <v>3250</v>
      </c>
      <c r="E36">
        <v>3250</v>
      </c>
    </row>
    <row r="37" spans="1:6" x14ac:dyDescent="0.35">
      <c r="A37" s="2">
        <v>45750</v>
      </c>
      <c r="B37" t="s">
        <v>103</v>
      </c>
      <c r="C37">
        <v>20000</v>
      </c>
    </row>
    <row r="38" spans="1:6" x14ac:dyDescent="0.35">
      <c r="A38" s="2">
        <v>45750</v>
      </c>
      <c r="B38" t="s">
        <v>104</v>
      </c>
      <c r="C38">
        <v>6000</v>
      </c>
      <c r="D38">
        <v>3000</v>
      </c>
      <c r="E38">
        <v>3000</v>
      </c>
    </row>
    <row r="39" spans="1:6" x14ac:dyDescent="0.35">
      <c r="A39" s="2">
        <v>45811</v>
      </c>
      <c r="B39" t="s">
        <v>105</v>
      </c>
      <c r="C39">
        <v>3000</v>
      </c>
      <c r="D39">
        <v>16500</v>
      </c>
      <c r="E39">
        <v>16500</v>
      </c>
      <c r="F39" t="s">
        <v>159</v>
      </c>
    </row>
    <row r="40" spans="1:6" x14ac:dyDescent="0.35">
      <c r="B40" t="s">
        <v>108</v>
      </c>
      <c r="C40">
        <v>10200</v>
      </c>
      <c r="D40">
        <v>5100</v>
      </c>
      <c r="E40">
        <v>5100</v>
      </c>
    </row>
    <row r="41" spans="1:6" x14ac:dyDescent="0.35">
      <c r="B41" t="s">
        <v>109</v>
      </c>
      <c r="C41">
        <v>23409</v>
      </c>
      <c r="D41">
        <v>15649</v>
      </c>
      <c r="E41">
        <v>7760</v>
      </c>
    </row>
    <row r="42" spans="1:6" x14ac:dyDescent="0.35">
      <c r="B42" t="s">
        <v>109</v>
      </c>
      <c r="C42">
        <v>5644</v>
      </c>
      <c r="D42">
        <v>3085</v>
      </c>
      <c r="E42">
        <v>2560</v>
      </c>
    </row>
    <row r="43" spans="1:6" x14ac:dyDescent="0.35">
      <c r="B43" t="s">
        <v>109</v>
      </c>
      <c r="C43">
        <v>4983</v>
      </c>
      <c r="D43">
        <v>4983</v>
      </c>
    </row>
    <row r="44" spans="1:6" x14ac:dyDescent="0.35">
      <c r="A44" s="2">
        <v>45872</v>
      </c>
      <c r="B44" t="s">
        <v>110</v>
      </c>
      <c r="C44">
        <v>15000</v>
      </c>
      <c r="D44">
        <v>5000</v>
      </c>
      <c r="E44">
        <v>10000</v>
      </c>
    </row>
    <row r="46" spans="1:6" x14ac:dyDescent="0.35">
      <c r="A46" t="s">
        <v>111</v>
      </c>
      <c r="B46" t="s">
        <v>112</v>
      </c>
      <c r="C46">
        <v>2430</v>
      </c>
      <c r="D46">
        <v>1215</v>
      </c>
      <c r="E46">
        <v>1215</v>
      </c>
    </row>
    <row r="47" spans="1:6" x14ac:dyDescent="0.35">
      <c r="A47" t="s">
        <v>113</v>
      </c>
      <c r="B47" t="s">
        <v>114</v>
      </c>
      <c r="C47">
        <v>3200</v>
      </c>
      <c r="D47">
        <v>3200</v>
      </c>
    </row>
    <row r="48" spans="1:6" x14ac:dyDescent="0.35">
      <c r="A48" s="5" t="s">
        <v>131</v>
      </c>
      <c r="B48" s="5" t="s">
        <v>132</v>
      </c>
      <c r="C48" s="5">
        <v>7000</v>
      </c>
      <c r="D48" s="5">
        <v>3500</v>
      </c>
      <c r="E48" s="5">
        <v>3500</v>
      </c>
    </row>
    <row r="49" spans="1:6" x14ac:dyDescent="0.35">
      <c r="A49" t="s">
        <v>115</v>
      </c>
      <c r="B49" t="s">
        <v>129</v>
      </c>
      <c r="C49">
        <v>4180</v>
      </c>
      <c r="D49">
        <v>2090</v>
      </c>
      <c r="E49">
        <v>2090</v>
      </c>
    </row>
    <row r="50" spans="1:6" x14ac:dyDescent="0.35">
      <c r="A50" t="s">
        <v>116</v>
      </c>
      <c r="B50" t="s">
        <v>117</v>
      </c>
      <c r="C50">
        <v>10250</v>
      </c>
      <c r="E50">
        <v>10250</v>
      </c>
    </row>
    <row r="53" spans="1:6" x14ac:dyDescent="0.35">
      <c r="C53">
        <f>SUM(C34:C52)</f>
        <v>141796</v>
      </c>
      <c r="D53">
        <f>SUM(D34:D52)</f>
        <v>66572</v>
      </c>
      <c r="E53">
        <f>SUM(E34:E52)</f>
        <v>65225</v>
      </c>
    </row>
    <row r="57" spans="1:6" x14ac:dyDescent="0.35">
      <c r="A57" t="s">
        <v>111</v>
      </c>
      <c r="B57" t="s">
        <v>130</v>
      </c>
      <c r="C57">
        <v>60000</v>
      </c>
    </row>
    <row r="58" spans="1:6" ht="17" customHeight="1" x14ac:dyDescent="0.35"/>
    <row r="59" spans="1:6" x14ac:dyDescent="0.35">
      <c r="A59" s="2" t="s">
        <v>141</v>
      </c>
      <c r="F59" s="2"/>
    </row>
    <row r="60" spans="1:6" x14ac:dyDescent="0.35">
      <c r="A60" s="2"/>
      <c r="C60" t="s">
        <v>81</v>
      </c>
      <c r="D60" t="s">
        <v>82</v>
      </c>
      <c r="E60" t="s">
        <v>128</v>
      </c>
      <c r="F60" s="2"/>
    </row>
    <row r="61" spans="1:6" x14ac:dyDescent="0.35">
      <c r="A61" s="2" t="s">
        <v>95</v>
      </c>
      <c r="B61" t="s">
        <v>96</v>
      </c>
      <c r="C61">
        <v>50000</v>
      </c>
    </row>
    <row r="62" spans="1:6" x14ac:dyDescent="0.35">
      <c r="A62" t="s">
        <v>118</v>
      </c>
      <c r="B62" t="s">
        <v>133</v>
      </c>
      <c r="C62">
        <v>10250</v>
      </c>
      <c r="E62">
        <v>10250</v>
      </c>
    </row>
    <row r="63" spans="1:6" x14ac:dyDescent="0.35">
      <c r="A63" t="s">
        <v>118</v>
      </c>
      <c r="B63" t="s">
        <v>119</v>
      </c>
      <c r="C63">
        <v>36000</v>
      </c>
      <c r="D63">
        <v>43500</v>
      </c>
      <c r="E63">
        <v>42500</v>
      </c>
    </row>
    <row r="64" spans="1:6" x14ac:dyDescent="0.35">
      <c r="A64" t="s">
        <v>121</v>
      </c>
      <c r="B64" t="s">
        <v>122</v>
      </c>
      <c r="C64">
        <v>11400</v>
      </c>
      <c r="E64">
        <v>11400</v>
      </c>
    </row>
    <row r="65" spans="1:5" x14ac:dyDescent="0.35">
      <c r="A65" t="s">
        <v>123</v>
      </c>
      <c r="B65" t="s">
        <v>124</v>
      </c>
      <c r="C65">
        <v>4000</v>
      </c>
      <c r="D65">
        <v>2000</v>
      </c>
      <c r="E65">
        <v>2000</v>
      </c>
    </row>
    <row r="66" spans="1:5" x14ac:dyDescent="0.35">
      <c r="A66" t="s">
        <v>125</v>
      </c>
      <c r="B66" t="s">
        <v>126</v>
      </c>
      <c r="C66">
        <v>6000</v>
      </c>
      <c r="D66">
        <v>3000</v>
      </c>
      <c r="E66">
        <v>3000</v>
      </c>
    </row>
    <row r="67" spans="1:5" x14ac:dyDescent="0.35">
      <c r="A67" s="2">
        <v>45692</v>
      </c>
      <c r="B67" t="s">
        <v>127</v>
      </c>
      <c r="C67">
        <v>45000</v>
      </c>
      <c r="D67">
        <v>22500</v>
      </c>
      <c r="E67">
        <v>22500</v>
      </c>
    </row>
    <row r="68" spans="1:5" x14ac:dyDescent="0.35">
      <c r="A68" s="2">
        <v>45720</v>
      </c>
      <c r="B68" t="s">
        <v>134</v>
      </c>
      <c r="C68">
        <v>1300</v>
      </c>
      <c r="D68">
        <v>650</v>
      </c>
      <c r="E68">
        <v>650</v>
      </c>
    </row>
    <row r="69" spans="1:5" x14ac:dyDescent="0.35">
      <c r="A69" s="2">
        <v>45781</v>
      </c>
      <c r="B69" t="s">
        <v>135</v>
      </c>
      <c r="C69">
        <v>1500</v>
      </c>
      <c r="D69">
        <v>750</v>
      </c>
      <c r="E69">
        <v>750</v>
      </c>
    </row>
    <row r="70" spans="1:5" x14ac:dyDescent="0.35">
      <c r="A70" s="2">
        <v>45842</v>
      </c>
      <c r="B70" t="s">
        <v>136</v>
      </c>
      <c r="C70">
        <v>5000</v>
      </c>
      <c r="D70">
        <v>2500</v>
      </c>
      <c r="E70">
        <v>2500</v>
      </c>
    </row>
    <row r="71" spans="1:5" x14ac:dyDescent="0.35">
      <c r="A71" s="2">
        <v>45873</v>
      </c>
      <c r="B71" t="s">
        <v>137</v>
      </c>
      <c r="C71">
        <v>960</v>
      </c>
      <c r="D71">
        <v>480</v>
      </c>
      <c r="E71">
        <v>480</v>
      </c>
    </row>
    <row r="72" spans="1:5" x14ac:dyDescent="0.35">
      <c r="A72" s="2">
        <v>45904</v>
      </c>
      <c r="B72" t="s">
        <v>137</v>
      </c>
      <c r="C72">
        <v>510</v>
      </c>
      <c r="D72">
        <v>255</v>
      </c>
      <c r="E72">
        <v>255</v>
      </c>
    </row>
    <row r="73" spans="1:5" x14ac:dyDescent="0.35">
      <c r="A73" s="2">
        <v>45934</v>
      </c>
      <c r="B73" t="s">
        <v>137</v>
      </c>
      <c r="C73">
        <v>650</v>
      </c>
      <c r="D73">
        <v>325</v>
      </c>
      <c r="E73">
        <v>325</v>
      </c>
    </row>
    <row r="74" spans="1:5" x14ac:dyDescent="0.35">
      <c r="A74" s="2" t="s">
        <v>140</v>
      </c>
      <c r="B74" t="s">
        <v>139</v>
      </c>
      <c r="C74">
        <v>5000</v>
      </c>
      <c r="D74">
        <v>2500</v>
      </c>
      <c r="E74">
        <v>2500</v>
      </c>
    </row>
    <row r="75" spans="1:5" x14ac:dyDescent="0.35">
      <c r="A75" t="s">
        <v>138</v>
      </c>
      <c r="B75" t="s">
        <v>139</v>
      </c>
      <c r="C75">
        <v>7000</v>
      </c>
      <c r="D75">
        <v>3500</v>
      </c>
      <c r="E75">
        <v>3500</v>
      </c>
    </row>
    <row r="77" spans="1:5" x14ac:dyDescent="0.35">
      <c r="C77">
        <f>SUM(C61:C76)</f>
        <v>184570</v>
      </c>
      <c r="D77">
        <f>SUM(D61:D76)</f>
        <v>81960</v>
      </c>
      <c r="E77">
        <f>SUM(E61:E76)</f>
        <v>102610</v>
      </c>
    </row>
    <row r="80" spans="1:5" x14ac:dyDescent="0.35">
      <c r="A80" t="s">
        <v>143</v>
      </c>
      <c r="D80" t="s">
        <v>82</v>
      </c>
      <c r="E80" t="s">
        <v>128</v>
      </c>
    </row>
    <row r="81" spans="1:6" x14ac:dyDescent="0.35">
      <c r="A81" t="s">
        <v>144</v>
      </c>
      <c r="B81" t="s">
        <v>145</v>
      </c>
      <c r="C81">
        <v>22800</v>
      </c>
      <c r="D81">
        <v>11400</v>
      </c>
      <c r="E81">
        <v>11400</v>
      </c>
    </row>
    <row r="82" spans="1:6" x14ac:dyDescent="0.35">
      <c r="A82" t="s">
        <v>146</v>
      </c>
      <c r="B82" t="s">
        <v>147</v>
      </c>
      <c r="C82">
        <v>90000</v>
      </c>
    </row>
    <row r="83" spans="1:6" x14ac:dyDescent="0.35">
      <c r="A83" t="s">
        <v>148</v>
      </c>
      <c r="B83" t="s">
        <v>158</v>
      </c>
      <c r="C83">
        <v>3000</v>
      </c>
      <c r="E83">
        <v>3000</v>
      </c>
    </row>
    <row r="84" spans="1:6" x14ac:dyDescent="0.35">
      <c r="A84" s="2">
        <v>45660</v>
      </c>
      <c r="B84" t="s">
        <v>149</v>
      </c>
      <c r="C84">
        <v>31000</v>
      </c>
      <c r="D84">
        <v>15500</v>
      </c>
      <c r="E84">
        <v>15500</v>
      </c>
    </row>
    <row r="85" spans="1:6" x14ac:dyDescent="0.35">
      <c r="A85" s="2">
        <v>45750</v>
      </c>
      <c r="B85" t="s">
        <v>150</v>
      </c>
      <c r="C85">
        <v>8000</v>
      </c>
      <c r="D85">
        <v>4000</v>
      </c>
      <c r="E85">
        <v>4000</v>
      </c>
    </row>
    <row r="86" spans="1:6" x14ac:dyDescent="0.35">
      <c r="A86" s="2">
        <v>45780</v>
      </c>
      <c r="B86" t="s">
        <v>151</v>
      </c>
      <c r="C86">
        <v>27750</v>
      </c>
      <c r="D86" s="6">
        <v>65218</v>
      </c>
      <c r="E86">
        <v>52532</v>
      </c>
      <c r="F86" t="s">
        <v>160</v>
      </c>
    </row>
    <row r="87" spans="1:6" x14ac:dyDescent="0.35">
      <c r="A87" s="2">
        <v>45811</v>
      </c>
      <c r="B87" t="s">
        <v>152</v>
      </c>
      <c r="C87">
        <v>51550</v>
      </c>
      <c r="D87">
        <v>18650</v>
      </c>
      <c r="E87">
        <v>42900</v>
      </c>
    </row>
    <row r="88" spans="1:6" x14ac:dyDescent="0.35">
      <c r="A88" s="2">
        <v>45872</v>
      </c>
      <c r="B88" t="s">
        <v>153</v>
      </c>
      <c r="C88">
        <v>30562</v>
      </c>
      <c r="D88">
        <v>15281</v>
      </c>
      <c r="E88">
        <v>15281</v>
      </c>
    </row>
    <row r="89" spans="1:6" x14ac:dyDescent="0.35">
      <c r="A89" s="2">
        <v>45872</v>
      </c>
      <c r="B89" t="s">
        <v>154</v>
      </c>
      <c r="C89">
        <v>9700</v>
      </c>
      <c r="D89">
        <v>4850</v>
      </c>
      <c r="E89">
        <v>4850</v>
      </c>
    </row>
    <row r="90" spans="1:6" x14ac:dyDescent="0.35">
      <c r="D90">
        <f>SUM(D81:D89)</f>
        <v>134899</v>
      </c>
      <c r="E90">
        <f>SUM(E81:E89)</f>
        <v>149463</v>
      </c>
    </row>
    <row r="92" spans="1:6" x14ac:dyDescent="0.35">
      <c r="C92">
        <f>SUM(C81:C89)</f>
        <v>274362</v>
      </c>
    </row>
    <row r="93" spans="1:6" x14ac:dyDescent="0.35">
      <c r="A93" t="s">
        <v>142</v>
      </c>
      <c r="B93" t="s">
        <v>120</v>
      </c>
      <c r="C93">
        <v>50000</v>
      </c>
    </row>
    <row r="94" spans="1:6" x14ac:dyDescent="0.35">
      <c r="A94" t="s">
        <v>116</v>
      </c>
      <c r="B94" t="s">
        <v>120</v>
      </c>
      <c r="C94">
        <v>100000</v>
      </c>
    </row>
    <row r="95" spans="1:6" x14ac:dyDescent="0.35">
      <c r="A95" s="2">
        <v>45843</v>
      </c>
      <c r="B95" t="s">
        <v>120</v>
      </c>
      <c r="C95">
        <v>46000</v>
      </c>
    </row>
    <row r="97" spans="3:3" x14ac:dyDescent="0.35">
      <c r="C97">
        <f>SUM(C92:C95)</f>
        <v>470362</v>
      </c>
    </row>
  </sheetData>
  <autoFilter ref="A1:K26" xr:uid="{4E9A5761-7661-4336-9532-41A7F403A68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A743-0AB5-43AE-92AA-880B1CE5BE5F}">
  <dimension ref="A1:A2"/>
  <sheetViews>
    <sheetView workbookViewId="0">
      <selection activeCell="G7" sqref="G7:I10"/>
    </sheetView>
  </sheetViews>
  <sheetFormatPr defaultRowHeight="14.5" x14ac:dyDescent="0.35"/>
  <cols>
    <col min="7" max="7" width="13.36328125" bestFit="1" customWidth="1"/>
  </cols>
  <sheetData>
    <row r="1" spans="1:1" x14ac:dyDescent="0.35">
      <c r="A1">
        <v>15000</v>
      </c>
    </row>
    <row r="2" spans="1:1" x14ac:dyDescent="0.35">
      <c r="A2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Rumensh</vt:lpstr>
      <vt:lpstr>Sasikumar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Sasikumar Balasubramaniyam</dc:creator>
  <cp:lastModifiedBy>Sasikumar Balasubramaniyam</cp:lastModifiedBy>
  <dcterms:created xsi:type="dcterms:W3CDTF">2024-10-22T08:11:25Z</dcterms:created>
  <dcterms:modified xsi:type="dcterms:W3CDTF">2025-05-08T16:24:41Z</dcterms:modified>
</cp:coreProperties>
</file>