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cuments\School2018\SU_ADS_July_2018_Term\SCM_651\Homework\"/>
    </mc:Choice>
  </mc:AlternateContent>
  <xr:revisionPtr revIDLastSave="0" documentId="10_ncr:100000_{1C2CE5B0-7AD3-4A1E-8BFF-6241C41B623A}" xr6:coauthVersionLast="31" xr6:coauthVersionMax="31" xr10:uidLastSave="{00000000-0000-0000-0000-000000000000}"/>
  <bookViews>
    <workbookView xWindow="0" yWindow="0" windowWidth="15735" windowHeight="7980" xr2:uid="{E9841E48-B15F-4251-99D9-D406759F3101}"/>
  </bookViews>
  <sheets>
    <sheet name="solvertable and sensitivity" sheetId="1" r:id="rId1"/>
    <sheet name="frequency table" sheetId="5" r:id="rId2"/>
    <sheet name="data" sheetId="4" r:id="rId3"/>
    <sheet name="sessions_marketingft" sheetId="9" r:id="rId4"/>
    <sheet name="bounce_marking ft" sheetId="10" r:id="rId5"/>
    <sheet name="data marketing ft" sheetId="11" r:id="rId6"/>
    <sheet name="sessions_marketingft_2" sheetId="12" r:id="rId7"/>
    <sheet name="bounce_marketingft_2" sheetId="13" r:id="rId8"/>
    <sheet name="data_marketingft_2" sheetId="14" r:id="rId9"/>
    <sheet name="Sessions_whitmansyr" sheetId="15" r:id="rId10"/>
    <sheet name="bouncerate_whitmansyr" sheetId="16" r:id="rId11"/>
    <sheet name="whitmansyr_data" sheetId="17" r:id="rId12"/>
    <sheet name="sessions_imba" sheetId="18" r:id="rId13"/>
    <sheet name="bounce_imba" sheetId="19" r:id="rId14"/>
    <sheet name="data_imba" sheetId="20" r:id="rId15"/>
  </sheets>
  <definedNames>
    <definedName name="_xlcn.WorksheetConnection_Dataset1A1H1041" hidden="1">data_marketingft_2!$A$1:$H$104</definedName>
    <definedName name="_xlcn.WorksheetConnection_Dataset1A1H1061" hidden="1">data_imba!$A$1:$H$106</definedName>
    <definedName name="_xlcn.WorksheetConnection_Dataset1A1H1091" hidden="1">'data marketing ft'!$A$1:$H$109</definedName>
    <definedName name="_xlcn.WorksheetConnection_Dataset1A1H1611" hidden="1">whitmansyr_data!$A$1:$H$161</definedName>
    <definedName name="solver_adj" localSheetId="0" hidden="1">'solvertable and sensitivity'!$N$2:$N$6</definedName>
    <definedName name="solver_cvg" localSheetId="0" hidden="1">0.0001</definedName>
    <definedName name="solver_drv" localSheetId="0" hidden="1">2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lhs1" localSheetId="0" hidden="1">'solvertable and sensitivity'!$N$2:$N$6</definedName>
    <definedName name="solver_lhs2" localSheetId="0" hidden="1">'solvertable and sensitivity'!$N$2:$N$6</definedName>
    <definedName name="solver_lhs3" localSheetId="0" hidden="1">'solvertable and sensitivity'!$O$7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3</definedName>
    <definedName name="solver_nwt" localSheetId="0" hidden="1">1</definedName>
    <definedName name="solver_opt" localSheetId="0" hidden="1">'solvertable and sensitivity'!$R$7</definedName>
    <definedName name="solver_pre" localSheetId="0" hidden="1">0.000001</definedName>
    <definedName name="solver_rbv" localSheetId="0" hidden="1">2</definedName>
    <definedName name="solver_rel1" localSheetId="0" hidden="1">1</definedName>
    <definedName name="solver_rel2" localSheetId="0" hidden="1">4</definedName>
    <definedName name="solver_rel3" localSheetId="0" hidden="1">1</definedName>
    <definedName name="solver_rhs1" localSheetId="0" hidden="1">'solvertable and sensitivity'!$T$2:$T$6</definedName>
    <definedName name="solver_rhs2" localSheetId="0" hidden="1">integer</definedName>
    <definedName name="solver_rhs3" localSheetId="0" hidden="1">'solvertable and sensitivity'!$M$9</definedName>
    <definedName name="solver_rlx" localSheetId="0" hidden="1">2</definedName>
    <definedName name="solver_rsd" localSheetId="0" hidden="1">0</definedName>
    <definedName name="solver_scl" localSheetId="0" hidden="1">2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79017"/>
  <pivotCaches>
    <pivotCache cacheId="0" r:id="rId16"/>
    <pivotCache cacheId="1" r:id="rId17"/>
    <pivotCache cacheId="5" r:id="rId18"/>
    <pivotCache cacheId="12" r:id="rId19"/>
    <pivotCache cacheId="26" r:id="rId20"/>
    <pivotCache cacheId="29" r:id="rId21"/>
    <pivotCache cacheId="32" r:id="rId22"/>
    <pivotCache cacheId="34" r:id="rId23"/>
    <pivotCache cacheId="22" r:id="rId2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set1_e769344c-327c-4e65-8502-930a6f3b963a" name="Dataset1" connection="Query - Dataset1"/>
          <x15:modelTable id="Dataset2_c711982b-1645-4c0a-9142-009ace51dbe0" name="Dataset2" connection="Query - Dataset2"/>
          <x15:modelTable id="Sheet1_75015b5e-16eb-4c8d-beee-9b0baba37932" name="Sheet1" connection="Query - Sheet1"/>
          <x15:modelTable id="Sheet2_2404e264-3218-4971-ab8c-e77de93280b4" name="Sheet2" connection="Query - Sheet2"/>
          <x15:modelTable id="Range-7427a537-9c22-4c22-9ea0-cfe136b7f249" name="Range" connection="WorksheetConnection_Dataset1!$A$1:$H$109"/>
          <x15:modelTable id="Range-12cdd336-d8cf-4182-913b-0fc17660593b" name="Range 1" connection="WorksheetConnection_Dataset1!$A$1:$H$104"/>
          <x15:modelTable id="Range-14326aa9-3304-4f24-b53b-7bf9af49ac55" name="Range 2" connection="WorksheetConnection_Dataset1!$A$1:$H$161"/>
          <x15:modelTable id="Range-53e2754a-6c2c-4f6d-beef-8229c407c5ee" name="Range 3" connection="WorksheetConnection_Dataset1!$A$1:$H$106"/>
        </x15:modelTables>
      </x15:dataModel>
    </ext>
  </extLst>
</workbook>
</file>

<file path=xl/calcChain.xml><?xml version="1.0" encoding="utf-8"?>
<calcChain xmlns="http://schemas.openxmlformats.org/spreadsheetml/2006/main">
  <c r="R19" i="1" l="1"/>
  <c r="R18" i="1"/>
  <c r="R17" i="1"/>
  <c r="R16" i="1"/>
  <c r="S24" i="5"/>
  <c r="S19" i="5"/>
  <c r="S18" i="5" l="1"/>
  <c r="S17" i="5"/>
  <c r="O18" i="5"/>
  <c r="O17" i="5"/>
  <c r="P17" i="5"/>
  <c r="O3" i="1" l="1"/>
  <c r="R17" i="5"/>
  <c r="R18" i="5" s="1"/>
  <c r="Q17" i="5"/>
  <c r="P18" i="5"/>
  <c r="S22" i="5" l="1"/>
  <c r="Q18" i="5"/>
  <c r="K2" i="1"/>
  <c r="O2" i="1" s="1"/>
  <c r="L3" i="1"/>
  <c r="L4" i="1"/>
  <c r="M4" i="1" s="1"/>
  <c r="L5" i="1"/>
  <c r="P5" i="1" s="1"/>
  <c r="Q5" i="1" s="1"/>
  <c r="R5" i="1" s="1"/>
  <c r="E11" i="1" s="1"/>
  <c r="L6" i="1"/>
  <c r="M6" i="1" s="1"/>
  <c r="L2" i="1"/>
  <c r="M2" i="1" s="1"/>
  <c r="K7" i="1"/>
  <c r="K5" i="1"/>
  <c r="O5" i="1" s="1"/>
  <c r="K6" i="1"/>
  <c r="O6" i="1" s="1"/>
  <c r="Q3" i="1" l="1"/>
  <c r="R3" i="1" s="1"/>
  <c r="J5" i="1"/>
  <c r="P4" i="1" s="1"/>
  <c r="S23" i="5"/>
  <c r="M3" i="1"/>
  <c r="J3" i="1" s="1"/>
  <c r="I5" i="1" s="1"/>
  <c r="M5" i="1"/>
  <c r="P2" i="1"/>
  <c r="Q2" i="1" s="1"/>
  <c r="P6" i="1"/>
  <c r="Q6" i="1" s="1"/>
  <c r="R6" i="1" s="1"/>
  <c r="E6" i="1"/>
  <c r="E4" i="1"/>
  <c r="R2" i="1" l="1"/>
  <c r="K4" i="1"/>
  <c r="O4" i="1" s="1"/>
  <c r="I3" i="1"/>
  <c r="Q4" i="1"/>
  <c r="R4" i="1" s="1"/>
  <c r="R7" i="1"/>
  <c r="O7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9D9673E-DB45-4220-B489-DBCBF1669DD1}" name="Query - Dataset1" description="Connection to the 'Dataset1' query in the workbook." type="100" refreshedVersion="6" minRefreshableVersion="5">
    <extLst>
      <ext xmlns:x15="http://schemas.microsoft.com/office/spreadsheetml/2010/11/main" uri="{DE250136-89BD-433C-8126-D09CA5730AF9}">
        <x15:connection id="a3eb5e45-185e-4ffb-a034-d20f4940c368"/>
      </ext>
    </extLst>
  </connection>
  <connection id="2" xr16:uid="{A19494F9-7900-4A7E-8B87-F6CFF98AA813}" name="Query - Dataset2" description="Connection to the 'Dataset2' query in the workbook." type="100" refreshedVersion="6" minRefreshableVersion="5">
    <extLst>
      <ext xmlns:x15="http://schemas.microsoft.com/office/spreadsheetml/2010/11/main" uri="{DE250136-89BD-433C-8126-D09CA5730AF9}">
        <x15:connection id="ec7dd9dd-c8e1-4713-9bdc-8c182dd8dc97"/>
      </ext>
    </extLst>
  </connection>
  <connection id="3" xr16:uid="{E730D0FE-3EB4-4450-B6D5-D0E493B26C5F}" keepAlive="1" name="Query - mbamarketingft_timeandday_hw2 xlsx" description="Connection to the 'mbamarketingft_timeandday_hw2 xlsx' query in the workbook." type="5" refreshedVersion="6" background="1">
    <dbPr connection="Provider=Microsoft.Mashup.OleDb.1;Data Source=$Workbook$;Location=mbamarketingft_timeandday_hw2 xlsx;Extended Properties=&quot;&quot;" command="SELECT * FROM [mbamarketingft_timeandday_hw2 xlsx]"/>
  </connection>
  <connection id="4" xr16:uid="{15FCBC58-35B3-4A97-8F8E-B6594732AA4F}" name="Query - Sheet1" description="Connection to the 'Sheet1' query in the workbook." type="100" refreshedVersion="6" minRefreshableVersion="5">
    <extLst>
      <ext xmlns:x15="http://schemas.microsoft.com/office/spreadsheetml/2010/11/main" uri="{DE250136-89BD-433C-8126-D09CA5730AF9}">
        <x15:connection id="8b29e255-d86c-4bec-b42e-9f3ffa5803de"/>
      </ext>
    </extLst>
  </connection>
  <connection id="5" xr16:uid="{2E1632F6-AFE3-41FB-AD8A-6A3DAF75B071}" name="Query - Sheet2" description="Connection to the 'Sheet2' query in the workbook." type="100" refreshedVersion="6" minRefreshableVersion="5">
    <extLst>
      <ext xmlns:x15="http://schemas.microsoft.com/office/spreadsheetml/2010/11/main" uri="{DE250136-89BD-433C-8126-D09CA5730AF9}">
        <x15:connection id="c2abe890-475d-442d-b4c8-60dde1b059ed"/>
      </ext>
    </extLst>
  </connection>
  <connection id="6" xr16:uid="{00000000-0015-0000-FFFF-FFFF00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00000000-0015-0000-FFFF-FFFF01000000}" name="WorksheetConnection_Dataset1!$A$1:$H$104" type="102" refreshedVersion="6" minRefreshableVersion="5">
    <extLst>
      <ext xmlns:x15="http://schemas.microsoft.com/office/spreadsheetml/2010/11/main" uri="{DE250136-89BD-433C-8126-D09CA5730AF9}">
        <x15:connection id="Range-12cdd336-d8cf-4182-913b-0fc17660593b" autoDelete="1">
          <x15:rangePr sourceName="_xlcn.WorksheetConnection_Dataset1A1H1041"/>
        </x15:connection>
      </ext>
    </extLst>
  </connection>
  <connection id="8" xr16:uid="{00000000-0015-0000-FFFF-FFFF01000000}" name="WorksheetConnection_Dataset1!$A$1:$H$106" type="102" refreshedVersion="6" minRefreshableVersion="5">
    <extLst>
      <ext xmlns:x15="http://schemas.microsoft.com/office/spreadsheetml/2010/11/main" uri="{DE250136-89BD-433C-8126-D09CA5730AF9}">
        <x15:connection id="Range-53e2754a-6c2c-4f6d-beef-8229c407c5ee" autoDelete="1">
          <x15:rangePr sourceName="_xlcn.WorksheetConnection_Dataset1A1H1061"/>
        </x15:connection>
      </ext>
    </extLst>
  </connection>
  <connection id="9" xr16:uid="{00000000-0015-0000-FFFF-FFFF01000000}" name="WorksheetConnection_Dataset1!$A$1:$H$109" type="102" refreshedVersion="6" minRefreshableVersion="5">
    <extLst>
      <ext xmlns:x15="http://schemas.microsoft.com/office/spreadsheetml/2010/11/main" uri="{DE250136-89BD-433C-8126-D09CA5730AF9}">
        <x15:connection id="Range-7427a537-9c22-4c22-9ea0-cfe136b7f249" autoDelete="1">
          <x15:rangePr sourceName="_xlcn.WorksheetConnection_Dataset1A1H1091"/>
        </x15:connection>
      </ext>
    </extLst>
  </connection>
  <connection id="10" xr16:uid="{00000000-0015-0000-FFFF-FFFF01000000}" name="WorksheetConnection_Dataset1!$A$1:$H$161" type="102" refreshedVersion="6" minRefreshableVersion="5">
    <extLst>
      <ext xmlns:x15="http://schemas.microsoft.com/office/spreadsheetml/2010/11/main" uri="{DE250136-89BD-433C-8126-D09CA5730AF9}">
        <x15:connection id="Range-14326aa9-3304-4f24-b53b-7bf9af49ac55" autoDelete="1">
          <x15:rangePr sourceName="_xlcn.WorksheetConnection_Dataset1A1H1611"/>
        </x15:connection>
      </ext>
    </extLst>
  </connection>
</connections>
</file>

<file path=xl/sharedStrings.xml><?xml version="1.0" encoding="utf-8"?>
<sst xmlns="http://schemas.openxmlformats.org/spreadsheetml/2006/main" count="1324" uniqueCount="88">
  <si>
    <t>Account</t>
  </si>
  <si>
    <t>whitman.syr.edu</t>
  </si>
  <si>
    <t>MBA Marketing FT</t>
  </si>
  <si>
    <t>MBA Marketing iMBA</t>
  </si>
  <si>
    <t>Delta</t>
  </si>
  <si>
    <t>Start Date</t>
  </si>
  <si>
    <t>End Date</t>
  </si>
  <si>
    <t>Price</t>
  </si>
  <si>
    <t>Effectiveness Metrics</t>
  </si>
  <si>
    <t>Bounce Rate</t>
  </si>
  <si>
    <t>CPC</t>
  </si>
  <si>
    <t>MBA Marketing FT 2</t>
  </si>
  <si>
    <t>MBA Marketing iMBA 2</t>
  </si>
  <si>
    <t>NA</t>
  </si>
  <si>
    <t>Pages/Session</t>
  </si>
  <si>
    <t>Day of Week Analysis</t>
  </si>
  <si>
    <t>Comment</t>
  </si>
  <si>
    <t>Negligible</t>
  </si>
  <si>
    <t>Cost/Day</t>
  </si>
  <si>
    <t>Clicks</t>
  </si>
  <si>
    <t>Hours</t>
  </si>
  <si>
    <t>Non-Bounces</t>
  </si>
  <si>
    <t>Monday</t>
  </si>
  <si>
    <t>Thursday</t>
  </si>
  <si>
    <t>Tuesday</t>
  </si>
  <si>
    <t>Sunday</t>
  </si>
  <si>
    <t>Friday</t>
  </si>
  <si>
    <t>Wednesday</t>
  </si>
  <si>
    <t>Saturday</t>
  </si>
  <si>
    <t>Row Labels</t>
  </si>
  <si>
    <t>Grand Total</t>
  </si>
  <si>
    <t>Column1</t>
  </si>
  <si>
    <t>Column2</t>
  </si>
  <si>
    <t>Clicks/Day</t>
  </si>
  <si>
    <t>Non-Bounce/Day</t>
  </si>
  <si>
    <t>Holidays</t>
  </si>
  <si>
    <t>Avg 7 hrs</t>
  </si>
  <si>
    <t>True hours</t>
  </si>
  <si>
    <t>Cost for Year</t>
  </si>
  <si>
    <t>Total CPC</t>
  </si>
  <si>
    <t>Total Smt1</t>
  </si>
  <si>
    <t>Total Clicks</t>
  </si>
  <si>
    <t>True Bounce</t>
  </si>
  <si>
    <t>Bounce</t>
  </si>
  <si>
    <t>Hours Advertised</t>
  </si>
  <si>
    <t>Smt1</t>
  </si>
  <si>
    <t>New England</t>
  </si>
  <si>
    <t>Southeast</t>
  </si>
  <si>
    <t>West Coast</t>
  </si>
  <si>
    <t>Other</t>
  </si>
  <si>
    <t>Percentage</t>
  </si>
  <si>
    <t>Costs for Year</t>
  </si>
  <si>
    <t>Cost by Region</t>
  </si>
  <si>
    <t>23</t>
  </si>
  <si>
    <t>22</t>
  </si>
  <si>
    <t>21</t>
  </si>
  <si>
    <t>20</t>
  </si>
  <si>
    <t>19</t>
  </si>
  <si>
    <t>18</t>
  </si>
  <si>
    <t>17</t>
  </si>
  <si>
    <t>00</t>
  </si>
  <si>
    <t>Column Labels</t>
  </si>
  <si>
    <t>Sum of Sessions</t>
  </si>
  <si>
    <t>Average of Bounce Rate</t>
  </si>
  <si>
    <t>16</t>
  </si>
  <si>
    <t>15</t>
  </si>
  <si>
    <t>14</t>
  </si>
  <si>
    <t>13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</si>
  <si>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</si>
  <si>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</si>
  <si>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</si>
  <si>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</si>
  <si>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</si>
  <si>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</si>
  <si>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</si>
  <si>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</si>
  <si>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</si>
  <si>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</si>
  <si>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</si>
  <si>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</si>
  <si>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Avg. Session Duration</t>
  </si>
  <si>
    <t>Pages / Session</t>
  </si>
  <si>
    <t>Sessions</t>
  </si>
  <si>
    <t>New Users</t>
  </si>
  <si>
    <t>Users</t>
  </si>
  <si>
    <t>Day of Week Name</t>
  </si>
  <si>
    <t>Hour</t>
  </si>
  <si>
    <t>% New Sessions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</si>
</sst>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7" formatCode="&quot;$&quot;#,##0.00_);\(&quot;$&quot;#,##0.00\)"/>
    <numFmt numFmtId="164" formatCode="[$-409]d\-mmm\-yy;@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1"/>
      <scheme val="minor"/>
    </font>
    <font>
      <sz val="12"/>
      <name val="Calibri"/>
      <family val="1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 tint="-0.74999237037263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2">
    <xf numFmtId="0" fontId="0" fillId="0" borderId="0"/>
    <xf numFmtId="0" fontId="2" fillId="0" borderId="0"/>
  </cellStyleXfs>
  <cellXfs count="53">
    <xf numFmtId="0" fontId="0" fillId="0" borderId="0" xfId="0"/>
    <xf numFmtId="15" fontId="0" fillId="0" borderId="0" xfId="0" applyNumberFormat="1"/>
    <xf numFmtId="10" fontId="0" fillId="0" borderId="0" xfId="0" applyNumberFormat="1"/>
    <xf numFmtId="0" fontId="0" fillId="2" borderId="0" xfId="0" applyFill="1"/>
    <xf numFmtId="10" fontId="0" fillId="2" borderId="0" xfId="0" applyNumberFormat="1" applyFill="1"/>
    <xf numFmtId="0" fontId="0" fillId="3" borderId="0" xfId="0" applyFill="1"/>
    <xf numFmtId="164" fontId="0" fillId="0" borderId="0" xfId="0" applyNumberFormat="1"/>
    <xf numFmtId="7" fontId="0" fillId="0" borderId="0" xfId="0" applyNumberFormat="1"/>
    <xf numFmtId="7" fontId="0" fillId="3" borderId="0" xfId="0" applyNumberFormat="1" applyFill="1"/>
    <xf numFmtId="0" fontId="0" fillId="0" borderId="0" xfId="0" applyNumberFormat="1"/>
    <xf numFmtId="165" fontId="0" fillId="0" borderId="0" xfId="0" applyNumberFormat="1"/>
    <xf numFmtId="37" fontId="0" fillId="0" borderId="0" xfId="0" applyNumberFormat="1"/>
    <xf numFmtId="1" fontId="0" fillId="0" borderId="0" xfId="0" applyNumberFormat="1"/>
    <xf numFmtId="3" fontId="0" fillId="0" borderId="0" xfId="0" applyNumberFormat="1"/>
    <xf numFmtId="0" fontId="1" fillId="0" borderId="1" xfId="0" applyFont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0" fontId="1" fillId="0" borderId="0" xfId="0" applyFont="1" applyBorder="1" applyAlignment="1">
      <alignment horizontal="left"/>
    </xf>
    <xf numFmtId="0" fontId="1" fillId="0" borderId="1" xfId="0" applyFont="1" applyFill="1" applyBorder="1" applyAlignment="1">
      <alignment horizontal="left"/>
    </xf>
    <xf numFmtId="0" fontId="0" fillId="0" borderId="1" xfId="0" applyBorder="1"/>
    <xf numFmtId="0" fontId="0" fillId="0" borderId="0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20" fontId="0" fillId="0" borderId="0" xfId="0" applyNumberFormat="1"/>
    <xf numFmtId="18" fontId="0" fillId="0" borderId="0" xfId="0" applyNumberFormat="1"/>
    <xf numFmtId="0" fontId="0" fillId="4" borderId="0" xfId="0" applyFill="1"/>
    <xf numFmtId="1" fontId="0" fillId="4" borderId="0" xfId="0" applyNumberFormat="1" applyFill="1"/>
    <xf numFmtId="37" fontId="0" fillId="4" borderId="0" xfId="0" applyNumberFormat="1" applyFill="1"/>
    <xf numFmtId="0" fontId="1" fillId="0" borderId="0" xfId="0" applyFont="1" applyFill="1" applyAlignment="1">
      <alignment horizontal="left"/>
    </xf>
    <xf numFmtId="1" fontId="0" fillId="0" borderId="0" xfId="0" applyNumberFormat="1" applyFill="1"/>
    <xf numFmtId="0" fontId="0" fillId="0" borderId="0" xfId="0" applyFill="1"/>
    <xf numFmtId="0" fontId="0" fillId="5" borderId="2" xfId="0" applyFill="1" applyBorder="1"/>
    <xf numFmtId="165" fontId="0" fillId="5" borderId="2" xfId="0" applyNumberFormat="1" applyFill="1" applyBorder="1"/>
    <xf numFmtId="0" fontId="2" fillId="0" borderId="0" xfId="1"/>
    <xf numFmtId="0" fontId="2" fillId="0" borderId="0" xfId="1" applyFill="1"/>
    <xf numFmtId="0" fontId="2" fillId="0" borderId="0" xfId="1" applyNumberFormat="1"/>
    <xf numFmtId="0" fontId="2" fillId="0" borderId="0" xfId="1" applyAlignment="1">
      <alignment horizontal="left"/>
    </xf>
    <xf numFmtId="0" fontId="2" fillId="0" borderId="0" xfId="1" applyFill="1" applyAlignment="1">
      <alignment horizontal="left"/>
    </xf>
    <xf numFmtId="0" fontId="2" fillId="0" borderId="0" xfId="1" pivotButton="1"/>
    <xf numFmtId="10" fontId="2" fillId="0" borderId="0" xfId="1" applyNumberFormat="1"/>
    <xf numFmtId="10" fontId="2" fillId="0" borderId="0" xfId="1" applyNumberFormat="1" applyFill="1"/>
    <xf numFmtId="2" fontId="2" fillId="0" borderId="0" xfId="1" applyNumberFormat="1"/>
    <xf numFmtId="0" fontId="0" fillId="0" borderId="0" xfId="0" applyNumberFormat="1" applyFill="1"/>
    <xf numFmtId="0" fontId="0" fillId="0" borderId="0" xfId="0" applyFill="1" applyAlignment="1">
      <alignment horizontal="left"/>
    </xf>
    <xf numFmtId="0" fontId="2" fillId="6" borderId="0" xfId="1" applyFill="1"/>
    <xf numFmtId="0" fontId="1" fillId="7" borderId="0" xfId="1" applyFont="1" applyFill="1"/>
    <xf numFmtId="10" fontId="1" fillId="7" borderId="0" xfId="1" applyNumberFormat="1" applyFont="1" applyFill="1"/>
    <xf numFmtId="0" fontId="2" fillId="7" borderId="0" xfId="1" applyFill="1"/>
    <xf numFmtId="10" fontId="2" fillId="7" borderId="0" xfId="1" applyNumberFormat="1" applyFill="1"/>
    <xf numFmtId="0" fontId="2" fillId="7" borderId="0" xfId="1" applyFill="1" applyAlignment="1">
      <alignment horizontal="left"/>
    </xf>
    <xf numFmtId="0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horizontal="left"/>
    </xf>
  </cellXfs>
  <cellStyles count="2">
    <cellStyle name="Normal" xfId="0" builtinId="0"/>
    <cellStyle name="Normal 2" xfId="1" xr:uid="{1DBB24EE-C334-4024-9E2F-799ED1FD78CF}"/>
  </cellStyles>
  <dxfs count="30">
    <dxf>
      <numFmt numFmtId="14" formatCode="0.00%"/>
    </dxf>
    <dxf>
      <numFmt numFmtId="14" formatCode="0.00%"/>
    </dxf>
    <dxf>
      <numFmt numFmtId="14" formatCode="0.00%"/>
    </dxf>
    <dxf>
      <fill>
        <patternFill patternType="none">
          <bgColor auto="1"/>
        </patternFill>
      </fill>
    </dxf>
    <dxf>
      <font>
        <color theme="1"/>
      </font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>
          <bgColor theme="3" tint="0.59999389629810485"/>
        </patternFill>
      </fill>
    </dxf>
    <dxf>
      <fill>
        <patternFill>
          <bgColor theme="3" tint="0.59999389629810485"/>
        </patternFill>
      </fill>
    </dxf>
    <dxf>
      <fill>
        <patternFill>
          <bgColor theme="3" tint="0.59999389629810485"/>
        </patternFill>
      </fill>
    </dxf>
    <dxf>
      <fill>
        <patternFill>
          <bgColor theme="3" tint="0.59999389629810485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theme="4" tint="0.59999389629810485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1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26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pivotCacheDefinition" Target="pivotCache/pivotCacheDefinition5.xml"/><Relationship Id="rId29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9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8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4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7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161925</xdr:colOff>
      <xdr:row>2</xdr:row>
      <xdr:rowOff>238125</xdr:rowOff>
    </xdr:from>
    <xdr:to>
      <xdr:col>5</xdr:col>
      <xdr:colOff>942975</xdr:colOff>
      <xdr:row>5</xdr:row>
      <xdr:rowOff>180975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5C3588C-B9C1-4018-81A3-C342F07ED899}"/>
            </a:ext>
          </a:extLst>
        </xdr:cNvPr>
        <xdr:cNvSpPr txBox="1"/>
      </xdr:nvSpPr>
      <xdr:spPr>
        <a:xfrm>
          <a:off x="3286125" y="733425"/>
          <a:ext cx="2876550" cy="685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 time slot qualified for</a:t>
          </a:r>
          <a:r>
            <a:rPr lang="en-US" sz="1100" baseline="0"/>
            <a:t> this data set if it either had a bounce rate &lt;80% or a sessions count &gt;100</a:t>
          </a:r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HW2_T3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HW2_T3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microsoft.com/office/2006/relationships/xlExternalLinkPath/xlPathMissing" Target="HW2_T3.xlsx" TargetMode="External"/><Relationship Id="rId1" Type="http://schemas.openxmlformats.org/officeDocument/2006/relationships/pivotCacheRecords" Target="pivotCacheRecords4.xml"/></Relationships>
</file>

<file path=xl/pivotCache/_rels/pivotCacheDefinition9.xml.rels><?xml version="1.0" encoding="UTF-8" standalone="yes"?>
<Relationships xmlns="http://schemas.openxmlformats.org/package/2006/relationships"><Relationship Id="rId2" Type="http://schemas.microsoft.com/office/2006/relationships/xlExternalLinkPath/xlPathMissing" Target="HW2_T3.xlsx" TargetMode="External"/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 Scott Snow" refreshedDate="43330.491816435184" createdVersion="6" refreshedVersion="6" minRefreshableVersion="3" recordCount="73" xr:uid="{55829CFC-5DEE-4A6A-884A-93944D8993A1}">
  <cacheSource type="worksheet">
    <worksheetSource name="Table1"/>
  </cacheSource>
  <cacheFields count="2">
    <cacheField name="Column1" numFmtId="0">
      <sharedItems count="7">
        <s v="Monday"/>
        <s v="Saturday"/>
        <s v="Sunday"/>
        <s v="Tuesday"/>
        <s v="Wednesday"/>
        <s v="Friday"/>
        <s v="Thursday"/>
      </sharedItems>
    </cacheField>
    <cacheField name="Column2" numFmtId="0">
      <sharedItems containsSemiMixedTypes="0" containsString="0" containsNumber="1" containsInteger="1" minValue="0" maxValue="23" count="8">
        <n v="0"/>
        <n v="17"/>
        <n v="18"/>
        <n v="19"/>
        <n v="20"/>
        <n v="21"/>
        <n v="22"/>
        <n v="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 Scott Snow" refreshedDate="43328.785457291669" createdVersion="6" refreshedVersion="6" minRefreshableVersion="3" recordCount="108" xr:uid="{99FE36C8-DC90-4B02-ACE9-BFE60005E958}">
  <cacheSource type="worksheet">
    <worksheetSource ref="A1:H109" sheet="data marketing ft" r:id="rId2"/>
  </cacheSource>
  <cacheFields count="8">
    <cacheField name="Hour" numFmtId="0">
      <sharedItems count="24">
        <s v="00"/>
        <s v="01"/>
        <s v="02"/>
        <s v="03"/>
        <s v="04"/>
        <s v="05"/>
        <s v="06"/>
        <s v="07"/>
        <s v="08"/>
        <s v="09"/>
        <s v="10"/>
        <s v="11"/>
        <s v="12"/>
        <s v="13"/>
        <s v="14"/>
        <s v="15"/>
        <s v="16"/>
        <s v="17"/>
        <s v="18"/>
        <s v="19"/>
        <s v="20"/>
        <s v="21"/>
        <s v="22"/>
        <s v="23"/>
      </sharedItems>
    </cacheField>
    <cacheField name="Day of Week Name" numFmtId="0">
      <sharedItems count="7">
        <s v="Friday"/>
        <s v="Saturday"/>
        <s v="Sunday"/>
        <s v="Thursday"/>
        <s v="Wednesday"/>
        <s v="Tuesday"/>
        <s v="Monday"/>
      </sharedItems>
    </cacheField>
    <cacheField name="Users" numFmtId="0">
      <sharedItems containsSemiMixedTypes="0" containsString="0" containsNumber="1" containsInteger="1" minValue="1" maxValue="116"/>
    </cacheField>
    <cacheField name="New Users" numFmtId="0">
      <sharedItems containsSemiMixedTypes="0" containsString="0" containsNumber="1" containsInteger="1" minValue="0" maxValue="109"/>
    </cacheField>
    <cacheField name="Sessions" numFmtId="0">
      <sharedItems containsSemiMixedTypes="0" containsString="0" containsNumber="1" containsInteger="1" minValue="1" maxValue="122"/>
    </cacheField>
    <cacheField name="Bounce Rate" numFmtId="10">
      <sharedItems containsSemiMixedTypes="0" containsString="0" containsNumber="1" minValue="0" maxValue="1"/>
    </cacheField>
    <cacheField name="Pages / Session" numFmtId="2">
      <sharedItems containsSemiMixedTypes="0" containsString="0" containsNumber="1" minValue="1" maxValue="3"/>
    </cacheField>
    <cacheField name="Avg. Session Duration" numFmtId="2">
      <sharedItems containsSemiMixedTypes="0" containsString="0" containsNumber="1" minValue="0" maxValue="3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 Scott Snow" refreshedDate="43328.778505439812" createdVersion="6" refreshedVersion="6" minRefreshableVersion="3" recordCount="103" xr:uid="{1360D1F2-68FA-4AB0-B2BC-9986FC217FE9}">
  <cacheSource type="worksheet">
    <worksheetSource ref="A1:H104" sheet="data_marketingft_2" r:id="rId2"/>
  </cacheSource>
  <cacheFields count="8">
    <cacheField name="Hour" numFmtId="0">
      <sharedItems count="24">
        <s v="00"/>
        <s v="01"/>
        <s v="02"/>
        <s v="03"/>
        <s v="04"/>
        <s v="05"/>
        <s v="06"/>
        <s v="07"/>
        <s v="08"/>
        <s v="09"/>
        <s v="10"/>
        <s v="11"/>
        <s v="12"/>
        <s v="13"/>
        <s v="14"/>
        <s v="15"/>
        <s v="16"/>
        <s v="17"/>
        <s v="18"/>
        <s v="19"/>
        <s v="20"/>
        <s v="21"/>
        <s v="22"/>
        <s v="23"/>
      </sharedItems>
    </cacheField>
    <cacheField name="Day of Week Name" numFmtId="0">
      <sharedItems count="7">
        <s v="Saturday"/>
        <s v="Sunday"/>
        <s v="Tuesday"/>
        <s v="Wednesday"/>
        <s v="Monday"/>
        <s v="Friday"/>
        <s v="Thursday"/>
      </sharedItems>
    </cacheField>
    <cacheField name="Users" numFmtId="0">
      <sharedItems containsSemiMixedTypes="0" containsString="0" containsNumber="1" containsInteger="1" minValue="1" maxValue="102"/>
    </cacheField>
    <cacheField name="New Users" numFmtId="0">
      <sharedItems containsSemiMixedTypes="0" containsString="0" containsNumber="1" containsInteger="1" minValue="0" maxValue="101"/>
    </cacheField>
    <cacheField name="Sessions" numFmtId="0">
      <sharedItems containsSemiMixedTypes="0" containsString="0" containsNumber="1" containsInteger="1" minValue="1" maxValue="107"/>
    </cacheField>
    <cacheField name="Bounce Rate" numFmtId="10">
      <sharedItems containsSemiMixedTypes="0" containsString="0" containsNumber="1" minValue="0" maxValue="1"/>
    </cacheField>
    <cacheField name="Pages / Session" numFmtId="2">
      <sharedItems containsSemiMixedTypes="0" containsString="0" containsNumber="1" minValue="1" maxValue="3"/>
    </cacheField>
    <cacheField name="Avg. Session Duration" numFmtId="2">
      <sharedItems containsSemiMixedTypes="0" containsString="0" containsNumber="1" minValue="0" maxValue="1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 Scott Snow" refreshedDate="43328.764264814818" createdVersion="6" refreshedVersion="6" minRefreshableVersion="3" recordCount="160" xr:uid="{822066CD-5320-4B51-9C37-3DEEB7686BD5}">
  <cacheSource type="worksheet">
    <worksheetSource ref="A1:H161" sheet="whitmansyr_data" r:id="rId2"/>
  </cacheSource>
  <cacheFields count="8">
    <cacheField name="Hour" numFmtId="0">
      <sharedItems count="24">
        <s v="00"/>
        <s v="01"/>
        <s v="02"/>
        <s v="03"/>
        <s v="04"/>
        <s v="05"/>
        <s v="06"/>
        <s v="07"/>
        <s v="08"/>
        <s v="09"/>
        <s v="10"/>
        <s v="11"/>
        <s v="12"/>
        <s v="13"/>
        <s v="14"/>
        <s v="15"/>
        <s v="16"/>
        <s v="17"/>
        <s v="18"/>
        <s v="19"/>
        <s v="20"/>
        <s v="21"/>
        <s v="22"/>
        <s v="23"/>
      </sharedItems>
    </cacheField>
    <cacheField name="Day of Week Name" numFmtId="0">
      <sharedItems count="7">
        <s v="Friday"/>
        <s v="Monday"/>
        <s v="Saturday"/>
        <s v="Sunday"/>
        <s v="Thursday"/>
        <s v="Tuesday"/>
        <s v="Wednesday"/>
      </sharedItems>
    </cacheField>
    <cacheField name="Sessions" numFmtId="0">
      <sharedItems containsSemiMixedTypes="0" containsString="0" containsNumber="1" containsInteger="1" minValue="1" maxValue="164"/>
    </cacheField>
    <cacheField name="% New Sessions" numFmtId="10">
      <sharedItems containsSemiMixedTypes="0" containsString="0" containsNumber="1" minValue="0" maxValue="1"/>
    </cacheField>
    <cacheField name="New Users" numFmtId="0">
      <sharedItems containsSemiMixedTypes="0" containsString="0" containsNumber="1" containsInteger="1" minValue="0" maxValue="155"/>
    </cacheField>
    <cacheField name="Bounce Rate" numFmtId="10">
      <sharedItems containsSemiMixedTypes="0" containsString="0" containsNumber="1" minValue="0" maxValue="1"/>
    </cacheField>
    <cacheField name="Pages / Session" numFmtId="2">
      <sharedItems containsSemiMixedTypes="0" containsString="0" containsNumber="1" minValue="1" maxValue="16"/>
    </cacheField>
    <cacheField name="Avg. Session Duration" numFmtId="2">
      <sharedItems containsSemiMixedTypes="0" containsString="0" containsNumber="1" minValue="0" maxValue="431.666666666666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 Scott Snow" refreshedDate="43331.786058680555" backgroundQuery="1" createdVersion="6" refreshedVersion="6" minRefreshableVersion="3" recordCount="0" supportSubquery="1" supportAdvancedDrill="1" xr:uid="{2178AEEB-5274-4731-8561-C5CCA365CA5C}">
  <cacheSource type="external" connectionId="6"/>
  <cacheFields count="3">
    <cacheField name="[Range 2].[Day of Week Name].[Day of Week Name]" caption="Day of Week Name" numFmtId="0" hierarchy="27" level="1">
      <sharedItems count="7">
        <s v="Friday"/>
        <s v="Monday"/>
        <s v="Saturday"/>
        <s v="Sunday"/>
        <s v="Thursday"/>
        <s v="Tuesday"/>
        <s v="Wednesday"/>
      </sharedItems>
    </cacheField>
    <cacheField name="[Range 2].[Hour].[Hour]" caption="Hour" numFmtId="0" hierarchy="26" level="1">
      <sharedItems count="24">
        <s v="00"/>
        <s v="01"/>
        <s v="02"/>
        <s v="03"/>
        <s v="04"/>
        <s v="05"/>
        <s v="06"/>
        <s v="07"/>
        <s v="08"/>
        <s v="09"/>
        <s v="10"/>
        <s v="11"/>
        <s v="12"/>
        <s v="13"/>
        <s v="14"/>
        <s v="15"/>
        <s v="16"/>
        <s v="17"/>
        <s v="18"/>
        <s v="19"/>
        <s v="20"/>
        <s v="21"/>
        <s v="22"/>
        <s v="23"/>
      </sharedItems>
    </cacheField>
    <cacheField name="[Measures].[Sum of Sessions 3]" caption="Sum of Sessions 3" numFmtId="0" hierarchy="108" level="32767"/>
  </cacheFields>
  <cacheHierarchies count="112">
    <cacheHierarchy uniqueName="[Dataset1].[Hour]" caption="Hour" attribute="1" defaultMemberUniqueName="[Dataset1].[Hour].[All]" allUniqueName="[Dataset1].[Hour].[All]" dimensionUniqueName="[Dataset1]" displayFolder="" count="0" memberValueDatatype="20" unbalanced="0"/>
    <cacheHierarchy uniqueName="[Dataset1].[Day of Week Name]" caption="Day of Week Name" attribute="1" defaultMemberUniqueName="[Dataset1].[Day of Week Name].[All]" allUniqueName="[Dataset1].[Day of Week Name].[All]" dimensionUniqueName="[Dataset1]" displayFolder="" count="0" memberValueDatatype="130" unbalanced="0"/>
    <cacheHierarchy uniqueName="[Dataset1].[Users]" caption="Users" attribute="1" defaultMemberUniqueName="[Dataset1].[Users].[All]" allUniqueName="[Dataset1].[Users].[All]" dimensionUniqueName="[Dataset1]" displayFolder="" count="0" memberValueDatatype="20" unbalanced="0"/>
    <cacheHierarchy uniqueName="[Dataset1].[New Users]" caption="New Users" attribute="1" defaultMemberUniqueName="[Dataset1].[New Users].[All]" allUniqueName="[Dataset1].[New Users].[All]" dimensionUniqueName="[Dataset1]" displayFolder="" count="0" memberValueDatatype="20" unbalanced="0"/>
    <cacheHierarchy uniqueName="[Dataset1].[Sessions]" caption="Sessions" attribute="1" defaultMemberUniqueName="[Dataset1].[Sessions].[All]" allUniqueName="[Dataset1].[Sessions].[All]" dimensionUniqueName="[Dataset1]" displayFolder="" count="0" memberValueDatatype="20" unbalanced="0"/>
    <cacheHierarchy uniqueName="[Dataset1].[Bounce Rate]" caption="Bounce Rate" attribute="1" defaultMemberUniqueName="[Dataset1].[Bounce Rate].[All]" allUniqueName="[Dataset1].[Bounce Rate].[All]" dimensionUniqueName="[Dataset1]" displayFolder="" count="0" memberValueDatatype="5" unbalanced="0"/>
    <cacheHierarchy uniqueName="[Dataset1].[Pages / Session]" caption="Pages / Session" attribute="1" defaultMemberUniqueName="[Dataset1].[Pages / Session].[All]" allUniqueName="[Dataset1].[Pages / Session].[All]" dimensionUniqueName="[Dataset1]" displayFolder="" count="0" memberValueDatatype="5" unbalanced="0"/>
    <cacheHierarchy uniqueName="[Dataset1].[Avg. Session Duration]" caption="Avg. Session Duration" attribute="1" defaultMemberUniqueName="[Dataset1].[Avg. Session Duration].[All]" allUniqueName="[Dataset1].[Avg. Session Duration].[All]" dimensionUniqueName="[Dataset1]" displayFolder="" count="0" memberValueDatatype="5" unbalanced="0"/>
    <cacheHierarchy uniqueName="[Dataset2].[Hour]" caption="Hour" attribute="1" defaultMemberUniqueName="[Dataset2].[Hour].[All]" allUniqueName="[Dataset2].[Hour].[All]" dimensionUniqueName="[Dataset2]" displayFolder="" count="0" memberValueDatatype="20" unbalanced="0"/>
    <cacheHierarchy uniqueName="[Dataset2].[Users]" caption="Users" attribute="1" defaultMemberUniqueName="[Dataset2].[Users].[All]" allUniqueName="[Dataset2].[Users].[All]" dimensionUniqueName="[Dataset2]" displayFolder="" count="0" memberValueDatatype="20" unbalanced="0"/>
    <cacheHierarchy uniqueName="[Range].[Hour]" caption="Hour" attribute="1" defaultMemberUniqueName="[Range].[Hour].[All]" allUniqueName="[Range].[Hour].[All]" dimensionUniqueName="[Range]" displayFolder="" count="0" memberValueDatatype="130" unbalanced="0"/>
    <cacheHierarchy uniqueName="[Range].[Day of Week Name]" caption="Day of Week Name" attribute="1" defaultMemberUniqueName="[Range].[Day of Week Name].[All]" allUniqueName="[Range].[Day of Week Name].[All]" dimensionUniqueName="[Range]" displayFolder="" count="0" memberValueDatatype="130" unbalanced="0"/>
    <cacheHierarchy uniqueName="[Range].[Users]" caption="Users" attribute="1" defaultMemberUniqueName="[Range].[Users].[All]" allUniqueName="[Range].[Users].[All]" dimensionUniqueName="[Range]" displayFolder="" count="0" memberValueDatatype="20" unbalanced="0"/>
    <cacheHierarchy uniqueName="[Range].[New Users]" caption="New Users" attribute="1" defaultMemberUniqueName="[Range].[New Users].[All]" allUniqueName="[Range].[New Users].[All]" dimensionUniqueName="[Range]" displayFolder="" count="0" memberValueDatatype="20" unbalanced="0"/>
    <cacheHierarchy uniqueName="[Range].[Sessions]" caption="Sessions" attribute="1" defaultMemberUniqueName="[Range].[Sessions].[All]" allUniqueName="[Range].[Sessions].[All]" dimensionUniqueName="[Range]" displayFolder="" count="0" memberValueDatatype="20" unbalanced="0"/>
    <cacheHierarchy uniqueName="[Range].[Bounce Rate]" caption="Bounce Rate" attribute="1" defaultMemberUniqueName="[Range].[Bounce Rate].[All]" allUniqueName="[Range].[Bounce Rate].[All]" dimensionUniqueName="[Range]" displayFolder="" count="0" memberValueDatatype="5" unbalanced="0"/>
    <cacheHierarchy uniqueName="[Range].[Pages / Session]" caption="Pages / Session" attribute="1" defaultMemberUniqueName="[Range].[Pages / Session].[All]" allUniqueName="[Range].[Pages / Session].[All]" dimensionUniqueName="[Range]" displayFolder="" count="0" memberValueDatatype="5" unbalanced="0"/>
    <cacheHierarchy uniqueName="[Range].[Avg. Session Duration]" caption="Avg. Session Duration" attribute="1" defaultMemberUniqueName="[Range].[Avg. Session Duration].[All]" allUniqueName="[Range].[Avg. Session Duration].[All]" dimensionUniqueName="[Range]" displayFolder="" count="0" memberValueDatatype="5" unbalanced="0"/>
    <cacheHierarchy uniqueName="[Range 1].[Hour]" caption="Hour" attribute="1" defaultMemberUniqueName="[Range 1].[Hour].[All]" allUniqueName="[Range 1].[Hour].[All]" dimensionUniqueName="[Range 1]" displayFolder="" count="0" memberValueDatatype="130" unbalanced="0"/>
    <cacheHierarchy uniqueName="[Range 1].[Day of Week Name]" caption="Day of Week Name" attribute="1" defaultMemberUniqueName="[Range 1].[Day of Week Name].[All]" allUniqueName="[Range 1].[Day of Week Name].[All]" dimensionUniqueName="[Range 1]" displayFolder="" count="0" memberValueDatatype="130" unbalanced="0"/>
    <cacheHierarchy uniqueName="[Range 1].[Users]" caption="Users" attribute="1" defaultMemberUniqueName="[Range 1].[Users].[All]" allUniqueName="[Range 1].[Users].[All]" dimensionUniqueName="[Range 1]" displayFolder="" count="0" memberValueDatatype="20" unbalanced="0"/>
    <cacheHierarchy uniqueName="[Range 1].[New Users]" caption="New Users" attribute="1" defaultMemberUniqueName="[Range 1].[New Users].[All]" allUniqueName="[Range 1].[New Users].[All]" dimensionUniqueName="[Range 1]" displayFolder="" count="0" memberValueDatatype="20" unbalanced="0"/>
    <cacheHierarchy uniqueName="[Range 1].[Sessions]" caption="Sessions" attribute="1" defaultMemberUniqueName="[Range 1].[Sessions].[All]" allUniqueName="[Range 1].[Sessions].[All]" dimensionUniqueName="[Range 1]" displayFolder="" count="0" memberValueDatatype="20" unbalanced="0"/>
    <cacheHierarchy uniqueName="[Range 1].[Bounce Rate]" caption="Bounce Rate" attribute="1" defaultMemberUniqueName="[Range 1].[Bounce Rate].[All]" allUniqueName="[Range 1].[Bounce Rate].[All]" dimensionUniqueName="[Range 1]" displayFolder="" count="0" memberValueDatatype="5" unbalanced="0"/>
    <cacheHierarchy uniqueName="[Range 1].[Pages / Session]" caption="Pages / Session" attribute="1" defaultMemberUniqueName="[Range 1].[Pages / Session].[All]" allUniqueName="[Range 1].[Pages / Session].[All]" dimensionUniqueName="[Range 1]" displayFolder="" count="0" memberValueDatatype="5" unbalanced="0"/>
    <cacheHierarchy uniqueName="[Range 1].[Avg. Session Duration]" caption="Avg. Session Duration" attribute="1" defaultMemberUniqueName="[Range 1].[Avg. Session Duration].[All]" allUniqueName="[Range 1].[Avg. Session Duration].[All]" dimensionUniqueName="[Range 1]" displayFolder="" count="0" memberValueDatatype="5" unbalanced="0"/>
    <cacheHierarchy uniqueName="[Range 2].[Hour]" caption="Hour" attribute="1" defaultMemberUniqueName="[Range 2].[Hour].[All]" allUniqueName="[Range 2].[Hour].[All]" dimensionUniqueName="[Range 2]" displayFolder="" count="2" memberValueDatatype="130" unbalanced="0">
      <fieldsUsage count="2">
        <fieldUsage x="-1"/>
        <fieldUsage x="1"/>
      </fieldsUsage>
    </cacheHierarchy>
    <cacheHierarchy uniqueName="[Range 2].[Day of Week Name]" caption="Day of Week Name" attribute="1" defaultMemberUniqueName="[Range 2].[Day of Week Name].[All]" allUniqueName="[Range 2].[Day of Week Name].[All]" dimensionUniqueName="[Range 2]" displayFolder="" count="2" memberValueDatatype="130" unbalanced="0">
      <fieldsUsage count="2">
        <fieldUsage x="-1"/>
        <fieldUsage x="0"/>
      </fieldsUsage>
    </cacheHierarchy>
    <cacheHierarchy uniqueName="[Range 2].[Sessions]" caption="Sessions" attribute="1" defaultMemberUniqueName="[Range 2].[Sessions].[All]" allUniqueName="[Range 2].[Sessions].[All]" dimensionUniqueName="[Range 2]" displayFolder="" count="0" memberValueDatatype="20" unbalanced="0"/>
    <cacheHierarchy uniqueName="[Range 2].[% New Sessions]" caption="% New Sessions" attribute="1" defaultMemberUniqueName="[Range 2].[% New Sessions].[All]" allUniqueName="[Range 2].[% New Sessions].[All]" dimensionUniqueName="[Range 2]" displayFolder="" count="0" memberValueDatatype="5" unbalanced="0"/>
    <cacheHierarchy uniqueName="[Range 2].[New Users]" caption="New Users" attribute="1" defaultMemberUniqueName="[Range 2].[New Users].[All]" allUniqueName="[Range 2].[New Users].[All]" dimensionUniqueName="[Range 2]" displayFolder="" count="0" memberValueDatatype="20" unbalanced="0"/>
    <cacheHierarchy uniqueName="[Range 2].[Bounce Rate]" caption="Bounce Rate" attribute="1" defaultMemberUniqueName="[Range 2].[Bounce Rate].[All]" allUniqueName="[Range 2].[Bounce Rate].[All]" dimensionUniqueName="[Range 2]" displayFolder="" count="0" memberValueDatatype="5" unbalanced="0"/>
    <cacheHierarchy uniqueName="[Range 2].[Pages / Session]" caption="Pages / Session" attribute="1" defaultMemberUniqueName="[Range 2].[Pages / Session].[All]" allUniqueName="[Range 2].[Pages / Session].[All]" dimensionUniqueName="[Range 2]" displayFolder="" count="0" memberValueDatatype="5" unbalanced="0"/>
    <cacheHierarchy uniqueName="[Range 2].[Avg. Session Duration]" caption="Avg. Session Duration" attribute="1" defaultMemberUniqueName="[Range 2].[Avg. Session Duration].[All]" allUniqueName="[Range 2].[Avg. Session Duration].[All]" dimensionUniqueName="[Range 2]" displayFolder="" count="0" memberValueDatatype="5" unbalanced="0"/>
    <cacheHierarchy uniqueName="[Range 3].[Hour]" caption="Hour" attribute="1" defaultMemberUniqueName="[Range 3].[Hour].[All]" allUniqueName="[Range 3].[Hour].[All]" dimensionUniqueName="[Range 3]" displayFolder="" count="0" memberValueDatatype="130" unbalanced="0"/>
    <cacheHierarchy uniqueName="[Range 3].[Day of Week Name]" caption="Day of Week Name" attribute="1" defaultMemberUniqueName="[Range 3].[Day of Week Name].[All]" allUniqueName="[Range 3].[Day of Week Name].[All]" dimensionUniqueName="[Range 3]" displayFolder="" count="0" memberValueDatatype="130" unbalanced="0"/>
    <cacheHierarchy uniqueName="[Range 3].[Users]" caption="Users" attribute="1" defaultMemberUniqueName="[Range 3].[Users].[All]" allUniqueName="[Range 3].[Users].[All]" dimensionUniqueName="[Range 3]" displayFolder="" count="0" memberValueDatatype="20" unbalanced="0"/>
    <cacheHierarchy uniqueName="[Range 3].[New Users]" caption="New Users" attribute="1" defaultMemberUniqueName="[Range 3].[New Users].[All]" allUniqueName="[Range 3].[New Users].[All]" dimensionUniqueName="[Range 3]" displayFolder="" count="0" memberValueDatatype="20" unbalanced="0"/>
    <cacheHierarchy uniqueName="[Range 3].[Sessions]" caption="Sessions" attribute="1" defaultMemberUniqueName="[Range 3].[Sessions].[All]" allUniqueName="[Range 3].[Sessions].[All]" dimensionUniqueName="[Range 3]" displayFolder="" count="0" memberValueDatatype="20" unbalanced="0"/>
    <cacheHierarchy uniqueName="[Range 3].[Bounce Rate]" caption="Bounce Rate" attribute="1" defaultMemberUniqueName="[Range 3].[Bounce Rate].[All]" allUniqueName="[Range 3].[Bounce Rate].[All]" dimensionUniqueName="[Range 3]" displayFolder="" count="0" memberValueDatatype="5" unbalanced="0"/>
    <cacheHierarchy uniqueName="[Range 3].[Pages / Session]" caption="Pages / Session" attribute="1" defaultMemberUniqueName="[Range 3].[Pages / Session].[All]" allUniqueName="[Range 3].[Pages / Session].[All]" dimensionUniqueName="[Range 3]" displayFolder="" count="0" memberValueDatatype="5" unbalanced="0"/>
    <cacheHierarchy uniqueName="[Range 3].[Avg. Session Duration]" caption="Avg. Session Duration" attribute="1" defaultMemberUniqueName="[Range 3].[Avg. Session Duration].[All]" allUniqueName="[Range 3].[Avg. Session Duration].[All]" dimensionUniqueName="[Range 3]" displayFolder="" count="0" memberValueDatatype="5" unbalanced="0"/>
    <cacheHierarchy uniqueName="[Sheet1].[Column1]" caption="Column1" attribute="1" defaultMemberUniqueName="[Sheet1].[Column1].[All]" allUniqueName="[Sheet1].[Column1].[All]" dimensionUniqueName="[Sheet1]" displayFolder="" count="0" memberValueDatatype="130" unbalanced="0"/>
    <cacheHierarchy uniqueName="[Sheet1].[Column2]" caption="Column2" attribute="1" defaultMemberUniqueName="[Sheet1].[Column2].[All]" allUniqueName="[Sheet1].[Column2].[All]" dimensionUniqueName="[Sheet1]" displayFolder="" count="0" memberValueDatatype="130" unbalanced="0"/>
    <cacheHierarchy uniqueName="[Sheet1].[Column3]" caption="Column3" attribute="1" defaultMemberUniqueName="[Sheet1].[Column3].[All]" allUniqueName="[Sheet1].[Column3].[All]" dimensionUniqueName="[Sheet1]" displayFolder="" count="0" memberValueDatatype="20" unbalanced="0"/>
    <cacheHierarchy uniqueName="[Sheet1].[Column4]" caption="Column4" attribute="1" defaultMemberUniqueName="[Sheet1].[Column4].[All]" allUniqueName="[Sheet1].[Column4].[All]" dimensionUniqueName="[Sheet1]" displayFolder="" count="0" memberValueDatatype="5" unbalanced="0"/>
    <cacheHierarchy uniqueName="[Sheet1].[Column5]" caption="Column5" attribute="1" defaultMemberUniqueName="[Sheet1].[Column5].[All]" allUniqueName="[Sheet1].[Column5].[All]" dimensionUniqueName="[Sheet1]" displayFolder="" count="0" memberValueDatatype="20" unbalanced="0"/>
    <cacheHierarchy uniqueName="[Sheet1].[Column6]" caption="Column6" attribute="1" defaultMemberUniqueName="[Sheet1].[Column6].[All]" allUniqueName="[Sheet1].[Column6].[All]" dimensionUniqueName="[Sheet1]" displayFolder="" count="0" memberValueDatatype="20" unbalanced="0"/>
    <cacheHierarchy uniqueName="[Sheet1].[Column7]" caption="Column7" attribute="1" defaultMemberUniqueName="[Sheet1].[Column7].[All]" allUniqueName="[Sheet1].[Column7].[All]" dimensionUniqueName="[Sheet1]" displayFolder="" count="0" memberValueDatatype="20" unbalanced="0"/>
    <cacheHierarchy uniqueName="[Sheet1].[Column8]" caption="Column8" attribute="1" defaultMemberUniqueName="[Sheet1].[Column8].[All]" allUniqueName="[Sheet1].[Column8].[All]" dimensionUniqueName="[Sheet1]" displayFolder="" count="0" memberValueDatatype="20" unbalanced="0"/>
    <cacheHierarchy uniqueName="[Sheet1].[Column9]" caption="Column9" attribute="1" defaultMemberUniqueName="[Sheet1].[Column9].[All]" allUniqueName="[Sheet1].[Column9].[All]" dimensionUniqueName="[Sheet1]" displayFolder="" count="0" memberValueDatatype="20" unbalanced="0"/>
    <cacheHierarchy uniqueName="[Sheet1].[Column10]" caption="Column10" attribute="1" defaultMemberUniqueName="[Sheet1].[Column10].[All]" allUniqueName="[Sheet1].[Column10].[All]" dimensionUniqueName="[Sheet1]" displayFolder="" count="0" memberValueDatatype="5" unbalanced="0"/>
    <cacheHierarchy uniqueName="[Sheet1].[Column11]" caption="Column11" attribute="1" defaultMemberUniqueName="[Sheet1].[Column11].[All]" allUniqueName="[Sheet1].[Column11].[All]" dimensionUniqueName="[Sheet1]" displayFolder="" count="0" memberValueDatatype="20" unbalanced="0"/>
    <cacheHierarchy uniqueName="[Sheet1].[Column12]" caption="Column12" attribute="1" defaultMemberUniqueName="[Sheet1].[Column12].[All]" allUniqueName="[Sheet1].[Column12].[All]" dimensionUniqueName="[Sheet1]" displayFolder="" count="0" memberValueDatatype="20" unbalanced="0"/>
    <cacheHierarchy uniqueName="[Sheet1].[Column13]" caption="Column13" attribute="1" defaultMemberUniqueName="[Sheet1].[Column13].[All]" allUniqueName="[Sheet1].[Column13].[All]" dimensionUniqueName="[Sheet1]" displayFolder="" count="0" memberValueDatatype="20" unbalanced="0"/>
    <cacheHierarchy uniqueName="[Sheet1].[Column14]" caption="Column14" attribute="1" defaultMemberUniqueName="[Sheet1].[Column14].[All]" allUniqueName="[Sheet1].[Column14].[All]" dimensionUniqueName="[Sheet1]" displayFolder="" count="0" memberValueDatatype="20" unbalanced="0"/>
    <cacheHierarchy uniqueName="[Sheet1].[Column15]" caption="Column15" attribute="1" defaultMemberUniqueName="[Sheet1].[Column15].[All]" allUniqueName="[Sheet1].[Column15].[All]" dimensionUniqueName="[Sheet1]" displayFolder="" count="0" memberValueDatatype="5" unbalanced="0"/>
    <cacheHierarchy uniqueName="[Sheet1].[Column16]" caption="Column16" attribute="1" defaultMemberUniqueName="[Sheet1].[Column16].[All]" allUniqueName="[Sheet1].[Column16].[All]" dimensionUniqueName="[Sheet1]" displayFolder="" count="0" memberValueDatatype="20" unbalanced="0"/>
    <cacheHierarchy uniqueName="[Sheet1].[Column17]" caption="Column17" attribute="1" defaultMemberUniqueName="[Sheet1].[Column17].[All]" allUniqueName="[Sheet1].[Column17].[All]" dimensionUniqueName="[Sheet1]" displayFolder="" count="0" memberValueDatatype="20" unbalanced="0"/>
    <cacheHierarchy uniqueName="[Sheet1].[Column18]" caption="Column18" attribute="1" defaultMemberUniqueName="[Sheet1].[Column18].[All]" allUniqueName="[Sheet1].[Column18].[All]" dimensionUniqueName="[Sheet1]" displayFolder="" count="0" memberValueDatatype="5" unbalanced="0"/>
    <cacheHierarchy uniqueName="[Sheet1].[Column19]" caption="Column19" attribute="1" defaultMemberUniqueName="[Sheet1].[Column19].[All]" allUniqueName="[Sheet1].[Column19].[All]" dimensionUniqueName="[Sheet1]" displayFolder="" count="0" memberValueDatatype="5" unbalanced="0"/>
    <cacheHierarchy uniqueName="[Sheet1].[Column20]" caption="Column20" attribute="1" defaultMemberUniqueName="[Sheet1].[Column20].[All]" allUniqueName="[Sheet1].[Column20].[All]" dimensionUniqueName="[Sheet1]" displayFolder="" count="0" memberValueDatatype="5" unbalanced="0"/>
    <cacheHierarchy uniqueName="[Sheet1].[Column21]" caption="Column21" attribute="1" defaultMemberUniqueName="[Sheet1].[Column21].[All]" allUniqueName="[Sheet1].[Column21].[All]" dimensionUniqueName="[Sheet1]" displayFolder="" count="0" memberValueDatatype="5" unbalanced="0"/>
    <cacheHierarchy uniqueName="[Sheet1].[Column22]" caption="Column22" attribute="1" defaultMemberUniqueName="[Sheet1].[Column22].[All]" allUniqueName="[Sheet1].[Column22].[All]" dimensionUniqueName="[Sheet1]" displayFolder="" count="0" memberValueDatatype="5" unbalanced="0"/>
    <cacheHierarchy uniqueName="[Sheet1].[Column23]" caption="Column23" attribute="1" defaultMemberUniqueName="[Sheet1].[Column23].[All]" allUniqueName="[Sheet1].[Column23].[All]" dimensionUniqueName="[Sheet1]" displayFolder="" count="0" memberValueDatatype="20" unbalanced="0"/>
    <cacheHierarchy uniqueName="[Sheet1].[Column24]" caption="Column24" attribute="1" defaultMemberUniqueName="[Sheet1].[Column24].[All]" allUniqueName="[Sheet1].[Column24].[All]" dimensionUniqueName="[Sheet1]" displayFolder="" count="0" memberValueDatatype="20" unbalanced="0"/>
    <cacheHierarchy uniqueName="[Sheet1].[Column25]" caption="Column25" attribute="1" defaultMemberUniqueName="[Sheet1].[Column25].[All]" allUniqueName="[Sheet1].[Column25].[All]" dimensionUniqueName="[Sheet1]" displayFolder="" count="0" memberValueDatatype="20" unbalanced="0"/>
    <cacheHierarchy uniqueName="[Sheet1].[Column26]" caption="Column26" attribute="1" defaultMemberUniqueName="[Sheet1].[Column26].[All]" allUniqueName="[Sheet1].[Column26].[All]" dimensionUniqueName="[Sheet1]" displayFolder="" count="0" memberValueDatatype="130" unbalanced="0"/>
    <cacheHierarchy uniqueName="[Sheet2].[Column1]" caption="Column1" attribute="1" defaultMemberUniqueName="[Sheet2].[Column1].[All]" allUniqueName="[Sheet2].[Column1].[All]" dimensionUniqueName="[Sheet2]" displayFolder="" count="0" memberValueDatatype="130" unbalanced="0"/>
    <cacheHierarchy uniqueName="[Sheet2].[Column2]" caption="Column2" attribute="1" defaultMemberUniqueName="[Sheet2].[Column2].[All]" allUniqueName="[Sheet2].[Column2].[All]" dimensionUniqueName="[Sheet2]" displayFolder="" count="0" memberValueDatatype="130" unbalanced="0"/>
    <cacheHierarchy uniqueName="[Sheet2].[Column3]" caption="Column3" attribute="1" defaultMemberUniqueName="[Sheet2].[Column3].[All]" allUniqueName="[Sheet2].[Column3].[All]" dimensionUniqueName="[Sheet2]" displayFolder="" count="0" memberValueDatatype="20" unbalanced="0"/>
    <cacheHierarchy uniqueName="[Sheet2].[Column4]" caption="Column4" attribute="1" defaultMemberUniqueName="[Sheet2].[Column4].[All]" allUniqueName="[Sheet2].[Column4].[All]" dimensionUniqueName="[Sheet2]" displayFolder="" count="0" memberValueDatatype="20" unbalanced="0"/>
    <cacheHierarchy uniqueName="[Sheet2].[Column5]" caption="Column5" attribute="1" defaultMemberUniqueName="[Sheet2].[Column5].[All]" allUniqueName="[Sheet2].[Column5].[All]" dimensionUniqueName="[Sheet2]" displayFolder="" count="0" memberValueDatatype="20" unbalanced="0"/>
    <cacheHierarchy uniqueName="[Sheet2].[Column6]" caption="Column6" attribute="1" defaultMemberUniqueName="[Sheet2].[Column6].[All]" allUniqueName="[Sheet2].[Column6].[All]" dimensionUniqueName="[Sheet2]" displayFolder="" count="0" memberValueDatatype="20" unbalanced="0"/>
    <cacheHierarchy uniqueName="[Sheet2].[Column7]" caption="Column7" attribute="1" defaultMemberUniqueName="[Sheet2].[Column7].[All]" allUniqueName="[Sheet2].[Column7].[All]" dimensionUniqueName="[Sheet2]" displayFolder="" count="0" memberValueDatatype="20" unbalanced="0"/>
    <cacheHierarchy uniqueName="[Sheet2].[Column8]" caption="Column8" attribute="1" defaultMemberUniqueName="[Sheet2].[Column8].[All]" allUniqueName="[Sheet2].[Column8].[All]" dimensionUniqueName="[Sheet2]" displayFolder="" count="0" memberValueDatatype="20" unbalanced="0"/>
    <cacheHierarchy uniqueName="[Sheet2].[Column9]" caption="Column9" attribute="1" defaultMemberUniqueName="[Sheet2].[Column9].[All]" allUniqueName="[Sheet2].[Column9].[All]" dimensionUniqueName="[Sheet2]" displayFolder="" count="0" memberValueDatatype="20" unbalanced="0"/>
    <cacheHierarchy uniqueName="[Sheet2].[Column10]" caption="Column10" attribute="1" defaultMemberUniqueName="[Sheet2].[Column10].[All]" allUniqueName="[Sheet2].[Column10].[All]" dimensionUniqueName="[Sheet2]" displayFolder="" count="0" memberValueDatatype="130" unbalanced="0"/>
    <cacheHierarchy uniqueName="[Sheet2].[Column11]" caption="Column11" attribute="1" defaultMemberUniqueName="[Sheet2].[Column11].[All]" allUniqueName="[Sheet2].[Column11].[All]" dimensionUniqueName="[Sheet2]" displayFolder="" count="0" memberValueDatatype="130" unbalanced="0"/>
    <cacheHierarchy uniqueName="[Sheet2].[Column12]" caption="Column12" attribute="1" defaultMemberUniqueName="[Sheet2].[Column12].[All]" allUniqueName="[Sheet2].[Column12].[All]" dimensionUniqueName="[Sheet2]" displayFolder="" count="0" memberValueDatatype="130" unbalanced="0"/>
    <cacheHierarchy uniqueName="[Sheet2].[Column13]" caption="Column13" attribute="1" defaultMemberUniqueName="[Sheet2].[Column13].[All]" allUniqueName="[Sheet2].[Column13].[All]" dimensionUniqueName="[Sheet2]" displayFolder="" count="0" memberValueDatatype="130" unbalanced="0"/>
    <cacheHierarchy uniqueName="[Sheet2].[Column14]" caption="Column14" attribute="1" defaultMemberUniqueName="[Sheet2].[Column14].[All]" allUniqueName="[Sheet2].[Column14].[All]" dimensionUniqueName="[Sheet2]" displayFolder="" count="0" memberValueDatatype="130" unbalanced="0"/>
    <cacheHierarchy uniqueName="[Sheet2].[Column15]" caption="Column15" attribute="1" defaultMemberUniqueName="[Sheet2].[Column15].[All]" allUniqueName="[Sheet2].[Column15].[All]" dimensionUniqueName="[Sheet2]" displayFolder="" count="0" memberValueDatatype="130" unbalanced="0"/>
    <cacheHierarchy uniqueName="[Sheet2].[Column16]" caption="Column16" attribute="1" defaultMemberUniqueName="[Sheet2].[Column16].[All]" allUniqueName="[Sheet2].[Column16].[All]" dimensionUniqueName="[Sheet2]" displayFolder="" count="0" memberValueDatatype="130" unbalanced="0"/>
    <cacheHierarchy uniqueName="[Sheet2].[Column17]" caption="Column17" attribute="1" defaultMemberUniqueName="[Sheet2].[Column17].[All]" allUniqueName="[Sheet2].[Column17].[All]" dimensionUniqueName="[Sheet2]" displayFolder="" count="0" memberValueDatatype="130" unbalanced="0"/>
    <cacheHierarchy uniqueName="[Sheet2].[Column18]" caption="Column18" attribute="1" defaultMemberUniqueName="[Sheet2].[Column18].[All]" allUniqueName="[Sheet2].[Column18].[All]" dimensionUniqueName="[Sheet2]" displayFolder="" count="0" memberValueDatatype="130" unbalanced="0"/>
    <cacheHierarchy uniqueName="[Sheet2].[Column19]" caption="Column19" attribute="1" defaultMemberUniqueName="[Sheet2].[Column19].[All]" allUniqueName="[Sheet2].[Column19].[All]" dimensionUniqueName="[Sheet2]" displayFolder="" count="0" memberValueDatatype="130" unbalanced="0"/>
    <cacheHierarchy uniqueName="[Sheet2].[Column20]" caption="Column20" attribute="1" defaultMemberUniqueName="[Sheet2].[Column20].[All]" allUniqueName="[Sheet2].[Column20].[All]" dimensionUniqueName="[Sheet2]" displayFolder="" count="0" memberValueDatatype="130" unbalanced="0"/>
    <cacheHierarchy uniqueName="[Sheet2].[Column21]" caption="Column21" attribute="1" defaultMemberUniqueName="[Sheet2].[Column21].[All]" allUniqueName="[Sheet2].[Column21].[All]" dimensionUniqueName="[Sheet2]" displayFolder="" count="0" memberValueDatatype="130" unbalanced="0"/>
    <cacheHierarchy uniqueName="[Sheet2].[Column22]" caption="Column22" attribute="1" defaultMemberUniqueName="[Sheet2].[Column22].[All]" allUniqueName="[Sheet2].[Column22].[All]" dimensionUniqueName="[Sheet2]" displayFolder="" count="0" memberValueDatatype="130" unbalanced="0"/>
    <cacheHierarchy uniqueName="[Sheet2].[Column23]" caption="Column23" attribute="1" defaultMemberUniqueName="[Sheet2].[Column23].[All]" allUniqueName="[Sheet2].[Column23].[All]" dimensionUniqueName="[Sheet2]" displayFolder="" count="0" memberValueDatatype="130" unbalanced="0"/>
    <cacheHierarchy uniqueName="[Sheet2].[Column24]" caption="Column24" attribute="1" defaultMemberUniqueName="[Sheet2].[Column24].[All]" allUniqueName="[Sheet2].[Column24].[All]" dimensionUniqueName="[Sheet2]" displayFolder="" count="0" memberValueDatatype="130" unbalanced="0"/>
    <cacheHierarchy uniqueName="[Sheet2].[Column25]" caption="Column25" attribute="1" defaultMemberUniqueName="[Sheet2].[Column25].[All]" allUniqueName="[Sheet2].[Column25].[All]" dimensionUniqueName="[Sheet2]" displayFolder="" count="0" memberValueDatatype="130" unbalanced="0"/>
    <cacheHierarchy uniqueName="[Sheet2].[Column26]" caption="Column26" attribute="1" defaultMemberUniqueName="[Sheet2].[Column26].[All]" allUniqueName="[Sheet2].[Column26].[All]" dimensionUniqueName="[Sheet2]" displayFolder="" count="0" memberValueDatatype="130" unbalanced="0"/>
    <cacheHierarchy uniqueName="[Measures].[__XL_Count Dataset1]" caption="__XL_Count Dataset1" measure="1" displayFolder="" measureGroup="Dataset1" count="0" hidden="1"/>
    <cacheHierarchy uniqueName="[Measures].[__XL_Count Dataset2]" caption="__XL_Count Dataset2" measure="1" displayFolder="" measureGroup="Dataset2" count="0" hidden="1"/>
    <cacheHierarchy uniqueName="[Measures].[__XL_Count Sheet1]" caption="__XL_Count Sheet1" measure="1" displayFolder="" measureGroup="Sheet1" count="0" hidden="1"/>
    <cacheHierarchy uniqueName="[Measures].[__XL_Count Sheet2]" caption="__XL_Count Sheet2" measure="1" displayFolder="" measureGroup="Sheet2" count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No measures defined]" caption="__No measures defined" measure="1" displayFolder="" count="0" hidden="1"/>
    <cacheHierarchy uniqueName="[Measures].[Average of Bounce Rate]" caption="Average of Bounce Rate" measure="1" displayFolder="" measureGroup="Ran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Sessions]" caption="Sum of Sessions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Average of Bounce Rate 2]" caption="Average of Bounce Rate 2" measure="1" displayFolder="" measureGroup="Range 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Sessions 2]" caption="Sum of Sessions 2" measure="1" displayFolder="" measureGroup="Range 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Bounce Rate]" caption="Sum of Bounce Rate" measure="1" displayFolder="" measureGroup="Range 2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Sessions 3]" caption="Sum of Sessions 3" measure="1" displayFolder="" measureGroup="Range 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Sessions]" caption="Average of Sessions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Bounce Rate 3]" caption="Average of Bounce Rate 3" measure="1" displayFolder="" measureGroup="Range 3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Sessions 4]" caption="Sum of Sessions 4" measure="1" displayFolder="" measureGroup="Range 3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Dataset1" uniqueName="[Dataset1]" caption="Dataset1"/>
    <dimension name="Dataset2" uniqueName="[Dataset2]" caption="Dataset2"/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  <dimension name="Sheet1" uniqueName="[Sheet1]" caption="Sheet1"/>
    <dimension name="Sheet2" uniqueName="[Sheet2]" caption="Sheet2"/>
  </dimensions>
  <measureGroups count="8">
    <measureGroup name="Dataset1" caption="Dataset1"/>
    <measureGroup name="Dataset2" caption="Dataset2"/>
    <measureGroup name="Range" caption="Range"/>
    <measureGroup name="Range 1" caption="Range 1"/>
    <measureGroup name="Range 2" caption="Range 2"/>
    <measureGroup name="Range 3" caption="Range 3"/>
    <measureGroup name="Sheet1" caption="Sheet1"/>
    <measureGroup name="Sheet2" caption="Sheet2"/>
  </measureGroups>
  <maps count="8">
    <map measureGroup="0" dimension="0"/>
    <map measureGroup="1" dimension="1"/>
    <map measureGroup="2" dimension="3"/>
    <map measureGroup="3" dimension="4"/>
    <map measureGroup="4" dimension="5"/>
    <map measureGroup="5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 Scott Snow" refreshedDate="43331.786060185186" backgroundQuery="1" createdVersion="6" refreshedVersion="6" minRefreshableVersion="3" recordCount="0" supportSubquery="1" supportAdvancedDrill="1" xr:uid="{9A58E9CD-CA5C-45B2-990B-0814AD845554}">
  <cacheSource type="external" connectionId="6"/>
  <cacheFields count="3">
    <cacheField name="[Range].[Day of Week Name].[Day of Week Name]" caption="Day of Week Name" numFmtId="0" hierarchy="11" level="1">
      <sharedItems count="7">
        <s v="Friday"/>
        <s v="Monday"/>
        <s v="Saturday"/>
        <s v="Sunday"/>
        <s v="Thursday"/>
        <s v="Tuesday"/>
        <s v="Wednesday"/>
      </sharedItems>
    </cacheField>
    <cacheField name="[Range].[Hour].[Hour]" caption="Hour" numFmtId="0" hierarchy="10" level="1">
      <sharedItems count="24">
        <s v="00"/>
        <s v="17"/>
        <s v="18"/>
        <s v="19"/>
        <s v="20"/>
        <s v="21"/>
        <s v="22"/>
        <s v="23"/>
        <s v="01" u="1"/>
        <s v="02" u="1"/>
        <s v="03" u="1"/>
        <s v="04" u="1"/>
        <s v="05" u="1"/>
        <s v="06" u="1"/>
        <s v="07" u="1"/>
        <s v="08" u="1"/>
        <s v="09" u="1"/>
        <s v="10" u="1"/>
        <s v="11" u="1"/>
        <s v="12" u="1"/>
        <s v="13" u="1"/>
        <s v="14" u="1"/>
        <s v="15" u="1"/>
        <s v="16" u="1"/>
      </sharedItems>
    </cacheField>
    <cacheField name="[Measures].[Sum of Sessions]" caption="Sum of Sessions" numFmtId="0" hierarchy="104" level="32767"/>
  </cacheFields>
  <cacheHierarchies count="112">
    <cacheHierarchy uniqueName="[Dataset1].[Hour]" caption="Hour" attribute="1" defaultMemberUniqueName="[Dataset1].[Hour].[All]" allUniqueName="[Dataset1].[Hour].[All]" dimensionUniqueName="[Dataset1]" displayFolder="" count="0" memberValueDatatype="20" unbalanced="0"/>
    <cacheHierarchy uniqueName="[Dataset1].[Day of Week Name]" caption="Day of Week Name" attribute="1" defaultMemberUniqueName="[Dataset1].[Day of Week Name].[All]" allUniqueName="[Dataset1].[Day of Week Name].[All]" dimensionUniqueName="[Dataset1]" displayFolder="" count="0" memberValueDatatype="130" unbalanced="0"/>
    <cacheHierarchy uniqueName="[Dataset1].[Users]" caption="Users" attribute="1" defaultMemberUniqueName="[Dataset1].[Users].[All]" allUniqueName="[Dataset1].[Users].[All]" dimensionUniqueName="[Dataset1]" displayFolder="" count="0" memberValueDatatype="20" unbalanced="0"/>
    <cacheHierarchy uniqueName="[Dataset1].[New Users]" caption="New Users" attribute="1" defaultMemberUniqueName="[Dataset1].[New Users].[All]" allUniqueName="[Dataset1].[New Users].[All]" dimensionUniqueName="[Dataset1]" displayFolder="" count="0" memberValueDatatype="20" unbalanced="0"/>
    <cacheHierarchy uniqueName="[Dataset1].[Sessions]" caption="Sessions" attribute="1" defaultMemberUniqueName="[Dataset1].[Sessions].[All]" allUniqueName="[Dataset1].[Sessions].[All]" dimensionUniqueName="[Dataset1]" displayFolder="" count="0" memberValueDatatype="20" unbalanced="0"/>
    <cacheHierarchy uniqueName="[Dataset1].[Bounce Rate]" caption="Bounce Rate" attribute="1" defaultMemberUniqueName="[Dataset1].[Bounce Rate].[All]" allUniqueName="[Dataset1].[Bounce Rate].[All]" dimensionUniqueName="[Dataset1]" displayFolder="" count="0" memberValueDatatype="5" unbalanced="0"/>
    <cacheHierarchy uniqueName="[Dataset1].[Pages / Session]" caption="Pages / Session" attribute="1" defaultMemberUniqueName="[Dataset1].[Pages / Session].[All]" allUniqueName="[Dataset1].[Pages / Session].[All]" dimensionUniqueName="[Dataset1]" displayFolder="" count="0" memberValueDatatype="5" unbalanced="0"/>
    <cacheHierarchy uniqueName="[Dataset1].[Avg. Session Duration]" caption="Avg. Session Duration" attribute="1" defaultMemberUniqueName="[Dataset1].[Avg. Session Duration].[All]" allUniqueName="[Dataset1].[Avg. Session Duration].[All]" dimensionUniqueName="[Dataset1]" displayFolder="" count="0" memberValueDatatype="5" unbalanced="0"/>
    <cacheHierarchy uniqueName="[Dataset2].[Hour]" caption="Hour" attribute="1" defaultMemberUniqueName="[Dataset2].[Hour].[All]" allUniqueName="[Dataset2].[Hour].[All]" dimensionUniqueName="[Dataset2]" displayFolder="" count="0" memberValueDatatype="20" unbalanced="0"/>
    <cacheHierarchy uniqueName="[Dataset2].[Users]" caption="Users" attribute="1" defaultMemberUniqueName="[Dataset2].[Users].[All]" allUniqueName="[Dataset2].[Users].[All]" dimensionUniqueName="[Dataset2]" displayFolder="" count="0" memberValueDatatype="20" unbalanced="0"/>
    <cacheHierarchy uniqueName="[Range].[Hour]" caption="Hour" attribute="1" defaultMemberUniqueName="[Range].[Hour].[All]" allUniqueName="[Range].[Hour].[All]" dimensionUniqueName="[Range]" displayFolder="" count="2" memberValueDatatype="130" unbalanced="0">
      <fieldsUsage count="2">
        <fieldUsage x="-1"/>
        <fieldUsage x="1"/>
      </fieldsUsage>
    </cacheHierarchy>
    <cacheHierarchy uniqueName="[Range].[Day of Week Name]" caption="Day of Week Name" attribute="1" defaultMemberUniqueName="[Range].[Day of Week Name].[All]" allUniqueName="[Range].[Day of Week Nam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Users]" caption="Users" attribute="1" defaultMemberUniqueName="[Range].[Users].[All]" allUniqueName="[Range].[Users].[All]" dimensionUniqueName="[Range]" displayFolder="" count="0" memberValueDatatype="20" unbalanced="0"/>
    <cacheHierarchy uniqueName="[Range].[New Users]" caption="New Users" attribute="1" defaultMemberUniqueName="[Range].[New Users].[All]" allUniqueName="[Range].[New Users].[All]" dimensionUniqueName="[Range]" displayFolder="" count="0" memberValueDatatype="20" unbalanced="0"/>
    <cacheHierarchy uniqueName="[Range].[Sessions]" caption="Sessions" attribute="1" defaultMemberUniqueName="[Range].[Sessions].[All]" allUniqueName="[Range].[Sessions].[All]" dimensionUniqueName="[Range]" displayFolder="" count="0" memberValueDatatype="20" unbalanced="0"/>
    <cacheHierarchy uniqueName="[Range].[Bounce Rate]" caption="Bounce Rate" attribute="1" defaultMemberUniqueName="[Range].[Bounce Rate].[All]" allUniqueName="[Range].[Bounce Rate].[All]" dimensionUniqueName="[Range]" displayFolder="" count="0" memberValueDatatype="5" unbalanced="0"/>
    <cacheHierarchy uniqueName="[Range].[Pages / Session]" caption="Pages / Session" attribute="1" defaultMemberUniqueName="[Range].[Pages / Session].[All]" allUniqueName="[Range].[Pages / Session].[All]" dimensionUniqueName="[Range]" displayFolder="" count="0" memberValueDatatype="5" unbalanced="0"/>
    <cacheHierarchy uniqueName="[Range].[Avg. Session Duration]" caption="Avg. Session Duration" attribute="1" defaultMemberUniqueName="[Range].[Avg. Session Duration].[All]" allUniqueName="[Range].[Avg. Session Duration].[All]" dimensionUniqueName="[Range]" displayFolder="" count="0" memberValueDatatype="5" unbalanced="0"/>
    <cacheHierarchy uniqueName="[Range 1].[Hour]" caption="Hour" attribute="1" defaultMemberUniqueName="[Range 1].[Hour].[All]" allUniqueName="[Range 1].[Hour].[All]" dimensionUniqueName="[Range 1]" displayFolder="" count="0" memberValueDatatype="130" unbalanced="0"/>
    <cacheHierarchy uniqueName="[Range 1].[Day of Week Name]" caption="Day of Week Name" attribute="1" defaultMemberUniqueName="[Range 1].[Day of Week Name].[All]" allUniqueName="[Range 1].[Day of Week Name].[All]" dimensionUniqueName="[Range 1]" displayFolder="" count="0" memberValueDatatype="130" unbalanced="0"/>
    <cacheHierarchy uniqueName="[Range 1].[Users]" caption="Users" attribute="1" defaultMemberUniqueName="[Range 1].[Users].[All]" allUniqueName="[Range 1].[Users].[All]" dimensionUniqueName="[Range 1]" displayFolder="" count="0" memberValueDatatype="20" unbalanced="0"/>
    <cacheHierarchy uniqueName="[Range 1].[New Users]" caption="New Users" attribute="1" defaultMemberUniqueName="[Range 1].[New Users].[All]" allUniqueName="[Range 1].[New Users].[All]" dimensionUniqueName="[Range 1]" displayFolder="" count="0" memberValueDatatype="20" unbalanced="0"/>
    <cacheHierarchy uniqueName="[Range 1].[Sessions]" caption="Sessions" attribute="1" defaultMemberUniqueName="[Range 1].[Sessions].[All]" allUniqueName="[Range 1].[Sessions].[All]" dimensionUniqueName="[Range 1]" displayFolder="" count="0" memberValueDatatype="20" unbalanced="0"/>
    <cacheHierarchy uniqueName="[Range 1].[Bounce Rate]" caption="Bounce Rate" attribute="1" defaultMemberUniqueName="[Range 1].[Bounce Rate].[All]" allUniqueName="[Range 1].[Bounce Rate].[All]" dimensionUniqueName="[Range 1]" displayFolder="" count="0" memberValueDatatype="5" unbalanced="0"/>
    <cacheHierarchy uniqueName="[Range 1].[Pages / Session]" caption="Pages / Session" attribute="1" defaultMemberUniqueName="[Range 1].[Pages / Session].[All]" allUniqueName="[Range 1].[Pages / Session].[All]" dimensionUniqueName="[Range 1]" displayFolder="" count="0" memberValueDatatype="5" unbalanced="0"/>
    <cacheHierarchy uniqueName="[Range 1].[Avg. Session Duration]" caption="Avg. Session Duration" attribute="1" defaultMemberUniqueName="[Range 1].[Avg. Session Duration].[All]" allUniqueName="[Range 1].[Avg. Session Duration].[All]" dimensionUniqueName="[Range 1]" displayFolder="" count="0" memberValueDatatype="5" unbalanced="0"/>
    <cacheHierarchy uniqueName="[Range 2].[Hour]" caption="Hour" attribute="1" defaultMemberUniqueName="[Range 2].[Hour].[All]" allUniqueName="[Range 2].[Hour].[All]" dimensionUniqueName="[Range 2]" displayFolder="" count="0" memberValueDatatype="130" unbalanced="0"/>
    <cacheHierarchy uniqueName="[Range 2].[Day of Week Name]" caption="Day of Week Name" attribute="1" defaultMemberUniqueName="[Range 2].[Day of Week Name].[All]" allUniqueName="[Range 2].[Day of Week Name].[All]" dimensionUniqueName="[Range 2]" displayFolder="" count="0" memberValueDatatype="130" unbalanced="0"/>
    <cacheHierarchy uniqueName="[Range 2].[Sessions]" caption="Sessions" attribute="1" defaultMemberUniqueName="[Range 2].[Sessions].[All]" allUniqueName="[Range 2].[Sessions].[All]" dimensionUniqueName="[Range 2]" displayFolder="" count="0" memberValueDatatype="20" unbalanced="0"/>
    <cacheHierarchy uniqueName="[Range 2].[% New Sessions]" caption="% New Sessions" attribute="1" defaultMemberUniqueName="[Range 2].[% New Sessions].[All]" allUniqueName="[Range 2].[% New Sessions].[All]" dimensionUniqueName="[Range 2]" displayFolder="" count="0" memberValueDatatype="5" unbalanced="0"/>
    <cacheHierarchy uniqueName="[Range 2].[New Users]" caption="New Users" attribute="1" defaultMemberUniqueName="[Range 2].[New Users].[All]" allUniqueName="[Range 2].[New Users].[All]" dimensionUniqueName="[Range 2]" displayFolder="" count="0" memberValueDatatype="20" unbalanced="0"/>
    <cacheHierarchy uniqueName="[Range 2].[Bounce Rate]" caption="Bounce Rate" attribute="1" defaultMemberUniqueName="[Range 2].[Bounce Rate].[All]" allUniqueName="[Range 2].[Bounce Rate].[All]" dimensionUniqueName="[Range 2]" displayFolder="" count="0" memberValueDatatype="5" unbalanced="0"/>
    <cacheHierarchy uniqueName="[Range 2].[Pages / Session]" caption="Pages / Session" attribute="1" defaultMemberUniqueName="[Range 2].[Pages / Session].[All]" allUniqueName="[Range 2].[Pages / Session].[All]" dimensionUniqueName="[Range 2]" displayFolder="" count="0" memberValueDatatype="5" unbalanced="0"/>
    <cacheHierarchy uniqueName="[Range 2].[Avg. Session Duration]" caption="Avg. Session Duration" attribute="1" defaultMemberUniqueName="[Range 2].[Avg. Session Duration].[All]" allUniqueName="[Range 2].[Avg. Session Duration].[All]" dimensionUniqueName="[Range 2]" displayFolder="" count="0" memberValueDatatype="5" unbalanced="0"/>
    <cacheHierarchy uniqueName="[Range 3].[Hour]" caption="Hour" attribute="1" defaultMemberUniqueName="[Range 3].[Hour].[All]" allUniqueName="[Range 3].[Hour].[All]" dimensionUniqueName="[Range 3]" displayFolder="" count="0" memberValueDatatype="130" unbalanced="0"/>
    <cacheHierarchy uniqueName="[Range 3].[Day of Week Name]" caption="Day of Week Name" attribute="1" defaultMemberUniqueName="[Range 3].[Day of Week Name].[All]" allUniqueName="[Range 3].[Day of Week Name].[All]" dimensionUniqueName="[Range 3]" displayFolder="" count="0" memberValueDatatype="130" unbalanced="0"/>
    <cacheHierarchy uniqueName="[Range 3].[Users]" caption="Users" attribute="1" defaultMemberUniqueName="[Range 3].[Users].[All]" allUniqueName="[Range 3].[Users].[All]" dimensionUniqueName="[Range 3]" displayFolder="" count="0" memberValueDatatype="20" unbalanced="0"/>
    <cacheHierarchy uniqueName="[Range 3].[New Users]" caption="New Users" attribute="1" defaultMemberUniqueName="[Range 3].[New Users].[All]" allUniqueName="[Range 3].[New Users].[All]" dimensionUniqueName="[Range 3]" displayFolder="" count="0" memberValueDatatype="20" unbalanced="0"/>
    <cacheHierarchy uniqueName="[Range 3].[Sessions]" caption="Sessions" attribute="1" defaultMemberUniqueName="[Range 3].[Sessions].[All]" allUniqueName="[Range 3].[Sessions].[All]" dimensionUniqueName="[Range 3]" displayFolder="" count="0" memberValueDatatype="20" unbalanced="0"/>
    <cacheHierarchy uniqueName="[Range 3].[Bounce Rate]" caption="Bounce Rate" attribute="1" defaultMemberUniqueName="[Range 3].[Bounce Rate].[All]" allUniqueName="[Range 3].[Bounce Rate].[All]" dimensionUniqueName="[Range 3]" displayFolder="" count="0" memberValueDatatype="5" unbalanced="0"/>
    <cacheHierarchy uniqueName="[Range 3].[Pages / Session]" caption="Pages / Session" attribute="1" defaultMemberUniqueName="[Range 3].[Pages / Session].[All]" allUniqueName="[Range 3].[Pages / Session].[All]" dimensionUniqueName="[Range 3]" displayFolder="" count="0" memberValueDatatype="5" unbalanced="0"/>
    <cacheHierarchy uniqueName="[Range 3].[Avg. Session Duration]" caption="Avg. Session Duration" attribute="1" defaultMemberUniqueName="[Range 3].[Avg. Session Duration].[All]" allUniqueName="[Range 3].[Avg. Session Duration].[All]" dimensionUniqueName="[Range 3]" displayFolder="" count="0" memberValueDatatype="5" unbalanced="0"/>
    <cacheHierarchy uniqueName="[Sheet1].[Column1]" caption="Column1" attribute="1" defaultMemberUniqueName="[Sheet1].[Column1].[All]" allUniqueName="[Sheet1].[Column1].[All]" dimensionUniqueName="[Sheet1]" displayFolder="" count="0" memberValueDatatype="130" unbalanced="0"/>
    <cacheHierarchy uniqueName="[Sheet1].[Column2]" caption="Column2" attribute="1" defaultMemberUniqueName="[Sheet1].[Column2].[All]" allUniqueName="[Sheet1].[Column2].[All]" dimensionUniqueName="[Sheet1]" displayFolder="" count="0" memberValueDatatype="130" unbalanced="0"/>
    <cacheHierarchy uniqueName="[Sheet1].[Column3]" caption="Column3" attribute="1" defaultMemberUniqueName="[Sheet1].[Column3].[All]" allUniqueName="[Sheet1].[Column3].[All]" dimensionUniqueName="[Sheet1]" displayFolder="" count="0" memberValueDatatype="20" unbalanced="0"/>
    <cacheHierarchy uniqueName="[Sheet1].[Column4]" caption="Column4" attribute="1" defaultMemberUniqueName="[Sheet1].[Column4].[All]" allUniqueName="[Sheet1].[Column4].[All]" dimensionUniqueName="[Sheet1]" displayFolder="" count="0" memberValueDatatype="5" unbalanced="0"/>
    <cacheHierarchy uniqueName="[Sheet1].[Column5]" caption="Column5" attribute="1" defaultMemberUniqueName="[Sheet1].[Column5].[All]" allUniqueName="[Sheet1].[Column5].[All]" dimensionUniqueName="[Sheet1]" displayFolder="" count="0" memberValueDatatype="20" unbalanced="0"/>
    <cacheHierarchy uniqueName="[Sheet1].[Column6]" caption="Column6" attribute="1" defaultMemberUniqueName="[Sheet1].[Column6].[All]" allUniqueName="[Sheet1].[Column6].[All]" dimensionUniqueName="[Sheet1]" displayFolder="" count="0" memberValueDatatype="20" unbalanced="0"/>
    <cacheHierarchy uniqueName="[Sheet1].[Column7]" caption="Column7" attribute="1" defaultMemberUniqueName="[Sheet1].[Column7].[All]" allUniqueName="[Sheet1].[Column7].[All]" dimensionUniqueName="[Sheet1]" displayFolder="" count="0" memberValueDatatype="20" unbalanced="0"/>
    <cacheHierarchy uniqueName="[Sheet1].[Column8]" caption="Column8" attribute="1" defaultMemberUniqueName="[Sheet1].[Column8].[All]" allUniqueName="[Sheet1].[Column8].[All]" dimensionUniqueName="[Sheet1]" displayFolder="" count="0" memberValueDatatype="20" unbalanced="0"/>
    <cacheHierarchy uniqueName="[Sheet1].[Column9]" caption="Column9" attribute="1" defaultMemberUniqueName="[Sheet1].[Column9].[All]" allUniqueName="[Sheet1].[Column9].[All]" dimensionUniqueName="[Sheet1]" displayFolder="" count="0" memberValueDatatype="20" unbalanced="0"/>
    <cacheHierarchy uniqueName="[Sheet1].[Column10]" caption="Column10" attribute="1" defaultMemberUniqueName="[Sheet1].[Column10].[All]" allUniqueName="[Sheet1].[Column10].[All]" dimensionUniqueName="[Sheet1]" displayFolder="" count="0" memberValueDatatype="5" unbalanced="0"/>
    <cacheHierarchy uniqueName="[Sheet1].[Column11]" caption="Column11" attribute="1" defaultMemberUniqueName="[Sheet1].[Column11].[All]" allUniqueName="[Sheet1].[Column11].[All]" dimensionUniqueName="[Sheet1]" displayFolder="" count="0" memberValueDatatype="20" unbalanced="0"/>
    <cacheHierarchy uniqueName="[Sheet1].[Column12]" caption="Column12" attribute="1" defaultMemberUniqueName="[Sheet1].[Column12].[All]" allUniqueName="[Sheet1].[Column12].[All]" dimensionUniqueName="[Sheet1]" displayFolder="" count="0" memberValueDatatype="20" unbalanced="0"/>
    <cacheHierarchy uniqueName="[Sheet1].[Column13]" caption="Column13" attribute="1" defaultMemberUniqueName="[Sheet1].[Column13].[All]" allUniqueName="[Sheet1].[Column13].[All]" dimensionUniqueName="[Sheet1]" displayFolder="" count="0" memberValueDatatype="20" unbalanced="0"/>
    <cacheHierarchy uniqueName="[Sheet1].[Column14]" caption="Column14" attribute="1" defaultMemberUniqueName="[Sheet1].[Column14].[All]" allUniqueName="[Sheet1].[Column14].[All]" dimensionUniqueName="[Sheet1]" displayFolder="" count="0" memberValueDatatype="20" unbalanced="0"/>
    <cacheHierarchy uniqueName="[Sheet1].[Column15]" caption="Column15" attribute="1" defaultMemberUniqueName="[Sheet1].[Column15].[All]" allUniqueName="[Sheet1].[Column15].[All]" dimensionUniqueName="[Sheet1]" displayFolder="" count="0" memberValueDatatype="5" unbalanced="0"/>
    <cacheHierarchy uniqueName="[Sheet1].[Column16]" caption="Column16" attribute="1" defaultMemberUniqueName="[Sheet1].[Column16].[All]" allUniqueName="[Sheet1].[Column16].[All]" dimensionUniqueName="[Sheet1]" displayFolder="" count="0" memberValueDatatype="20" unbalanced="0"/>
    <cacheHierarchy uniqueName="[Sheet1].[Column17]" caption="Column17" attribute="1" defaultMemberUniqueName="[Sheet1].[Column17].[All]" allUniqueName="[Sheet1].[Column17].[All]" dimensionUniqueName="[Sheet1]" displayFolder="" count="0" memberValueDatatype="20" unbalanced="0"/>
    <cacheHierarchy uniqueName="[Sheet1].[Column18]" caption="Column18" attribute="1" defaultMemberUniqueName="[Sheet1].[Column18].[All]" allUniqueName="[Sheet1].[Column18].[All]" dimensionUniqueName="[Sheet1]" displayFolder="" count="0" memberValueDatatype="5" unbalanced="0"/>
    <cacheHierarchy uniqueName="[Sheet1].[Column19]" caption="Column19" attribute="1" defaultMemberUniqueName="[Sheet1].[Column19].[All]" allUniqueName="[Sheet1].[Column19].[All]" dimensionUniqueName="[Sheet1]" displayFolder="" count="0" memberValueDatatype="5" unbalanced="0"/>
    <cacheHierarchy uniqueName="[Sheet1].[Column20]" caption="Column20" attribute="1" defaultMemberUniqueName="[Sheet1].[Column20].[All]" allUniqueName="[Sheet1].[Column20].[All]" dimensionUniqueName="[Sheet1]" displayFolder="" count="0" memberValueDatatype="5" unbalanced="0"/>
    <cacheHierarchy uniqueName="[Sheet1].[Column21]" caption="Column21" attribute="1" defaultMemberUniqueName="[Sheet1].[Column21].[All]" allUniqueName="[Sheet1].[Column21].[All]" dimensionUniqueName="[Sheet1]" displayFolder="" count="0" memberValueDatatype="5" unbalanced="0"/>
    <cacheHierarchy uniqueName="[Sheet1].[Column22]" caption="Column22" attribute="1" defaultMemberUniqueName="[Sheet1].[Column22].[All]" allUniqueName="[Sheet1].[Column22].[All]" dimensionUniqueName="[Sheet1]" displayFolder="" count="0" memberValueDatatype="5" unbalanced="0"/>
    <cacheHierarchy uniqueName="[Sheet1].[Column23]" caption="Column23" attribute="1" defaultMemberUniqueName="[Sheet1].[Column23].[All]" allUniqueName="[Sheet1].[Column23].[All]" dimensionUniqueName="[Sheet1]" displayFolder="" count="0" memberValueDatatype="20" unbalanced="0"/>
    <cacheHierarchy uniqueName="[Sheet1].[Column24]" caption="Column24" attribute="1" defaultMemberUniqueName="[Sheet1].[Column24].[All]" allUniqueName="[Sheet1].[Column24].[All]" dimensionUniqueName="[Sheet1]" displayFolder="" count="0" memberValueDatatype="20" unbalanced="0"/>
    <cacheHierarchy uniqueName="[Sheet1].[Column25]" caption="Column25" attribute="1" defaultMemberUniqueName="[Sheet1].[Column25].[All]" allUniqueName="[Sheet1].[Column25].[All]" dimensionUniqueName="[Sheet1]" displayFolder="" count="0" memberValueDatatype="20" unbalanced="0"/>
    <cacheHierarchy uniqueName="[Sheet1].[Column26]" caption="Column26" attribute="1" defaultMemberUniqueName="[Sheet1].[Column26].[All]" allUniqueName="[Sheet1].[Column26].[All]" dimensionUniqueName="[Sheet1]" displayFolder="" count="0" memberValueDatatype="130" unbalanced="0"/>
    <cacheHierarchy uniqueName="[Sheet2].[Column1]" caption="Column1" attribute="1" defaultMemberUniqueName="[Sheet2].[Column1].[All]" allUniqueName="[Sheet2].[Column1].[All]" dimensionUniqueName="[Sheet2]" displayFolder="" count="0" memberValueDatatype="130" unbalanced="0"/>
    <cacheHierarchy uniqueName="[Sheet2].[Column2]" caption="Column2" attribute="1" defaultMemberUniqueName="[Sheet2].[Column2].[All]" allUniqueName="[Sheet2].[Column2].[All]" dimensionUniqueName="[Sheet2]" displayFolder="" count="0" memberValueDatatype="130" unbalanced="0"/>
    <cacheHierarchy uniqueName="[Sheet2].[Column3]" caption="Column3" attribute="1" defaultMemberUniqueName="[Sheet2].[Column3].[All]" allUniqueName="[Sheet2].[Column3].[All]" dimensionUniqueName="[Sheet2]" displayFolder="" count="0" memberValueDatatype="20" unbalanced="0"/>
    <cacheHierarchy uniqueName="[Sheet2].[Column4]" caption="Column4" attribute="1" defaultMemberUniqueName="[Sheet2].[Column4].[All]" allUniqueName="[Sheet2].[Column4].[All]" dimensionUniqueName="[Sheet2]" displayFolder="" count="0" memberValueDatatype="20" unbalanced="0"/>
    <cacheHierarchy uniqueName="[Sheet2].[Column5]" caption="Column5" attribute="1" defaultMemberUniqueName="[Sheet2].[Column5].[All]" allUniqueName="[Sheet2].[Column5].[All]" dimensionUniqueName="[Sheet2]" displayFolder="" count="0" memberValueDatatype="20" unbalanced="0"/>
    <cacheHierarchy uniqueName="[Sheet2].[Column6]" caption="Column6" attribute="1" defaultMemberUniqueName="[Sheet2].[Column6].[All]" allUniqueName="[Sheet2].[Column6].[All]" dimensionUniqueName="[Sheet2]" displayFolder="" count="0" memberValueDatatype="20" unbalanced="0"/>
    <cacheHierarchy uniqueName="[Sheet2].[Column7]" caption="Column7" attribute="1" defaultMemberUniqueName="[Sheet2].[Column7].[All]" allUniqueName="[Sheet2].[Column7].[All]" dimensionUniqueName="[Sheet2]" displayFolder="" count="0" memberValueDatatype="20" unbalanced="0"/>
    <cacheHierarchy uniqueName="[Sheet2].[Column8]" caption="Column8" attribute="1" defaultMemberUniqueName="[Sheet2].[Column8].[All]" allUniqueName="[Sheet2].[Column8].[All]" dimensionUniqueName="[Sheet2]" displayFolder="" count="0" memberValueDatatype="20" unbalanced="0"/>
    <cacheHierarchy uniqueName="[Sheet2].[Column9]" caption="Column9" attribute="1" defaultMemberUniqueName="[Sheet2].[Column9].[All]" allUniqueName="[Sheet2].[Column9].[All]" dimensionUniqueName="[Sheet2]" displayFolder="" count="0" memberValueDatatype="20" unbalanced="0"/>
    <cacheHierarchy uniqueName="[Sheet2].[Column10]" caption="Column10" attribute="1" defaultMemberUniqueName="[Sheet2].[Column10].[All]" allUniqueName="[Sheet2].[Column10].[All]" dimensionUniqueName="[Sheet2]" displayFolder="" count="0" memberValueDatatype="130" unbalanced="0"/>
    <cacheHierarchy uniqueName="[Sheet2].[Column11]" caption="Column11" attribute="1" defaultMemberUniqueName="[Sheet2].[Column11].[All]" allUniqueName="[Sheet2].[Column11].[All]" dimensionUniqueName="[Sheet2]" displayFolder="" count="0" memberValueDatatype="130" unbalanced="0"/>
    <cacheHierarchy uniqueName="[Sheet2].[Column12]" caption="Column12" attribute="1" defaultMemberUniqueName="[Sheet2].[Column12].[All]" allUniqueName="[Sheet2].[Column12].[All]" dimensionUniqueName="[Sheet2]" displayFolder="" count="0" memberValueDatatype="130" unbalanced="0"/>
    <cacheHierarchy uniqueName="[Sheet2].[Column13]" caption="Column13" attribute="1" defaultMemberUniqueName="[Sheet2].[Column13].[All]" allUniqueName="[Sheet2].[Column13].[All]" dimensionUniqueName="[Sheet2]" displayFolder="" count="0" memberValueDatatype="130" unbalanced="0"/>
    <cacheHierarchy uniqueName="[Sheet2].[Column14]" caption="Column14" attribute="1" defaultMemberUniqueName="[Sheet2].[Column14].[All]" allUniqueName="[Sheet2].[Column14].[All]" dimensionUniqueName="[Sheet2]" displayFolder="" count="0" memberValueDatatype="130" unbalanced="0"/>
    <cacheHierarchy uniqueName="[Sheet2].[Column15]" caption="Column15" attribute="1" defaultMemberUniqueName="[Sheet2].[Column15].[All]" allUniqueName="[Sheet2].[Column15].[All]" dimensionUniqueName="[Sheet2]" displayFolder="" count="0" memberValueDatatype="130" unbalanced="0"/>
    <cacheHierarchy uniqueName="[Sheet2].[Column16]" caption="Column16" attribute="1" defaultMemberUniqueName="[Sheet2].[Column16].[All]" allUniqueName="[Sheet2].[Column16].[All]" dimensionUniqueName="[Sheet2]" displayFolder="" count="0" memberValueDatatype="130" unbalanced="0"/>
    <cacheHierarchy uniqueName="[Sheet2].[Column17]" caption="Column17" attribute="1" defaultMemberUniqueName="[Sheet2].[Column17].[All]" allUniqueName="[Sheet2].[Column17].[All]" dimensionUniqueName="[Sheet2]" displayFolder="" count="0" memberValueDatatype="130" unbalanced="0"/>
    <cacheHierarchy uniqueName="[Sheet2].[Column18]" caption="Column18" attribute="1" defaultMemberUniqueName="[Sheet2].[Column18].[All]" allUniqueName="[Sheet2].[Column18].[All]" dimensionUniqueName="[Sheet2]" displayFolder="" count="0" memberValueDatatype="130" unbalanced="0"/>
    <cacheHierarchy uniqueName="[Sheet2].[Column19]" caption="Column19" attribute="1" defaultMemberUniqueName="[Sheet2].[Column19].[All]" allUniqueName="[Sheet2].[Column19].[All]" dimensionUniqueName="[Sheet2]" displayFolder="" count="0" memberValueDatatype="130" unbalanced="0"/>
    <cacheHierarchy uniqueName="[Sheet2].[Column20]" caption="Column20" attribute="1" defaultMemberUniqueName="[Sheet2].[Column20].[All]" allUniqueName="[Sheet2].[Column20].[All]" dimensionUniqueName="[Sheet2]" displayFolder="" count="0" memberValueDatatype="130" unbalanced="0"/>
    <cacheHierarchy uniqueName="[Sheet2].[Column21]" caption="Column21" attribute="1" defaultMemberUniqueName="[Sheet2].[Column21].[All]" allUniqueName="[Sheet2].[Column21].[All]" dimensionUniqueName="[Sheet2]" displayFolder="" count="0" memberValueDatatype="130" unbalanced="0"/>
    <cacheHierarchy uniqueName="[Sheet2].[Column22]" caption="Column22" attribute="1" defaultMemberUniqueName="[Sheet2].[Column22].[All]" allUniqueName="[Sheet2].[Column22].[All]" dimensionUniqueName="[Sheet2]" displayFolder="" count="0" memberValueDatatype="130" unbalanced="0"/>
    <cacheHierarchy uniqueName="[Sheet2].[Column23]" caption="Column23" attribute="1" defaultMemberUniqueName="[Sheet2].[Column23].[All]" allUniqueName="[Sheet2].[Column23].[All]" dimensionUniqueName="[Sheet2]" displayFolder="" count="0" memberValueDatatype="130" unbalanced="0"/>
    <cacheHierarchy uniqueName="[Sheet2].[Column24]" caption="Column24" attribute="1" defaultMemberUniqueName="[Sheet2].[Column24].[All]" allUniqueName="[Sheet2].[Column24].[All]" dimensionUniqueName="[Sheet2]" displayFolder="" count="0" memberValueDatatype="130" unbalanced="0"/>
    <cacheHierarchy uniqueName="[Sheet2].[Column25]" caption="Column25" attribute="1" defaultMemberUniqueName="[Sheet2].[Column25].[All]" allUniqueName="[Sheet2].[Column25].[All]" dimensionUniqueName="[Sheet2]" displayFolder="" count="0" memberValueDatatype="130" unbalanced="0"/>
    <cacheHierarchy uniqueName="[Sheet2].[Column26]" caption="Column26" attribute="1" defaultMemberUniqueName="[Sheet2].[Column26].[All]" allUniqueName="[Sheet2].[Column26].[All]" dimensionUniqueName="[Sheet2]" displayFolder="" count="0" memberValueDatatype="130" unbalanced="0"/>
    <cacheHierarchy uniqueName="[Measures].[__XL_Count Dataset1]" caption="__XL_Count Dataset1" measure="1" displayFolder="" measureGroup="Dataset1" count="0" hidden="1"/>
    <cacheHierarchy uniqueName="[Measures].[__XL_Count Dataset2]" caption="__XL_Count Dataset2" measure="1" displayFolder="" measureGroup="Dataset2" count="0" hidden="1"/>
    <cacheHierarchy uniqueName="[Measures].[__XL_Count Sheet1]" caption="__XL_Count Sheet1" measure="1" displayFolder="" measureGroup="Sheet1" count="0" hidden="1"/>
    <cacheHierarchy uniqueName="[Measures].[__XL_Count Sheet2]" caption="__XL_Count Sheet2" measure="1" displayFolder="" measureGroup="Sheet2" count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No measures defined]" caption="__No measures defined" measure="1" displayFolder="" count="0" hidden="1"/>
    <cacheHierarchy uniqueName="[Measures].[Average of Bounce Rate]" caption="Average of Bounce Rate" measure="1" displayFolder="" measureGroup="Ran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Sessions]" caption="Sum of Sessions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Average of Bounce Rate 2]" caption="Average of Bounce Rate 2" measure="1" displayFolder="" measureGroup="Range 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Sessions 2]" caption="Sum of Sessions 2" measure="1" displayFolder="" measureGroup="Range 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Bounce Rate]" caption="Sum of Bounce Rate" measure="1" displayFolder="" measureGroup="Range 2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Sessions 3]" caption="Sum of Sessions 3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Sessions]" caption="Average of Sessions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Bounce Rate 3]" caption="Average of Bounce Rate 3" measure="1" displayFolder="" measureGroup="Range 3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Sessions 4]" caption="Sum of Sessions 4" measure="1" displayFolder="" measureGroup="Range 3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Dataset1" uniqueName="[Dataset1]" caption="Dataset1"/>
    <dimension name="Dataset2" uniqueName="[Dataset2]" caption="Dataset2"/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  <dimension name="Sheet1" uniqueName="[Sheet1]" caption="Sheet1"/>
    <dimension name="Sheet2" uniqueName="[Sheet2]" caption="Sheet2"/>
  </dimensions>
  <measureGroups count="8">
    <measureGroup name="Dataset1" caption="Dataset1"/>
    <measureGroup name="Dataset2" caption="Dataset2"/>
    <measureGroup name="Range" caption="Range"/>
    <measureGroup name="Range 1" caption="Range 1"/>
    <measureGroup name="Range 2" caption="Range 2"/>
    <measureGroup name="Range 3" caption="Range 3"/>
    <measureGroup name="Sheet1" caption="Sheet1"/>
    <measureGroup name="Sheet2" caption="Sheet2"/>
  </measureGroups>
  <maps count="8">
    <map measureGroup="0" dimension="0"/>
    <map measureGroup="1" dimension="1"/>
    <map measureGroup="2" dimension="3"/>
    <map measureGroup="3" dimension="4"/>
    <map measureGroup="4" dimension="5"/>
    <map measureGroup="5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 Scott Snow" refreshedDate="43331.786061689818" backgroundQuery="1" createdVersion="6" refreshedVersion="6" minRefreshableVersion="3" recordCount="0" supportSubquery="1" supportAdvancedDrill="1" xr:uid="{CF7403AE-C829-47D0-BCE7-7EAA43EAE74A}">
  <cacheSource type="external" connectionId="6"/>
  <cacheFields count="3">
    <cacheField name="[Range 1].[Day of Week Name].[Day of Week Name]" caption="Day of Week Name" numFmtId="0" hierarchy="19" level="1">
      <sharedItems count="7">
        <s v="Friday"/>
        <s v="Monday"/>
        <s v="Saturday"/>
        <s v="Sunday"/>
        <s v="Thursday"/>
        <s v="Tuesday"/>
        <s v="Wednesday"/>
      </sharedItems>
    </cacheField>
    <cacheField name="[Range 1].[Hour].[Hour]" caption="Hour" numFmtId="0" hierarchy="18" level="1">
      <sharedItems count="24">
        <s v="00"/>
        <s v="17"/>
        <s v="18"/>
        <s v="19"/>
        <s v="20"/>
        <s v="21"/>
        <s v="22"/>
        <s v="23"/>
        <s v="01" u="1"/>
        <s v="02" u="1"/>
        <s v="03" u="1"/>
        <s v="04" u="1"/>
        <s v="05" u="1"/>
        <s v="06" u="1"/>
        <s v="07" u="1"/>
        <s v="08" u="1"/>
        <s v="09" u="1"/>
        <s v="10" u="1"/>
        <s v="11" u="1"/>
        <s v="12" u="1"/>
        <s v="13" u="1"/>
        <s v="14" u="1"/>
        <s v="15" u="1"/>
        <s v="16" u="1"/>
      </sharedItems>
    </cacheField>
    <cacheField name="[Measures].[Sum of Sessions 2]" caption="Sum of Sessions 2" numFmtId="0" hierarchy="106" level="32767"/>
  </cacheFields>
  <cacheHierarchies count="112">
    <cacheHierarchy uniqueName="[Dataset1].[Hour]" caption="Hour" attribute="1" defaultMemberUniqueName="[Dataset1].[Hour].[All]" allUniqueName="[Dataset1].[Hour].[All]" dimensionUniqueName="[Dataset1]" displayFolder="" count="0" memberValueDatatype="20" unbalanced="0"/>
    <cacheHierarchy uniqueName="[Dataset1].[Day of Week Name]" caption="Day of Week Name" attribute="1" defaultMemberUniqueName="[Dataset1].[Day of Week Name].[All]" allUniqueName="[Dataset1].[Day of Week Name].[All]" dimensionUniqueName="[Dataset1]" displayFolder="" count="0" memberValueDatatype="130" unbalanced="0"/>
    <cacheHierarchy uniqueName="[Dataset1].[Users]" caption="Users" attribute="1" defaultMemberUniqueName="[Dataset1].[Users].[All]" allUniqueName="[Dataset1].[Users].[All]" dimensionUniqueName="[Dataset1]" displayFolder="" count="0" memberValueDatatype="20" unbalanced="0"/>
    <cacheHierarchy uniqueName="[Dataset1].[New Users]" caption="New Users" attribute="1" defaultMemberUniqueName="[Dataset1].[New Users].[All]" allUniqueName="[Dataset1].[New Users].[All]" dimensionUniqueName="[Dataset1]" displayFolder="" count="0" memberValueDatatype="20" unbalanced="0"/>
    <cacheHierarchy uniqueName="[Dataset1].[Sessions]" caption="Sessions" attribute="1" defaultMemberUniqueName="[Dataset1].[Sessions].[All]" allUniqueName="[Dataset1].[Sessions].[All]" dimensionUniqueName="[Dataset1]" displayFolder="" count="0" memberValueDatatype="20" unbalanced="0"/>
    <cacheHierarchy uniqueName="[Dataset1].[Bounce Rate]" caption="Bounce Rate" attribute="1" defaultMemberUniqueName="[Dataset1].[Bounce Rate].[All]" allUniqueName="[Dataset1].[Bounce Rate].[All]" dimensionUniqueName="[Dataset1]" displayFolder="" count="0" memberValueDatatype="5" unbalanced="0"/>
    <cacheHierarchy uniqueName="[Dataset1].[Pages / Session]" caption="Pages / Session" attribute="1" defaultMemberUniqueName="[Dataset1].[Pages / Session].[All]" allUniqueName="[Dataset1].[Pages / Session].[All]" dimensionUniqueName="[Dataset1]" displayFolder="" count="0" memberValueDatatype="5" unbalanced="0"/>
    <cacheHierarchy uniqueName="[Dataset1].[Avg. Session Duration]" caption="Avg. Session Duration" attribute="1" defaultMemberUniqueName="[Dataset1].[Avg. Session Duration].[All]" allUniqueName="[Dataset1].[Avg. Session Duration].[All]" dimensionUniqueName="[Dataset1]" displayFolder="" count="0" memberValueDatatype="5" unbalanced="0"/>
    <cacheHierarchy uniqueName="[Dataset2].[Hour]" caption="Hour" attribute="1" defaultMemberUniqueName="[Dataset2].[Hour].[All]" allUniqueName="[Dataset2].[Hour].[All]" dimensionUniqueName="[Dataset2]" displayFolder="" count="0" memberValueDatatype="20" unbalanced="0"/>
    <cacheHierarchy uniqueName="[Dataset2].[Users]" caption="Users" attribute="1" defaultMemberUniqueName="[Dataset2].[Users].[All]" allUniqueName="[Dataset2].[Users].[All]" dimensionUniqueName="[Dataset2]" displayFolder="" count="0" memberValueDatatype="20" unbalanced="0"/>
    <cacheHierarchy uniqueName="[Range].[Hour]" caption="Hour" attribute="1" defaultMemberUniqueName="[Range].[Hour].[All]" allUniqueName="[Range].[Hour].[All]" dimensionUniqueName="[Range]" displayFolder="" count="0" memberValueDatatype="130" unbalanced="0"/>
    <cacheHierarchy uniqueName="[Range].[Day of Week Name]" caption="Day of Week Name" attribute="1" defaultMemberUniqueName="[Range].[Day of Week Name].[All]" allUniqueName="[Range].[Day of Week Name].[All]" dimensionUniqueName="[Range]" displayFolder="" count="0" memberValueDatatype="130" unbalanced="0"/>
    <cacheHierarchy uniqueName="[Range].[Users]" caption="Users" attribute="1" defaultMemberUniqueName="[Range].[Users].[All]" allUniqueName="[Range].[Users].[All]" dimensionUniqueName="[Range]" displayFolder="" count="0" memberValueDatatype="20" unbalanced="0"/>
    <cacheHierarchy uniqueName="[Range].[New Users]" caption="New Users" attribute="1" defaultMemberUniqueName="[Range].[New Users].[All]" allUniqueName="[Range].[New Users].[All]" dimensionUniqueName="[Range]" displayFolder="" count="0" memberValueDatatype="20" unbalanced="0"/>
    <cacheHierarchy uniqueName="[Range].[Sessions]" caption="Sessions" attribute="1" defaultMemberUniqueName="[Range].[Sessions].[All]" allUniqueName="[Range].[Sessions].[All]" dimensionUniqueName="[Range]" displayFolder="" count="0" memberValueDatatype="20" unbalanced="0"/>
    <cacheHierarchy uniqueName="[Range].[Bounce Rate]" caption="Bounce Rate" attribute="1" defaultMemberUniqueName="[Range].[Bounce Rate].[All]" allUniqueName="[Range].[Bounce Rate].[All]" dimensionUniqueName="[Range]" displayFolder="" count="0" memberValueDatatype="5" unbalanced="0"/>
    <cacheHierarchy uniqueName="[Range].[Pages / Session]" caption="Pages / Session" attribute="1" defaultMemberUniqueName="[Range].[Pages / Session].[All]" allUniqueName="[Range].[Pages / Session].[All]" dimensionUniqueName="[Range]" displayFolder="" count="0" memberValueDatatype="5" unbalanced="0"/>
    <cacheHierarchy uniqueName="[Range].[Avg. Session Duration]" caption="Avg. Session Duration" attribute="1" defaultMemberUniqueName="[Range].[Avg. Session Duration].[All]" allUniqueName="[Range].[Avg. Session Duration].[All]" dimensionUniqueName="[Range]" displayFolder="" count="0" memberValueDatatype="5" unbalanced="0"/>
    <cacheHierarchy uniqueName="[Range 1].[Hour]" caption="Hour" attribute="1" defaultMemberUniqueName="[Range 1].[Hour].[All]" allUniqueName="[Range 1].[Hour].[All]" dimensionUniqueName="[Range 1]" displayFolder="" count="2" memberValueDatatype="130" unbalanced="0">
      <fieldsUsage count="2">
        <fieldUsage x="-1"/>
        <fieldUsage x="1"/>
      </fieldsUsage>
    </cacheHierarchy>
    <cacheHierarchy uniqueName="[Range 1].[Day of Week Name]" caption="Day of Week Name" attribute="1" defaultMemberUniqueName="[Range 1].[Day of Week Name].[All]" allUniqueName="[Range 1].[Day of Week Name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Users]" caption="Users" attribute="1" defaultMemberUniqueName="[Range 1].[Users].[All]" allUniqueName="[Range 1].[Users].[All]" dimensionUniqueName="[Range 1]" displayFolder="" count="0" memberValueDatatype="20" unbalanced="0"/>
    <cacheHierarchy uniqueName="[Range 1].[New Users]" caption="New Users" attribute="1" defaultMemberUniqueName="[Range 1].[New Users].[All]" allUniqueName="[Range 1].[New Users].[All]" dimensionUniqueName="[Range 1]" displayFolder="" count="0" memberValueDatatype="20" unbalanced="0"/>
    <cacheHierarchy uniqueName="[Range 1].[Sessions]" caption="Sessions" attribute="1" defaultMemberUniqueName="[Range 1].[Sessions].[All]" allUniqueName="[Range 1].[Sessions].[All]" dimensionUniqueName="[Range 1]" displayFolder="" count="0" memberValueDatatype="20" unbalanced="0"/>
    <cacheHierarchy uniqueName="[Range 1].[Bounce Rate]" caption="Bounce Rate" attribute="1" defaultMemberUniqueName="[Range 1].[Bounce Rate].[All]" allUniqueName="[Range 1].[Bounce Rate].[All]" dimensionUniqueName="[Range 1]" displayFolder="" count="0" memberValueDatatype="5" unbalanced="0"/>
    <cacheHierarchy uniqueName="[Range 1].[Pages / Session]" caption="Pages / Session" attribute="1" defaultMemberUniqueName="[Range 1].[Pages / Session].[All]" allUniqueName="[Range 1].[Pages / Session].[All]" dimensionUniqueName="[Range 1]" displayFolder="" count="0" memberValueDatatype="5" unbalanced="0"/>
    <cacheHierarchy uniqueName="[Range 1].[Avg. Session Duration]" caption="Avg. Session Duration" attribute="1" defaultMemberUniqueName="[Range 1].[Avg. Session Duration].[All]" allUniqueName="[Range 1].[Avg. Session Duration].[All]" dimensionUniqueName="[Range 1]" displayFolder="" count="0" memberValueDatatype="5" unbalanced="0"/>
    <cacheHierarchy uniqueName="[Range 2].[Hour]" caption="Hour" attribute="1" defaultMemberUniqueName="[Range 2].[Hour].[All]" allUniqueName="[Range 2].[Hour].[All]" dimensionUniqueName="[Range 2]" displayFolder="" count="0" memberValueDatatype="130" unbalanced="0"/>
    <cacheHierarchy uniqueName="[Range 2].[Day of Week Name]" caption="Day of Week Name" attribute="1" defaultMemberUniqueName="[Range 2].[Day of Week Name].[All]" allUniqueName="[Range 2].[Day of Week Name].[All]" dimensionUniqueName="[Range 2]" displayFolder="" count="0" memberValueDatatype="130" unbalanced="0"/>
    <cacheHierarchy uniqueName="[Range 2].[Sessions]" caption="Sessions" attribute="1" defaultMemberUniqueName="[Range 2].[Sessions].[All]" allUniqueName="[Range 2].[Sessions].[All]" dimensionUniqueName="[Range 2]" displayFolder="" count="0" memberValueDatatype="20" unbalanced="0"/>
    <cacheHierarchy uniqueName="[Range 2].[% New Sessions]" caption="% New Sessions" attribute="1" defaultMemberUniqueName="[Range 2].[% New Sessions].[All]" allUniqueName="[Range 2].[% New Sessions].[All]" dimensionUniqueName="[Range 2]" displayFolder="" count="0" memberValueDatatype="5" unbalanced="0"/>
    <cacheHierarchy uniqueName="[Range 2].[New Users]" caption="New Users" attribute="1" defaultMemberUniqueName="[Range 2].[New Users].[All]" allUniqueName="[Range 2].[New Users].[All]" dimensionUniqueName="[Range 2]" displayFolder="" count="0" memberValueDatatype="20" unbalanced="0"/>
    <cacheHierarchy uniqueName="[Range 2].[Bounce Rate]" caption="Bounce Rate" attribute="1" defaultMemberUniqueName="[Range 2].[Bounce Rate].[All]" allUniqueName="[Range 2].[Bounce Rate].[All]" dimensionUniqueName="[Range 2]" displayFolder="" count="0" memberValueDatatype="5" unbalanced="0"/>
    <cacheHierarchy uniqueName="[Range 2].[Pages / Session]" caption="Pages / Session" attribute="1" defaultMemberUniqueName="[Range 2].[Pages / Session].[All]" allUniqueName="[Range 2].[Pages / Session].[All]" dimensionUniqueName="[Range 2]" displayFolder="" count="0" memberValueDatatype="5" unbalanced="0"/>
    <cacheHierarchy uniqueName="[Range 2].[Avg. Session Duration]" caption="Avg. Session Duration" attribute="1" defaultMemberUniqueName="[Range 2].[Avg. Session Duration].[All]" allUniqueName="[Range 2].[Avg. Session Duration].[All]" dimensionUniqueName="[Range 2]" displayFolder="" count="0" memberValueDatatype="5" unbalanced="0"/>
    <cacheHierarchy uniqueName="[Range 3].[Hour]" caption="Hour" attribute="1" defaultMemberUniqueName="[Range 3].[Hour].[All]" allUniqueName="[Range 3].[Hour].[All]" dimensionUniqueName="[Range 3]" displayFolder="" count="0" memberValueDatatype="130" unbalanced="0"/>
    <cacheHierarchy uniqueName="[Range 3].[Day of Week Name]" caption="Day of Week Name" attribute="1" defaultMemberUniqueName="[Range 3].[Day of Week Name].[All]" allUniqueName="[Range 3].[Day of Week Name].[All]" dimensionUniqueName="[Range 3]" displayFolder="" count="0" memberValueDatatype="130" unbalanced="0"/>
    <cacheHierarchy uniqueName="[Range 3].[Users]" caption="Users" attribute="1" defaultMemberUniqueName="[Range 3].[Users].[All]" allUniqueName="[Range 3].[Users].[All]" dimensionUniqueName="[Range 3]" displayFolder="" count="0" memberValueDatatype="20" unbalanced="0"/>
    <cacheHierarchy uniqueName="[Range 3].[New Users]" caption="New Users" attribute="1" defaultMemberUniqueName="[Range 3].[New Users].[All]" allUniqueName="[Range 3].[New Users].[All]" dimensionUniqueName="[Range 3]" displayFolder="" count="0" memberValueDatatype="20" unbalanced="0"/>
    <cacheHierarchy uniqueName="[Range 3].[Sessions]" caption="Sessions" attribute="1" defaultMemberUniqueName="[Range 3].[Sessions].[All]" allUniqueName="[Range 3].[Sessions].[All]" dimensionUniqueName="[Range 3]" displayFolder="" count="0" memberValueDatatype="20" unbalanced="0"/>
    <cacheHierarchy uniqueName="[Range 3].[Bounce Rate]" caption="Bounce Rate" attribute="1" defaultMemberUniqueName="[Range 3].[Bounce Rate].[All]" allUniqueName="[Range 3].[Bounce Rate].[All]" dimensionUniqueName="[Range 3]" displayFolder="" count="0" memberValueDatatype="5" unbalanced="0"/>
    <cacheHierarchy uniqueName="[Range 3].[Pages / Session]" caption="Pages / Session" attribute="1" defaultMemberUniqueName="[Range 3].[Pages / Session].[All]" allUniqueName="[Range 3].[Pages / Session].[All]" dimensionUniqueName="[Range 3]" displayFolder="" count="0" memberValueDatatype="5" unbalanced="0"/>
    <cacheHierarchy uniqueName="[Range 3].[Avg. Session Duration]" caption="Avg. Session Duration" attribute="1" defaultMemberUniqueName="[Range 3].[Avg. Session Duration].[All]" allUniqueName="[Range 3].[Avg. Session Duration].[All]" dimensionUniqueName="[Range 3]" displayFolder="" count="0" memberValueDatatype="5" unbalanced="0"/>
    <cacheHierarchy uniqueName="[Sheet1].[Column1]" caption="Column1" attribute="1" defaultMemberUniqueName="[Sheet1].[Column1].[All]" allUniqueName="[Sheet1].[Column1].[All]" dimensionUniqueName="[Sheet1]" displayFolder="" count="0" memberValueDatatype="130" unbalanced="0"/>
    <cacheHierarchy uniqueName="[Sheet1].[Column2]" caption="Column2" attribute="1" defaultMemberUniqueName="[Sheet1].[Column2].[All]" allUniqueName="[Sheet1].[Column2].[All]" dimensionUniqueName="[Sheet1]" displayFolder="" count="0" memberValueDatatype="130" unbalanced="0"/>
    <cacheHierarchy uniqueName="[Sheet1].[Column3]" caption="Column3" attribute="1" defaultMemberUniqueName="[Sheet1].[Column3].[All]" allUniqueName="[Sheet1].[Column3].[All]" dimensionUniqueName="[Sheet1]" displayFolder="" count="0" memberValueDatatype="20" unbalanced="0"/>
    <cacheHierarchy uniqueName="[Sheet1].[Column4]" caption="Column4" attribute="1" defaultMemberUniqueName="[Sheet1].[Column4].[All]" allUniqueName="[Sheet1].[Column4].[All]" dimensionUniqueName="[Sheet1]" displayFolder="" count="0" memberValueDatatype="5" unbalanced="0"/>
    <cacheHierarchy uniqueName="[Sheet1].[Column5]" caption="Column5" attribute="1" defaultMemberUniqueName="[Sheet1].[Column5].[All]" allUniqueName="[Sheet1].[Column5].[All]" dimensionUniqueName="[Sheet1]" displayFolder="" count="0" memberValueDatatype="20" unbalanced="0"/>
    <cacheHierarchy uniqueName="[Sheet1].[Column6]" caption="Column6" attribute="1" defaultMemberUniqueName="[Sheet1].[Column6].[All]" allUniqueName="[Sheet1].[Column6].[All]" dimensionUniqueName="[Sheet1]" displayFolder="" count="0" memberValueDatatype="20" unbalanced="0"/>
    <cacheHierarchy uniqueName="[Sheet1].[Column7]" caption="Column7" attribute="1" defaultMemberUniqueName="[Sheet1].[Column7].[All]" allUniqueName="[Sheet1].[Column7].[All]" dimensionUniqueName="[Sheet1]" displayFolder="" count="0" memberValueDatatype="20" unbalanced="0"/>
    <cacheHierarchy uniqueName="[Sheet1].[Column8]" caption="Column8" attribute="1" defaultMemberUniqueName="[Sheet1].[Column8].[All]" allUniqueName="[Sheet1].[Column8].[All]" dimensionUniqueName="[Sheet1]" displayFolder="" count="0" memberValueDatatype="20" unbalanced="0"/>
    <cacheHierarchy uniqueName="[Sheet1].[Column9]" caption="Column9" attribute="1" defaultMemberUniqueName="[Sheet1].[Column9].[All]" allUniqueName="[Sheet1].[Column9].[All]" dimensionUniqueName="[Sheet1]" displayFolder="" count="0" memberValueDatatype="20" unbalanced="0"/>
    <cacheHierarchy uniqueName="[Sheet1].[Column10]" caption="Column10" attribute="1" defaultMemberUniqueName="[Sheet1].[Column10].[All]" allUniqueName="[Sheet1].[Column10].[All]" dimensionUniqueName="[Sheet1]" displayFolder="" count="0" memberValueDatatype="5" unbalanced="0"/>
    <cacheHierarchy uniqueName="[Sheet1].[Column11]" caption="Column11" attribute="1" defaultMemberUniqueName="[Sheet1].[Column11].[All]" allUniqueName="[Sheet1].[Column11].[All]" dimensionUniqueName="[Sheet1]" displayFolder="" count="0" memberValueDatatype="20" unbalanced="0"/>
    <cacheHierarchy uniqueName="[Sheet1].[Column12]" caption="Column12" attribute="1" defaultMemberUniqueName="[Sheet1].[Column12].[All]" allUniqueName="[Sheet1].[Column12].[All]" dimensionUniqueName="[Sheet1]" displayFolder="" count="0" memberValueDatatype="20" unbalanced="0"/>
    <cacheHierarchy uniqueName="[Sheet1].[Column13]" caption="Column13" attribute="1" defaultMemberUniqueName="[Sheet1].[Column13].[All]" allUniqueName="[Sheet1].[Column13].[All]" dimensionUniqueName="[Sheet1]" displayFolder="" count="0" memberValueDatatype="20" unbalanced="0"/>
    <cacheHierarchy uniqueName="[Sheet1].[Column14]" caption="Column14" attribute="1" defaultMemberUniqueName="[Sheet1].[Column14].[All]" allUniqueName="[Sheet1].[Column14].[All]" dimensionUniqueName="[Sheet1]" displayFolder="" count="0" memberValueDatatype="20" unbalanced="0"/>
    <cacheHierarchy uniqueName="[Sheet1].[Column15]" caption="Column15" attribute="1" defaultMemberUniqueName="[Sheet1].[Column15].[All]" allUniqueName="[Sheet1].[Column15].[All]" dimensionUniqueName="[Sheet1]" displayFolder="" count="0" memberValueDatatype="5" unbalanced="0"/>
    <cacheHierarchy uniqueName="[Sheet1].[Column16]" caption="Column16" attribute="1" defaultMemberUniqueName="[Sheet1].[Column16].[All]" allUniqueName="[Sheet1].[Column16].[All]" dimensionUniqueName="[Sheet1]" displayFolder="" count="0" memberValueDatatype="20" unbalanced="0"/>
    <cacheHierarchy uniqueName="[Sheet1].[Column17]" caption="Column17" attribute="1" defaultMemberUniqueName="[Sheet1].[Column17].[All]" allUniqueName="[Sheet1].[Column17].[All]" dimensionUniqueName="[Sheet1]" displayFolder="" count="0" memberValueDatatype="20" unbalanced="0"/>
    <cacheHierarchy uniqueName="[Sheet1].[Column18]" caption="Column18" attribute="1" defaultMemberUniqueName="[Sheet1].[Column18].[All]" allUniqueName="[Sheet1].[Column18].[All]" dimensionUniqueName="[Sheet1]" displayFolder="" count="0" memberValueDatatype="5" unbalanced="0"/>
    <cacheHierarchy uniqueName="[Sheet1].[Column19]" caption="Column19" attribute="1" defaultMemberUniqueName="[Sheet1].[Column19].[All]" allUniqueName="[Sheet1].[Column19].[All]" dimensionUniqueName="[Sheet1]" displayFolder="" count="0" memberValueDatatype="5" unbalanced="0"/>
    <cacheHierarchy uniqueName="[Sheet1].[Column20]" caption="Column20" attribute="1" defaultMemberUniqueName="[Sheet1].[Column20].[All]" allUniqueName="[Sheet1].[Column20].[All]" dimensionUniqueName="[Sheet1]" displayFolder="" count="0" memberValueDatatype="5" unbalanced="0"/>
    <cacheHierarchy uniqueName="[Sheet1].[Column21]" caption="Column21" attribute="1" defaultMemberUniqueName="[Sheet1].[Column21].[All]" allUniqueName="[Sheet1].[Column21].[All]" dimensionUniqueName="[Sheet1]" displayFolder="" count="0" memberValueDatatype="5" unbalanced="0"/>
    <cacheHierarchy uniqueName="[Sheet1].[Column22]" caption="Column22" attribute="1" defaultMemberUniqueName="[Sheet1].[Column22].[All]" allUniqueName="[Sheet1].[Column22].[All]" dimensionUniqueName="[Sheet1]" displayFolder="" count="0" memberValueDatatype="5" unbalanced="0"/>
    <cacheHierarchy uniqueName="[Sheet1].[Column23]" caption="Column23" attribute="1" defaultMemberUniqueName="[Sheet1].[Column23].[All]" allUniqueName="[Sheet1].[Column23].[All]" dimensionUniqueName="[Sheet1]" displayFolder="" count="0" memberValueDatatype="20" unbalanced="0"/>
    <cacheHierarchy uniqueName="[Sheet1].[Column24]" caption="Column24" attribute="1" defaultMemberUniqueName="[Sheet1].[Column24].[All]" allUniqueName="[Sheet1].[Column24].[All]" dimensionUniqueName="[Sheet1]" displayFolder="" count="0" memberValueDatatype="20" unbalanced="0"/>
    <cacheHierarchy uniqueName="[Sheet1].[Column25]" caption="Column25" attribute="1" defaultMemberUniqueName="[Sheet1].[Column25].[All]" allUniqueName="[Sheet1].[Column25].[All]" dimensionUniqueName="[Sheet1]" displayFolder="" count="0" memberValueDatatype="20" unbalanced="0"/>
    <cacheHierarchy uniqueName="[Sheet1].[Column26]" caption="Column26" attribute="1" defaultMemberUniqueName="[Sheet1].[Column26].[All]" allUniqueName="[Sheet1].[Column26].[All]" dimensionUniqueName="[Sheet1]" displayFolder="" count="0" memberValueDatatype="130" unbalanced="0"/>
    <cacheHierarchy uniqueName="[Sheet2].[Column1]" caption="Column1" attribute="1" defaultMemberUniqueName="[Sheet2].[Column1].[All]" allUniqueName="[Sheet2].[Column1].[All]" dimensionUniqueName="[Sheet2]" displayFolder="" count="0" memberValueDatatype="130" unbalanced="0"/>
    <cacheHierarchy uniqueName="[Sheet2].[Column2]" caption="Column2" attribute="1" defaultMemberUniqueName="[Sheet2].[Column2].[All]" allUniqueName="[Sheet2].[Column2].[All]" dimensionUniqueName="[Sheet2]" displayFolder="" count="0" memberValueDatatype="130" unbalanced="0"/>
    <cacheHierarchy uniqueName="[Sheet2].[Column3]" caption="Column3" attribute="1" defaultMemberUniqueName="[Sheet2].[Column3].[All]" allUniqueName="[Sheet2].[Column3].[All]" dimensionUniqueName="[Sheet2]" displayFolder="" count="0" memberValueDatatype="20" unbalanced="0"/>
    <cacheHierarchy uniqueName="[Sheet2].[Column4]" caption="Column4" attribute="1" defaultMemberUniqueName="[Sheet2].[Column4].[All]" allUniqueName="[Sheet2].[Column4].[All]" dimensionUniqueName="[Sheet2]" displayFolder="" count="0" memberValueDatatype="20" unbalanced="0"/>
    <cacheHierarchy uniqueName="[Sheet2].[Column5]" caption="Column5" attribute="1" defaultMemberUniqueName="[Sheet2].[Column5].[All]" allUniqueName="[Sheet2].[Column5].[All]" dimensionUniqueName="[Sheet2]" displayFolder="" count="0" memberValueDatatype="20" unbalanced="0"/>
    <cacheHierarchy uniqueName="[Sheet2].[Column6]" caption="Column6" attribute="1" defaultMemberUniqueName="[Sheet2].[Column6].[All]" allUniqueName="[Sheet2].[Column6].[All]" dimensionUniqueName="[Sheet2]" displayFolder="" count="0" memberValueDatatype="20" unbalanced="0"/>
    <cacheHierarchy uniqueName="[Sheet2].[Column7]" caption="Column7" attribute="1" defaultMemberUniqueName="[Sheet2].[Column7].[All]" allUniqueName="[Sheet2].[Column7].[All]" dimensionUniqueName="[Sheet2]" displayFolder="" count="0" memberValueDatatype="20" unbalanced="0"/>
    <cacheHierarchy uniqueName="[Sheet2].[Column8]" caption="Column8" attribute="1" defaultMemberUniqueName="[Sheet2].[Column8].[All]" allUniqueName="[Sheet2].[Column8].[All]" dimensionUniqueName="[Sheet2]" displayFolder="" count="0" memberValueDatatype="20" unbalanced="0"/>
    <cacheHierarchy uniqueName="[Sheet2].[Column9]" caption="Column9" attribute="1" defaultMemberUniqueName="[Sheet2].[Column9].[All]" allUniqueName="[Sheet2].[Column9].[All]" dimensionUniqueName="[Sheet2]" displayFolder="" count="0" memberValueDatatype="20" unbalanced="0"/>
    <cacheHierarchy uniqueName="[Sheet2].[Column10]" caption="Column10" attribute="1" defaultMemberUniqueName="[Sheet2].[Column10].[All]" allUniqueName="[Sheet2].[Column10].[All]" dimensionUniqueName="[Sheet2]" displayFolder="" count="0" memberValueDatatype="130" unbalanced="0"/>
    <cacheHierarchy uniqueName="[Sheet2].[Column11]" caption="Column11" attribute="1" defaultMemberUniqueName="[Sheet2].[Column11].[All]" allUniqueName="[Sheet2].[Column11].[All]" dimensionUniqueName="[Sheet2]" displayFolder="" count="0" memberValueDatatype="130" unbalanced="0"/>
    <cacheHierarchy uniqueName="[Sheet2].[Column12]" caption="Column12" attribute="1" defaultMemberUniqueName="[Sheet2].[Column12].[All]" allUniqueName="[Sheet2].[Column12].[All]" dimensionUniqueName="[Sheet2]" displayFolder="" count="0" memberValueDatatype="130" unbalanced="0"/>
    <cacheHierarchy uniqueName="[Sheet2].[Column13]" caption="Column13" attribute="1" defaultMemberUniqueName="[Sheet2].[Column13].[All]" allUniqueName="[Sheet2].[Column13].[All]" dimensionUniqueName="[Sheet2]" displayFolder="" count="0" memberValueDatatype="130" unbalanced="0"/>
    <cacheHierarchy uniqueName="[Sheet2].[Column14]" caption="Column14" attribute="1" defaultMemberUniqueName="[Sheet2].[Column14].[All]" allUniqueName="[Sheet2].[Column14].[All]" dimensionUniqueName="[Sheet2]" displayFolder="" count="0" memberValueDatatype="130" unbalanced="0"/>
    <cacheHierarchy uniqueName="[Sheet2].[Column15]" caption="Column15" attribute="1" defaultMemberUniqueName="[Sheet2].[Column15].[All]" allUniqueName="[Sheet2].[Column15].[All]" dimensionUniqueName="[Sheet2]" displayFolder="" count="0" memberValueDatatype="130" unbalanced="0"/>
    <cacheHierarchy uniqueName="[Sheet2].[Column16]" caption="Column16" attribute="1" defaultMemberUniqueName="[Sheet2].[Column16].[All]" allUniqueName="[Sheet2].[Column16].[All]" dimensionUniqueName="[Sheet2]" displayFolder="" count="0" memberValueDatatype="130" unbalanced="0"/>
    <cacheHierarchy uniqueName="[Sheet2].[Column17]" caption="Column17" attribute="1" defaultMemberUniqueName="[Sheet2].[Column17].[All]" allUniqueName="[Sheet2].[Column17].[All]" dimensionUniqueName="[Sheet2]" displayFolder="" count="0" memberValueDatatype="130" unbalanced="0"/>
    <cacheHierarchy uniqueName="[Sheet2].[Column18]" caption="Column18" attribute="1" defaultMemberUniqueName="[Sheet2].[Column18].[All]" allUniqueName="[Sheet2].[Column18].[All]" dimensionUniqueName="[Sheet2]" displayFolder="" count="0" memberValueDatatype="130" unbalanced="0"/>
    <cacheHierarchy uniqueName="[Sheet2].[Column19]" caption="Column19" attribute="1" defaultMemberUniqueName="[Sheet2].[Column19].[All]" allUniqueName="[Sheet2].[Column19].[All]" dimensionUniqueName="[Sheet2]" displayFolder="" count="0" memberValueDatatype="130" unbalanced="0"/>
    <cacheHierarchy uniqueName="[Sheet2].[Column20]" caption="Column20" attribute="1" defaultMemberUniqueName="[Sheet2].[Column20].[All]" allUniqueName="[Sheet2].[Column20].[All]" dimensionUniqueName="[Sheet2]" displayFolder="" count="0" memberValueDatatype="130" unbalanced="0"/>
    <cacheHierarchy uniqueName="[Sheet2].[Column21]" caption="Column21" attribute="1" defaultMemberUniqueName="[Sheet2].[Column21].[All]" allUniqueName="[Sheet2].[Column21].[All]" dimensionUniqueName="[Sheet2]" displayFolder="" count="0" memberValueDatatype="130" unbalanced="0"/>
    <cacheHierarchy uniqueName="[Sheet2].[Column22]" caption="Column22" attribute="1" defaultMemberUniqueName="[Sheet2].[Column22].[All]" allUniqueName="[Sheet2].[Column22].[All]" dimensionUniqueName="[Sheet2]" displayFolder="" count="0" memberValueDatatype="130" unbalanced="0"/>
    <cacheHierarchy uniqueName="[Sheet2].[Column23]" caption="Column23" attribute="1" defaultMemberUniqueName="[Sheet2].[Column23].[All]" allUniqueName="[Sheet2].[Column23].[All]" dimensionUniqueName="[Sheet2]" displayFolder="" count="0" memberValueDatatype="130" unbalanced="0"/>
    <cacheHierarchy uniqueName="[Sheet2].[Column24]" caption="Column24" attribute="1" defaultMemberUniqueName="[Sheet2].[Column24].[All]" allUniqueName="[Sheet2].[Column24].[All]" dimensionUniqueName="[Sheet2]" displayFolder="" count="0" memberValueDatatype="130" unbalanced="0"/>
    <cacheHierarchy uniqueName="[Sheet2].[Column25]" caption="Column25" attribute="1" defaultMemberUniqueName="[Sheet2].[Column25].[All]" allUniqueName="[Sheet2].[Column25].[All]" dimensionUniqueName="[Sheet2]" displayFolder="" count="0" memberValueDatatype="130" unbalanced="0"/>
    <cacheHierarchy uniqueName="[Sheet2].[Column26]" caption="Column26" attribute="1" defaultMemberUniqueName="[Sheet2].[Column26].[All]" allUniqueName="[Sheet2].[Column26].[All]" dimensionUniqueName="[Sheet2]" displayFolder="" count="0" memberValueDatatype="130" unbalanced="0"/>
    <cacheHierarchy uniqueName="[Measures].[__XL_Count Dataset1]" caption="__XL_Count Dataset1" measure="1" displayFolder="" measureGroup="Dataset1" count="0" hidden="1"/>
    <cacheHierarchy uniqueName="[Measures].[__XL_Count Dataset2]" caption="__XL_Count Dataset2" measure="1" displayFolder="" measureGroup="Dataset2" count="0" hidden="1"/>
    <cacheHierarchy uniqueName="[Measures].[__XL_Count Sheet1]" caption="__XL_Count Sheet1" measure="1" displayFolder="" measureGroup="Sheet1" count="0" hidden="1"/>
    <cacheHierarchy uniqueName="[Measures].[__XL_Count Sheet2]" caption="__XL_Count Sheet2" measure="1" displayFolder="" measureGroup="Sheet2" count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No measures defined]" caption="__No measures defined" measure="1" displayFolder="" count="0" hidden="1"/>
    <cacheHierarchy uniqueName="[Measures].[Average of Bounce Rate]" caption="Average of Bounce Rate" measure="1" displayFolder="" measureGroup="Ran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Sessions]" caption="Sum of Sessions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Average of Bounce Rate 2]" caption="Average of Bounce Rate 2" measure="1" displayFolder="" measureGroup="Range 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Sessions 2]" caption="Sum of Sessions 2" measure="1" displayFolder="" measureGroup="Range 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Bounce Rate]" caption="Sum of Bounce Rate" measure="1" displayFolder="" measureGroup="Range 2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Sessions 3]" caption="Sum of Sessions 3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Sessions]" caption="Average of Sessions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Bounce Rate 3]" caption="Average of Bounce Rate 3" measure="1" displayFolder="" measureGroup="Range 3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Sessions 4]" caption="Sum of Sessions 4" measure="1" displayFolder="" measureGroup="Range 3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Dataset1" uniqueName="[Dataset1]" caption="Dataset1"/>
    <dimension name="Dataset2" uniqueName="[Dataset2]" caption="Dataset2"/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  <dimension name="Sheet1" uniqueName="[Sheet1]" caption="Sheet1"/>
    <dimension name="Sheet2" uniqueName="[Sheet2]" caption="Sheet2"/>
  </dimensions>
  <measureGroups count="8">
    <measureGroup name="Dataset1" caption="Dataset1"/>
    <measureGroup name="Dataset2" caption="Dataset2"/>
    <measureGroup name="Range" caption="Range"/>
    <measureGroup name="Range 1" caption="Range 1"/>
    <measureGroup name="Range 2" caption="Range 2"/>
    <measureGroup name="Range 3" caption="Range 3"/>
    <measureGroup name="Sheet1" caption="Sheet1"/>
    <measureGroup name="Sheet2" caption="Sheet2"/>
  </measureGroups>
  <maps count="8">
    <map measureGroup="0" dimension="0"/>
    <map measureGroup="1" dimension="1"/>
    <map measureGroup="2" dimension="3"/>
    <map measureGroup="3" dimension="4"/>
    <map measureGroup="4" dimension="5"/>
    <map measureGroup="5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 Scott Snow" refreshedDate="43330.479982060184" backgroundQuery="1" createdVersion="6" refreshedVersion="6" minRefreshableVersion="3" recordCount="0" supportSubquery="1" supportAdvancedDrill="1" xr:uid="{B02CDBCE-161F-4561-AA53-BF330D123317}">
  <cacheSource type="external" connectionId="6"/>
  <cacheFields count="3">
    <cacheField name="[Range 3].[Day of Week Name].[Day of Week Name]" caption="Day of Week Name" numFmtId="0" hierarchy="35" level="1">
      <sharedItems count="7">
        <s v="Friday"/>
        <s v="Monday"/>
        <s v="Saturday"/>
        <s v="Sunday"/>
        <s v="Thursday"/>
        <s v="Tuesday"/>
        <s v="Wednesday"/>
      </sharedItems>
    </cacheField>
    <cacheField name="[Range 3].[Hour].[Hour]" caption="Hour" numFmtId="0" hierarchy="34" level="1">
      <sharedItems count="24">
        <s v="00"/>
        <s v="17"/>
        <s v="18"/>
        <s v="19"/>
        <s v="20"/>
        <s v="21"/>
        <s v="22"/>
        <s v="23"/>
        <s v="01" u="1"/>
        <s v="02" u="1"/>
        <s v="03" u="1"/>
        <s v="04" u="1"/>
        <s v="05" u="1"/>
        <s v="06" u="1"/>
        <s v="07" u="1"/>
        <s v="08" u="1"/>
        <s v="09" u="1"/>
        <s v="10" u="1"/>
        <s v="11" u="1"/>
        <s v="12" u="1"/>
        <s v="13" u="1"/>
        <s v="14" u="1"/>
        <s v="15" u="1"/>
        <s v="16" u="1"/>
      </sharedItems>
    </cacheField>
    <cacheField name="[Measures].[Sum of Sessions 4]" caption="Sum of Sessions 4" numFmtId="0" hierarchy="111" level="32767"/>
  </cacheFields>
  <cacheHierarchies count="112">
    <cacheHierarchy uniqueName="[Dataset1].[Hour]" caption="Hour" attribute="1" defaultMemberUniqueName="[Dataset1].[Hour].[All]" allUniqueName="[Dataset1].[Hour].[All]" dimensionUniqueName="[Dataset1]" displayFolder="" count="0" memberValueDatatype="20" unbalanced="0"/>
    <cacheHierarchy uniqueName="[Dataset1].[Day of Week Name]" caption="Day of Week Name" attribute="1" defaultMemberUniqueName="[Dataset1].[Day of Week Name].[All]" allUniqueName="[Dataset1].[Day of Week Name].[All]" dimensionUniqueName="[Dataset1]" displayFolder="" count="0" memberValueDatatype="130" unbalanced="0"/>
    <cacheHierarchy uniqueName="[Dataset1].[Users]" caption="Users" attribute="1" defaultMemberUniqueName="[Dataset1].[Users].[All]" allUniqueName="[Dataset1].[Users].[All]" dimensionUniqueName="[Dataset1]" displayFolder="" count="0" memberValueDatatype="20" unbalanced="0"/>
    <cacheHierarchy uniqueName="[Dataset1].[New Users]" caption="New Users" attribute="1" defaultMemberUniqueName="[Dataset1].[New Users].[All]" allUniqueName="[Dataset1].[New Users].[All]" dimensionUniqueName="[Dataset1]" displayFolder="" count="0" memberValueDatatype="20" unbalanced="0"/>
    <cacheHierarchy uniqueName="[Dataset1].[Sessions]" caption="Sessions" attribute="1" defaultMemberUniqueName="[Dataset1].[Sessions].[All]" allUniqueName="[Dataset1].[Sessions].[All]" dimensionUniqueName="[Dataset1]" displayFolder="" count="0" memberValueDatatype="20" unbalanced="0"/>
    <cacheHierarchy uniqueName="[Dataset1].[Bounce Rate]" caption="Bounce Rate" attribute="1" defaultMemberUniqueName="[Dataset1].[Bounce Rate].[All]" allUniqueName="[Dataset1].[Bounce Rate].[All]" dimensionUniqueName="[Dataset1]" displayFolder="" count="0" memberValueDatatype="5" unbalanced="0"/>
    <cacheHierarchy uniqueName="[Dataset1].[Pages / Session]" caption="Pages / Session" attribute="1" defaultMemberUniqueName="[Dataset1].[Pages / Session].[All]" allUniqueName="[Dataset1].[Pages / Session].[All]" dimensionUniqueName="[Dataset1]" displayFolder="" count="0" memberValueDatatype="5" unbalanced="0"/>
    <cacheHierarchy uniqueName="[Dataset1].[Avg. Session Duration]" caption="Avg. Session Duration" attribute="1" defaultMemberUniqueName="[Dataset1].[Avg. Session Duration].[All]" allUniqueName="[Dataset1].[Avg. Session Duration].[All]" dimensionUniqueName="[Dataset1]" displayFolder="" count="0" memberValueDatatype="5" unbalanced="0"/>
    <cacheHierarchy uniqueName="[Dataset2].[Hour]" caption="Hour" attribute="1" defaultMemberUniqueName="[Dataset2].[Hour].[All]" allUniqueName="[Dataset2].[Hour].[All]" dimensionUniqueName="[Dataset2]" displayFolder="" count="0" memberValueDatatype="20" unbalanced="0"/>
    <cacheHierarchy uniqueName="[Dataset2].[Users]" caption="Users" attribute="1" defaultMemberUniqueName="[Dataset2].[Users].[All]" allUniqueName="[Dataset2].[Users].[All]" dimensionUniqueName="[Dataset2]" displayFolder="" count="0" memberValueDatatype="20" unbalanced="0"/>
    <cacheHierarchy uniqueName="[Range].[Hour]" caption="Hour" attribute="1" defaultMemberUniqueName="[Range].[Hour].[All]" allUniqueName="[Range].[Hour].[All]" dimensionUniqueName="[Range]" displayFolder="" count="0" memberValueDatatype="130" unbalanced="0"/>
    <cacheHierarchy uniqueName="[Range].[Day of Week Name]" caption="Day of Week Name" attribute="1" defaultMemberUniqueName="[Range].[Day of Week Name].[All]" allUniqueName="[Range].[Day of Week Name].[All]" dimensionUniqueName="[Range]" displayFolder="" count="0" memberValueDatatype="130" unbalanced="0"/>
    <cacheHierarchy uniqueName="[Range].[Users]" caption="Users" attribute="1" defaultMemberUniqueName="[Range].[Users].[All]" allUniqueName="[Range].[Users].[All]" dimensionUniqueName="[Range]" displayFolder="" count="0" memberValueDatatype="20" unbalanced="0"/>
    <cacheHierarchy uniqueName="[Range].[New Users]" caption="New Users" attribute="1" defaultMemberUniqueName="[Range].[New Users].[All]" allUniqueName="[Range].[New Users].[All]" dimensionUniqueName="[Range]" displayFolder="" count="0" memberValueDatatype="20" unbalanced="0"/>
    <cacheHierarchy uniqueName="[Range].[Sessions]" caption="Sessions" attribute="1" defaultMemberUniqueName="[Range].[Sessions].[All]" allUniqueName="[Range].[Sessions].[All]" dimensionUniqueName="[Range]" displayFolder="" count="0" memberValueDatatype="20" unbalanced="0"/>
    <cacheHierarchy uniqueName="[Range].[Bounce Rate]" caption="Bounce Rate" attribute="1" defaultMemberUniqueName="[Range].[Bounce Rate].[All]" allUniqueName="[Range].[Bounce Rate].[All]" dimensionUniqueName="[Range]" displayFolder="" count="0" memberValueDatatype="5" unbalanced="0"/>
    <cacheHierarchy uniqueName="[Range].[Pages / Session]" caption="Pages / Session" attribute="1" defaultMemberUniqueName="[Range].[Pages / Session].[All]" allUniqueName="[Range].[Pages / Session].[All]" dimensionUniqueName="[Range]" displayFolder="" count="0" memberValueDatatype="5" unbalanced="0"/>
    <cacheHierarchy uniqueName="[Range].[Avg. Session Duration]" caption="Avg. Session Duration" attribute="1" defaultMemberUniqueName="[Range].[Avg. Session Duration].[All]" allUniqueName="[Range].[Avg. Session Duration].[All]" dimensionUniqueName="[Range]" displayFolder="" count="0" memberValueDatatype="5" unbalanced="0"/>
    <cacheHierarchy uniqueName="[Range 1].[Hour]" caption="Hour" attribute="1" defaultMemberUniqueName="[Range 1].[Hour].[All]" allUniqueName="[Range 1].[Hour].[All]" dimensionUniqueName="[Range 1]" displayFolder="" count="0" memberValueDatatype="130" unbalanced="0"/>
    <cacheHierarchy uniqueName="[Range 1].[Day of Week Name]" caption="Day of Week Name" attribute="1" defaultMemberUniqueName="[Range 1].[Day of Week Name].[All]" allUniqueName="[Range 1].[Day of Week Name].[All]" dimensionUniqueName="[Range 1]" displayFolder="" count="0" memberValueDatatype="130" unbalanced="0"/>
    <cacheHierarchy uniqueName="[Range 1].[Users]" caption="Users" attribute="1" defaultMemberUniqueName="[Range 1].[Users].[All]" allUniqueName="[Range 1].[Users].[All]" dimensionUniqueName="[Range 1]" displayFolder="" count="0" memberValueDatatype="20" unbalanced="0"/>
    <cacheHierarchy uniqueName="[Range 1].[New Users]" caption="New Users" attribute="1" defaultMemberUniqueName="[Range 1].[New Users].[All]" allUniqueName="[Range 1].[New Users].[All]" dimensionUniqueName="[Range 1]" displayFolder="" count="0" memberValueDatatype="20" unbalanced="0"/>
    <cacheHierarchy uniqueName="[Range 1].[Sessions]" caption="Sessions" attribute="1" defaultMemberUniqueName="[Range 1].[Sessions].[All]" allUniqueName="[Range 1].[Sessions].[All]" dimensionUniqueName="[Range 1]" displayFolder="" count="0" memberValueDatatype="20" unbalanced="0"/>
    <cacheHierarchy uniqueName="[Range 1].[Bounce Rate]" caption="Bounce Rate" attribute="1" defaultMemberUniqueName="[Range 1].[Bounce Rate].[All]" allUniqueName="[Range 1].[Bounce Rate].[All]" dimensionUniqueName="[Range 1]" displayFolder="" count="0" memberValueDatatype="5" unbalanced="0"/>
    <cacheHierarchy uniqueName="[Range 1].[Pages / Session]" caption="Pages / Session" attribute="1" defaultMemberUniqueName="[Range 1].[Pages / Session].[All]" allUniqueName="[Range 1].[Pages / Session].[All]" dimensionUniqueName="[Range 1]" displayFolder="" count="0" memberValueDatatype="5" unbalanced="0"/>
    <cacheHierarchy uniqueName="[Range 1].[Avg. Session Duration]" caption="Avg. Session Duration" attribute="1" defaultMemberUniqueName="[Range 1].[Avg. Session Duration].[All]" allUniqueName="[Range 1].[Avg. Session Duration].[All]" dimensionUniqueName="[Range 1]" displayFolder="" count="0" memberValueDatatype="5" unbalanced="0"/>
    <cacheHierarchy uniqueName="[Range 2].[Hour]" caption="Hour" attribute="1" defaultMemberUniqueName="[Range 2].[Hour].[All]" allUniqueName="[Range 2].[Hour].[All]" dimensionUniqueName="[Range 2]" displayFolder="" count="0" memberValueDatatype="130" unbalanced="0"/>
    <cacheHierarchy uniqueName="[Range 2].[Day of Week Name]" caption="Day of Week Name" attribute="1" defaultMemberUniqueName="[Range 2].[Day of Week Name].[All]" allUniqueName="[Range 2].[Day of Week Name].[All]" dimensionUniqueName="[Range 2]" displayFolder="" count="0" memberValueDatatype="130" unbalanced="0"/>
    <cacheHierarchy uniqueName="[Range 2].[Sessions]" caption="Sessions" attribute="1" defaultMemberUniqueName="[Range 2].[Sessions].[All]" allUniqueName="[Range 2].[Sessions].[All]" dimensionUniqueName="[Range 2]" displayFolder="" count="0" memberValueDatatype="20" unbalanced="0"/>
    <cacheHierarchy uniqueName="[Range 2].[% New Sessions]" caption="% New Sessions" attribute="1" defaultMemberUniqueName="[Range 2].[% New Sessions].[All]" allUniqueName="[Range 2].[% New Sessions].[All]" dimensionUniqueName="[Range 2]" displayFolder="" count="0" memberValueDatatype="5" unbalanced="0"/>
    <cacheHierarchy uniqueName="[Range 2].[New Users]" caption="New Users" attribute="1" defaultMemberUniqueName="[Range 2].[New Users].[All]" allUniqueName="[Range 2].[New Users].[All]" dimensionUniqueName="[Range 2]" displayFolder="" count="0" memberValueDatatype="20" unbalanced="0"/>
    <cacheHierarchy uniqueName="[Range 2].[Bounce Rate]" caption="Bounce Rate" attribute="1" defaultMemberUniqueName="[Range 2].[Bounce Rate].[All]" allUniqueName="[Range 2].[Bounce Rate].[All]" dimensionUniqueName="[Range 2]" displayFolder="" count="0" memberValueDatatype="5" unbalanced="0"/>
    <cacheHierarchy uniqueName="[Range 2].[Pages / Session]" caption="Pages / Session" attribute="1" defaultMemberUniqueName="[Range 2].[Pages / Session].[All]" allUniqueName="[Range 2].[Pages / Session].[All]" dimensionUniqueName="[Range 2]" displayFolder="" count="0" memberValueDatatype="5" unbalanced="0"/>
    <cacheHierarchy uniqueName="[Range 2].[Avg. Session Duration]" caption="Avg. Session Duration" attribute="1" defaultMemberUniqueName="[Range 2].[Avg. Session Duration].[All]" allUniqueName="[Range 2].[Avg. Session Duration].[All]" dimensionUniqueName="[Range 2]" displayFolder="" count="0" memberValueDatatype="5" unbalanced="0"/>
    <cacheHierarchy uniqueName="[Range 3].[Hour]" caption="Hour" attribute="1" defaultMemberUniqueName="[Range 3].[Hour].[All]" allUniqueName="[Range 3].[Hour].[All]" dimensionUniqueName="[Range 3]" displayFolder="" count="2" memberValueDatatype="130" unbalanced="0">
      <fieldsUsage count="2">
        <fieldUsage x="-1"/>
        <fieldUsage x="1"/>
      </fieldsUsage>
    </cacheHierarchy>
    <cacheHierarchy uniqueName="[Range 3].[Day of Week Name]" caption="Day of Week Name" attribute="1" defaultMemberUniqueName="[Range 3].[Day of Week Name].[All]" allUniqueName="[Range 3].[Day of Week Name].[All]" dimensionUniqueName="[Range 3]" displayFolder="" count="2" memberValueDatatype="130" unbalanced="0">
      <fieldsUsage count="2">
        <fieldUsage x="-1"/>
        <fieldUsage x="0"/>
      </fieldsUsage>
    </cacheHierarchy>
    <cacheHierarchy uniqueName="[Range 3].[Users]" caption="Users" attribute="1" defaultMemberUniqueName="[Range 3].[Users].[All]" allUniqueName="[Range 3].[Users].[All]" dimensionUniqueName="[Range 3]" displayFolder="" count="0" memberValueDatatype="20" unbalanced="0"/>
    <cacheHierarchy uniqueName="[Range 3].[New Users]" caption="New Users" attribute="1" defaultMemberUniqueName="[Range 3].[New Users].[All]" allUniqueName="[Range 3].[New Users].[All]" dimensionUniqueName="[Range 3]" displayFolder="" count="0" memberValueDatatype="20" unbalanced="0"/>
    <cacheHierarchy uniqueName="[Range 3].[Sessions]" caption="Sessions" attribute="1" defaultMemberUniqueName="[Range 3].[Sessions].[All]" allUniqueName="[Range 3].[Sessions].[All]" dimensionUniqueName="[Range 3]" displayFolder="" count="0" memberValueDatatype="20" unbalanced="0"/>
    <cacheHierarchy uniqueName="[Range 3].[Bounce Rate]" caption="Bounce Rate" attribute="1" defaultMemberUniqueName="[Range 3].[Bounce Rate].[All]" allUniqueName="[Range 3].[Bounce Rate].[All]" dimensionUniqueName="[Range 3]" displayFolder="" count="0" memberValueDatatype="5" unbalanced="0"/>
    <cacheHierarchy uniqueName="[Range 3].[Pages / Session]" caption="Pages / Session" attribute="1" defaultMemberUniqueName="[Range 3].[Pages / Session].[All]" allUniqueName="[Range 3].[Pages / Session].[All]" dimensionUniqueName="[Range 3]" displayFolder="" count="0" memberValueDatatype="5" unbalanced="0"/>
    <cacheHierarchy uniqueName="[Range 3].[Avg. Session Duration]" caption="Avg. Session Duration" attribute="1" defaultMemberUniqueName="[Range 3].[Avg. Session Duration].[All]" allUniqueName="[Range 3].[Avg. Session Duration].[All]" dimensionUniqueName="[Range 3]" displayFolder="" count="0" memberValueDatatype="5" unbalanced="0"/>
    <cacheHierarchy uniqueName="[Sheet1].[Column1]" caption="Column1" attribute="1" defaultMemberUniqueName="[Sheet1].[Column1].[All]" allUniqueName="[Sheet1].[Column1].[All]" dimensionUniqueName="[Sheet1]" displayFolder="" count="0" memberValueDatatype="130" unbalanced="0"/>
    <cacheHierarchy uniqueName="[Sheet1].[Column2]" caption="Column2" attribute="1" defaultMemberUniqueName="[Sheet1].[Column2].[All]" allUniqueName="[Sheet1].[Column2].[All]" dimensionUniqueName="[Sheet1]" displayFolder="" count="0" memberValueDatatype="130" unbalanced="0"/>
    <cacheHierarchy uniqueName="[Sheet1].[Column3]" caption="Column3" attribute="1" defaultMemberUniqueName="[Sheet1].[Column3].[All]" allUniqueName="[Sheet1].[Column3].[All]" dimensionUniqueName="[Sheet1]" displayFolder="" count="0" memberValueDatatype="20" unbalanced="0"/>
    <cacheHierarchy uniqueName="[Sheet1].[Column4]" caption="Column4" attribute="1" defaultMemberUniqueName="[Sheet1].[Column4].[All]" allUniqueName="[Sheet1].[Column4].[All]" dimensionUniqueName="[Sheet1]" displayFolder="" count="0" memberValueDatatype="5" unbalanced="0"/>
    <cacheHierarchy uniqueName="[Sheet1].[Column5]" caption="Column5" attribute="1" defaultMemberUniqueName="[Sheet1].[Column5].[All]" allUniqueName="[Sheet1].[Column5].[All]" dimensionUniqueName="[Sheet1]" displayFolder="" count="0" memberValueDatatype="20" unbalanced="0"/>
    <cacheHierarchy uniqueName="[Sheet1].[Column6]" caption="Column6" attribute="1" defaultMemberUniqueName="[Sheet1].[Column6].[All]" allUniqueName="[Sheet1].[Column6].[All]" dimensionUniqueName="[Sheet1]" displayFolder="" count="0" memberValueDatatype="20" unbalanced="0"/>
    <cacheHierarchy uniqueName="[Sheet1].[Column7]" caption="Column7" attribute="1" defaultMemberUniqueName="[Sheet1].[Column7].[All]" allUniqueName="[Sheet1].[Column7].[All]" dimensionUniqueName="[Sheet1]" displayFolder="" count="0" memberValueDatatype="20" unbalanced="0"/>
    <cacheHierarchy uniqueName="[Sheet1].[Column8]" caption="Column8" attribute="1" defaultMemberUniqueName="[Sheet1].[Column8].[All]" allUniqueName="[Sheet1].[Column8].[All]" dimensionUniqueName="[Sheet1]" displayFolder="" count="0" memberValueDatatype="20" unbalanced="0"/>
    <cacheHierarchy uniqueName="[Sheet1].[Column9]" caption="Column9" attribute="1" defaultMemberUniqueName="[Sheet1].[Column9].[All]" allUniqueName="[Sheet1].[Column9].[All]" dimensionUniqueName="[Sheet1]" displayFolder="" count="0" memberValueDatatype="20" unbalanced="0"/>
    <cacheHierarchy uniqueName="[Sheet1].[Column10]" caption="Column10" attribute="1" defaultMemberUniqueName="[Sheet1].[Column10].[All]" allUniqueName="[Sheet1].[Column10].[All]" dimensionUniqueName="[Sheet1]" displayFolder="" count="0" memberValueDatatype="5" unbalanced="0"/>
    <cacheHierarchy uniqueName="[Sheet1].[Column11]" caption="Column11" attribute="1" defaultMemberUniqueName="[Sheet1].[Column11].[All]" allUniqueName="[Sheet1].[Column11].[All]" dimensionUniqueName="[Sheet1]" displayFolder="" count="0" memberValueDatatype="20" unbalanced="0"/>
    <cacheHierarchy uniqueName="[Sheet1].[Column12]" caption="Column12" attribute="1" defaultMemberUniqueName="[Sheet1].[Column12].[All]" allUniqueName="[Sheet1].[Column12].[All]" dimensionUniqueName="[Sheet1]" displayFolder="" count="0" memberValueDatatype="20" unbalanced="0"/>
    <cacheHierarchy uniqueName="[Sheet1].[Column13]" caption="Column13" attribute="1" defaultMemberUniqueName="[Sheet1].[Column13].[All]" allUniqueName="[Sheet1].[Column13].[All]" dimensionUniqueName="[Sheet1]" displayFolder="" count="0" memberValueDatatype="20" unbalanced="0"/>
    <cacheHierarchy uniqueName="[Sheet1].[Column14]" caption="Column14" attribute="1" defaultMemberUniqueName="[Sheet1].[Column14].[All]" allUniqueName="[Sheet1].[Column14].[All]" dimensionUniqueName="[Sheet1]" displayFolder="" count="0" memberValueDatatype="20" unbalanced="0"/>
    <cacheHierarchy uniqueName="[Sheet1].[Column15]" caption="Column15" attribute="1" defaultMemberUniqueName="[Sheet1].[Column15].[All]" allUniqueName="[Sheet1].[Column15].[All]" dimensionUniqueName="[Sheet1]" displayFolder="" count="0" memberValueDatatype="5" unbalanced="0"/>
    <cacheHierarchy uniqueName="[Sheet1].[Column16]" caption="Column16" attribute="1" defaultMemberUniqueName="[Sheet1].[Column16].[All]" allUniqueName="[Sheet1].[Column16].[All]" dimensionUniqueName="[Sheet1]" displayFolder="" count="0" memberValueDatatype="20" unbalanced="0"/>
    <cacheHierarchy uniqueName="[Sheet1].[Column17]" caption="Column17" attribute="1" defaultMemberUniqueName="[Sheet1].[Column17].[All]" allUniqueName="[Sheet1].[Column17].[All]" dimensionUniqueName="[Sheet1]" displayFolder="" count="0" memberValueDatatype="20" unbalanced="0"/>
    <cacheHierarchy uniqueName="[Sheet1].[Column18]" caption="Column18" attribute="1" defaultMemberUniqueName="[Sheet1].[Column18].[All]" allUniqueName="[Sheet1].[Column18].[All]" dimensionUniqueName="[Sheet1]" displayFolder="" count="0" memberValueDatatype="5" unbalanced="0"/>
    <cacheHierarchy uniqueName="[Sheet1].[Column19]" caption="Column19" attribute="1" defaultMemberUniqueName="[Sheet1].[Column19].[All]" allUniqueName="[Sheet1].[Column19].[All]" dimensionUniqueName="[Sheet1]" displayFolder="" count="0" memberValueDatatype="5" unbalanced="0"/>
    <cacheHierarchy uniqueName="[Sheet1].[Column20]" caption="Column20" attribute="1" defaultMemberUniqueName="[Sheet1].[Column20].[All]" allUniqueName="[Sheet1].[Column20].[All]" dimensionUniqueName="[Sheet1]" displayFolder="" count="0" memberValueDatatype="5" unbalanced="0"/>
    <cacheHierarchy uniqueName="[Sheet1].[Column21]" caption="Column21" attribute="1" defaultMemberUniqueName="[Sheet1].[Column21].[All]" allUniqueName="[Sheet1].[Column21].[All]" dimensionUniqueName="[Sheet1]" displayFolder="" count="0" memberValueDatatype="5" unbalanced="0"/>
    <cacheHierarchy uniqueName="[Sheet1].[Column22]" caption="Column22" attribute="1" defaultMemberUniqueName="[Sheet1].[Column22].[All]" allUniqueName="[Sheet1].[Column22].[All]" dimensionUniqueName="[Sheet1]" displayFolder="" count="0" memberValueDatatype="5" unbalanced="0"/>
    <cacheHierarchy uniqueName="[Sheet1].[Column23]" caption="Column23" attribute="1" defaultMemberUniqueName="[Sheet1].[Column23].[All]" allUniqueName="[Sheet1].[Column23].[All]" dimensionUniqueName="[Sheet1]" displayFolder="" count="0" memberValueDatatype="20" unbalanced="0"/>
    <cacheHierarchy uniqueName="[Sheet1].[Column24]" caption="Column24" attribute="1" defaultMemberUniqueName="[Sheet1].[Column24].[All]" allUniqueName="[Sheet1].[Column24].[All]" dimensionUniqueName="[Sheet1]" displayFolder="" count="0" memberValueDatatype="20" unbalanced="0"/>
    <cacheHierarchy uniqueName="[Sheet1].[Column25]" caption="Column25" attribute="1" defaultMemberUniqueName="[Sheet1].[Column25].[All]" allUniqueName="[Sheet1].[Column25].[All]" dimensionUniqueName="[Sheet1]" displayFolder="" count="0" memberValueDatatype="20" unbalanced="0"/>
    <cacheHierarchy uniqueName="[Sheet1].[Column26]" caption="Column26" attribute="1" defaultMemberUniqueName="[Sheet1].[Column26].[All]" allUniqueName="[Sheet1].[Column26].[All]" dimensionUniqueName="[Sheet1]" displayFolder="" count="0" memberValueDatatype="130" unbalanced="0"/>
    <cacheHierarchy uniqueName="[Sheet2].[Column1]" caption="Column1" attribute="1" defaultMemberUniqueName="[Sheet2].[Column1].[All]" allUniqueName="[Sheet2].[Column1].[All]" dimensionUniqueName="[Sheet2]" displayFolder="" count="0" memberValueDatatype="130" unbalanced="0"/>
    <cacheHierarchy uniqueName="[Sheet2].[Column2]" caption="Column2" attribute="1" defaultMemberUniqueName="[Sheet2].[Column2].[All]" allUniqueName="[Sheet2].[Column2].[All]" dimensionUniqueName="[Sheet2]" displayFolder="" count="0" memberValueDatatype="130" unbalanced="0"/>
    <cacheHierarchy uniqueName="[Sheet2].[Column3]" caption="Column3" attribute="1" defaultMemberUniqueName="[Sheet2].[Column3].[All]" allUniqueName="[Sheet2].[Column3].[All]" dimensionUniqueName="[Sheet2]" displayFolder="" count="0" memberValueDatatype="20" unbalanced="0"/>
    <cacheHierarchy uniqueName="[Sheet2].[Column4]" caption="Column4" attribute="1" defaultMemberUniqueName="[Sheet2].[Column4].[All]" allUniqueName="[Sheet2].[Column4].[All]" dimensionUniqueName="[Sheet2]" displayFolder="" count="0" memberValueDatatype="20" unbalanced="0"/>
    <cacheHierarchy uniqueName="[Sheet2].[Column5]" caption="Column5" attribute="1" defaultMemberUniqueName="[Sheet2].[Column5].[All]" allUniqueName="[Sheet2].[Column5].[All]" dimensionUniqueName="[Sheet2]" displayFolder="" count="0" memberValueDatatype="20" unbalanced="0"/>
    <cacheHierarchy uniqueName="[Sheet2].[Column6]" caption="Column6" attribute="1" defaultMemberUniqueName="[Sheet2].[Column6].[All]" allUniqueName="[Sheet2].[Column6].[All]" dimensionUniqueName="[Sheet2]" displayFolder="" count="0" memberValueDatatype="20" unbalanced="0"/>
    <cacheHierarchy uniqueName="[Sheet2].[Column7]" caption="Column7" attribute="1" defaultMemberUniqueName="[Sheet2].[Column7].[All]" allUniqueName="[Sheet2].[Column7].[All]" dimensionUniqueName="[Sheet2]" displayFolder="" count="0" memberValueDatatype="20" unbalanced="0"/>
    <cacheHierarchy uniqueName="[Sheet2].[Column8]" caption="Column8" attribute="1" defaultMemberUniqueName="[Sheet2].[Column8].[All]" allUniqueName="[Sheet2].[Column8].[All]" dimensionUniqueName="[Sheet2]" displayFolder="" count="0" memberValueDatatype="20" unbalanced="0"/>
    <cacheHierarchy uniqueName="[Sheet2].[Column9]" caption="Column9" attribute="1" defaultMemberUniqueName="[Sheet2].[Column9].[All]" allUniqueName="[Sheet2].[Column9].[All]" dimensionUniqueName="[Sheet2]" displayFolder="" count="0" memberValueDatatype="20" unbalanced="0"/>
    <cacheHierarchy uniqueName="[Sheet2].[Column10]" caption="Column10" attribute="1" defaultMemberUniqueName="[Sheet2].[Column10].[All]" allUniqueName="[Sheet2].[Column10].[All]" dimensionUniqueName="[Sheet2]" displayFolder="" count="0" memberValueDatatype="130" unbalanced="0"/>
    <cacheHierarchy uniqueName="[Sheet2].[Column11]" caption="Column11" attribute="1" defaultMemberUniqueName="[Sheet2].[Column11].[All]" allUniqueName="[Sheet2].[Column11].[All]" dimensionUniqueName="[Sheet2]" displayFolder="" count="0" memberValueDatatype="130" unbalanced="0"/>
    <cacheHierarchy uniqueName="[Sheet2].[Column12]" caption="Column12" attribute="1" defaultMemberUniqueName="[Sheet2].[Column12].[All]" allUniqueName="[Sheet2].[Column12].[All]" dimensionUniqueName="[Sheet2]" displayFolder="" count="0" memberValueDatatype="130" unbalanced="0"/>
    <cacheHierarchy uniqueName="[Sheet2].[Column13]" caption="Column13" attribute="1" defaultMemberUniqueName="[Sheet2].[Column13].[All]" allUniqueName="[Sheet2].[Column13].[All]" dimensionUniqueName="[Sheet2]" displayFolder="" count="0" memberValueDatatype="130" unbalanced="0"/>
    <cacheHierarchy uniqueName="[Sheet2].[Column14]" caption="Column14" attribute="1" defaultMemberUniqueName="[Sheet2].[Column14].[All]" allUniqueName="[Sheet2].[Column14].[All]" dimensionUniqueName="[Sheet2]" displayFolder="" count="0" memberValueDatatype="130" unbalanced="0"/>
    <cacheHierarchy uniqueName="[Sheet2].[Column15]" caption="Column15" attribute="1" defaultMemberUniqueName="[Sheet2].[Column15].[All]" allUniqueName="[Sheet2].[Column15].[All]" dimensionUniqueName="[Sheet2]" displayFolder="" count="0" memberValueDatatype="130" unbalanced="0"/>
    <cacheHierarchy uniqueName="[Sheet2].[Column16]" caption="Column16" attribute="1" defaultMemberUniqueName="[Sheet2].[Column16].[All]" allUniqueName="[Sheet2].[Column16].[All]" dimensionUniqueName="[Sheet2]" displayFolder="" count="0" memberValueDatatype="130" unbalanced="0"/>
    <cacheHierarchy uniqueName="[Sheet2].[Column17]" caption="Column17" attribute="1" defaultMemberUniqueName="[Sheet2].[Column17].[All]" allUniqueName="[Sheet2].[Column17].[All]" dimensionUniqueName="[Sheet2]" displayFolder="" count="0" memberValueDatatype="130" unbalanced="0"/>
    <cacheHierarchy uniqueName="[Sheet2].[Column18]" caption="Column18" attribute="1" defaultMemberUniqueName="[Sheet2].[Column18].[All]" allUniqueName="[Sheet2].[Column18].[All]" dimensionUniqueName="[Sheet2]" displayFolder="" count="0" memberValueDatatype="130" unbalanced="0"/>
    <cacheHierarchy uniqueName="[Sheet2].[Column19]" caption="Column19" attribute="1" defaultMemberUniqueName="[Sheet2].[Column19].[All]" allUniqueName="[Sheet2].[Column19].[All]" dimensionUniqueName="[Sheet2]" displayFolder="" count="0" memberValueDatatype="130" unbalanced="0"/>
    <cacheHierarchy uniqueName="[Sheet2].[Column20]" caption="Column20" attribute="1" defaultMemberUniqueName="[Sheet2].[Column20].[All]" allUniqueName="[Sheet2].[Column20].[All]" dimensionUniqueName="[Sheet2]" displayFolder="" count="0" memberValueDatatype="130" unbalanced="0"/>
    <cacheHierarchy uniqueName="[Sheet2].[Column21]" caption="Column21" attribute="1" defaultMemberUniqueName="[Sheet2].[Column21].[All]" allUniqueName="[Sheet2].[Column21].[All]" dimensionUniqueName="[Sheet2]" displayFolder="" count="0" memberValueDatatype="130" unbalanced="0"/>
    <cacheHierarchy uniqueName="[Sheet2].[Column22]" caption="Column22" attribute="1" defaultMemberUniqueName="[Sheet2].[Column22].[All]" allUniqueName="[Sheet2].[Column22].[All]" dimensionUniqueName="[Sheet2]" displayFolder="" count="0" memberValueDatatype="130" unbalanced="0"/>
    <cacheHierarchy uniqueName="[Sheet2].[Column23]" caption="Column23" attribute="1" defaultMemberUniqueName="[Sheet2].[Column23].[All]" allUniqueName="[Sheet2].[Column23].[All]" dimensionUniqueName="[Sheet2]" displayFolder="" count="0" memberValueDatatype="130" unbalanced="0"/>
    <cacheHierarchy uniqueName="[Sheet2].[Column24]" caption="Column24" attribute="1" defaultMemberUniqueName="[Sheet2].[Column24].[All]" allUniqueName="[Sheet2].[Column24].[All]" dimensionUniqueName="[Sheet2]" displayFolder="" count="0" memberValueDatatype="130" unbalanced="0"/>
    <cacheHierarchy uniqueName="[Sheet2].[Column25]" caption="Column25" attribute="1" defaultMemberUniqueName="[Sheet2].[Column25].[All]" allUniqueName="[Sheet2].[Column25].[All]" dimensionUniqueName="[Sheet2]" displayFolder="" count="0" memberValueDatatype="130" unbalanced="0"/>
    <cacheHierarchy uniqueName="[Sheet2].[Column26]" caption="Column26" attribute="1" defaultMemberUniqueName="[Sheet2].[Column26].[All]" allUniqueName="[Sheet2].[Column26].[All]" dimensionUniqueName="[Sheet2]" displayFolder="" count="0" memberValueDatatype="130" unbalanced="0"/>
    <cacheHierarchy uniqueName="[Measures].[__XL_Count Dataset1]" caption="__XL_Count Dataset1" measure="1" displayFolder="" measureGroup="Dataset1" count="0" hidden="1"/>
    <cacheHierarchy uniqueName="[Measures].[__XL_Count Dataset2]" caption="__XL_Count Dataset2" measure="1" displayFolder="" measureGroup="Dataset2" count="0" hidden="1"/>
    <cacheHierarchy uniqueName="[Measures].[__XL_Count Sheet1]" caption="__XL_Count Sheet1" measure="1" displayFolder="" measureGroup="Sheet1" count="0" hidden="1"/>
    <cacheHierarchy uniqueName="[Measures].[__XL_Count Sheet2]" caption="__XL_Count Sheet2" measure="1" displayFolder="" measureGroup="Sheet2" count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No measures defined]" caption="__No measures defined" measure="1" displayFolder="" count="0" hidden="1"/>
    <cacheHierarchy uniqueName="[Measures].[Average of Bounce Rate]" caption="Average of Bounce Rate" measure="1" displayFolder="" measureGroup="Ran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Sessions]" caption="Sum of Sessions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Average of Bounce Rate 2]" caption="Average of Bounce Rate 2" measure="1" displayFolder="" measureGroup="Range 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Sessions 2]" caption="Sum of Sessions 2" measure="1" displayFolder="" measureGroup="Range 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Bounce Rate]" caption="Sum of Bounce Rate" measure="1" displayFolder="" measureGroup="Range 2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Sessions 3]" caption="Sum of Sessions 3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Sessions]" caption="Average of Sessions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Bounce Rate 3]" caption="Average of Bounce Rate 3" measure="1" displayFolder="" measureGroup="Range 3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Sessions 4]" caption="Sum of Sessions 4" measure="1" displayFolder="" measureGroup="Range 3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Dataset1" uniqueName="[Dataset1]" caption="Dataset1"/>
    <dimension name="Dataset2" uniqueName="[Dataset2]" caption="Dataset2"/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  <dimension name="Sheet1" uniqueName="[Sheet1]" caption="Sheet1"/>
    <dimension name="Sheet2" uniqueName="[Sheet2]" caption="Sheet2"/>
  </dimensions>
  <measureGroups count="8">
    <measureGroup name="Dataset1" caption="Dataset1"/>
    <measureGroup name="Dataset2" caption="Dataset2"/>
    <measureGroup name="Range" caption="Range"/>
    <measureGroup name="Range 1" caption="Range 1"/>
    <measureGroup name="Range 2" caption="Range 2"/>
    <measureGroup name="Range 3" caption="Range 3"/>
    <measureGroup name="Sheet1" caption="Sheet1"/>
    <measureGroup name="Sheet2" caption="Sheet2"/>
  </measureGroups>
  <maps count="8">
    <map measureGroup="0" dimension="0"/>
    <map measureGroup="1" dimension="1"/>
    <map measureGroup="2" dimension="3"/>
    <map measureGroup="3" dimension="4"/>
    <map measureGroup="4" dimension="5"/>
    <map measureGroup="5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 Scott Snow" refreshedDate="43328.81086597222" createdVersion="6" refreshedVersion="6" minRefreshableVersion="3" recordCount="105" xr:uid="{6D43A064-2489-46E2-9C4E-CBFB000B2F02}">
  <cacheSource type="worksheet">
    <worksheetSource ref="A1:H106" sheet="data_imba" r:id="rId2"/>
  </cacheSource>
  <cacheFields count="8">
    <cacheField name="Hour" numFmtId="0">
      <sharedItems count="24">
        <s v="00"/>
        <s v="01"/>
        <s v="02"/>
        <s v="03"/>
        <s v="04"/>
        <s v="05"/>
        <s v="06"/>
        <s v="07"/>
        <s v="08"/>
        <s v="09"/>
        <s v="10"/>
        <s v="11"/>
        <s v="12"/>
        <s v="13"/>
        <s v="14"/>
        <s v="15"/>
        <s v="16"/>
        <s v="17"/>
        <s v="18"/>
        <s v="19"/>
        <s v="20"/>
        <s v="21"/>
        <s v="22"/>
        <s v="23"/>
      </sharedItems>
    </cacheField>
    <cacheField name="Day of Week Name" numFmtId="0">
      <sharedItems count="7">
        <s v="Saturday"/>
        <s v="Sunday"/>
        <s v="Thursday"/>
        <s v="Tuesday"/>
        <s v="Wednesday"/>
        <s v="Friday"/>
        <s v="Monday"/>
      </sharedItems>
    </cacheField>
    <cacheField name="Users" numFmtId="0">
      <sharedItems containsSemiMixedTypes="0" containsString="0" containsNumber="1" containsInteger="1" minValue="1" maxValue="91"/>
    </cacheField>
    <cacheField name="New Users" numFmtId="0">
      <sharedItems containsSemiMixedTypes="0" containsString="0" containsNumber="1" containsInteger="1" minValue="0" maxValue="90"/>
    </cacheField>
    <cacheField name="Sessions" numFmtId="0">
      <sharedItems containsSemiMixedTypes="0" containsString="0" containsNumber="1" containsInteger="1" minValue="1" maxValue="96"/>
    </cacheField>
    <cacheField name="Bounce Rate" numFmtId="10">
      <sharedItems containsSemiMixedTypes="0" containsString="0" containsNumber="1" minValue="0" maxValue="1"/>
    </cacheField>
    <cacheField name="Pages / Session" numFmtId="2">
      <sharedItems containsSemiMixedTypes="0" containsString="0" containsNumber="1" minValue="1" maxValue="2"/>
    </cacheField>
    <cacheField name="Avg. Session Duration" numFmtId="2">
      <sharedItems containsSemiMixedTypes="0" containsString="0" containsNumber="1" minValue="0" maxValue="123.833333333333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">
  <r>
    <x v="0"/>
    <x v="0"/>
  </r>
  <r>
    <x v="1"/>
    <x v="0"/>
  </r>
  <r>
    <x v="2"/>
    <x v="0"/>
  </r>
  <r>
    <x v="3"/>
    <x v="0"/>
  </r>
  <r>
    <x v="4"/>
    <x v="0"/>
  </r>
  <r>
    <x v="5"/>
    <x v="1"/>
  </r>
  <r>
    <x v="5"/>
    <x v="1"/>
  </r>
  <r>
    <x v="0"/>
    <x v="1"/>
  </r>
  <r>
    <x v="0"/>
    <x v="1"/>
  </r>
  <r>
    <x v="0"/>
    <x v="1"/>
  </r>
  <r>
    <x v="2"/>
    <x v="1"/>
  </r>
  <r>
    <x v="6"/>
    <x v="1"/>
  </r>
  <r>
    <x v="6"/>
    <x v="1"/>
  </r>
  <r>
    <x v="6"/>
    <x v="1"/>
  </r>
  <r>
    <x v="3"/>
    <x v="1"/>
  </r>
  <r>
    <x v="3"/>
    <x v="1"/>
  </r>
  <r>
    <x v="4"/>
    <x v="1"/>
  </r>
  <r>
    <x v="4"/>
    <x v="1"/>
  </r>
  <r>
    <x v="5"/>
    <x v="2"/>
  </r>
  <r>
    <x v="5"/>
    <x v="2"/>
  </r>
  <r>
    <x v="0"/>
    <x v="2"/>
  </r>
  <r>
    <x v="1"/>
    <x v="2"/>
  </r>
  <r>
    <x v="6"/>
    <x v="2"/>
  </r>
  <r>
    <x v="6"/>
    <x v="2"/>
  </r>
  <r>
    <x v="3"/>
    <x v="2"/>
  </r>
  <r>
    <x v="3"/>
    <x v="2"/>
  </r>
  <r>
    <x v="3"/>
    <x v="2"/>
  </r>
  <r>
    <x v="4"/>
    <x v="2"/>
  </r>
  <r>
    <x v="4"/>
    <x v="2"/>
  </r>
  <r>
    <x v="5"/>
    <x v="3"/>
  </r>
  <r>
    <x v="0"/>
    <x v="3"/>
  </r>
  <r>
    <x v="0"/>
    <x v="3"/>
  </r>
  <r>
    <x v="6"/>
    <x v="3"/>
  </r>
  <r>
    <x v="6"/>
    <x v="3"/>
  </r>
  <r>
    <x v="3"/>
    <x v="3"/>
  </r>
  <r>
    <x v="3"/>
    <x v="3"/>
  </r>
  <r>
    <x v="4"/>
    <x v="3"/>
  </r>
  <r>
    <x v="4"/>
    <x v="3"/>
  </r>
  <r>
    <x v="5"/>
    <x v="4"/>
  </r>
  <r>
    <x v="0"/>
    <x v="4"/>
  </r>
  <r>
    <x v="0"/>
    <x v="4"/>
  </r>
  <r>
    <x v="2"/>
    <x v="4"/>
  </r>
  <r>
    <x v="6"/>
    <x v="4"/>
  </r>
  <r>
    <x v="3"/>
    <x v="4"/>
  </r>
  <r>
    <x v="3"/>
    <x v="4"/>
  </r>
  <r>
    <x v="4"/>
    <x v="4"/>
  </r>
  <r>
    <x v="5"/>
    <x v="5"/>
  </r>
  <r>
    <x v="0"/>
    <x v="5"/>
  </r>
  <r>
    <x v="1"/>
    <x v="5"/>
  </r>
  <r>
    <x v="2"/>
    <x v="5"/>
  </r>
  <r>
    <x v="2"/>
    <x v="5"/>
  </r>
  <r>
    <x v="6"/>
    <x v="5"/>
  </r>
  <r>
    <x v="6"/>
    <x v="5"/>
  </r>
  <r>
    <x v="3"/>
    <x v="5"/>
  </r>
  <r>
    <x v="4"/>
    <x v="5"/>
  </r>
  <r>
    <x v="5"/>
    <x v="6"/>
  </r>
  <r>
    <x v="0"/>
    <x v="6"/>
  </r>
  <r>
    <x v="0"/>
    <x v="6"/>
  </r>
  <r>
    <x v="1"/>
    <x v="6"/>
  </r>
  <r>
    <x v="2"/>
    <x v="6"/>
  </r>
  <r>
    <x v="6"/>
    <x v="6"/>
  </r>
  <r>
    <x v="3"/>
    <x v="6"/>
  </r>
  <r>
    <x v="3"/>
    <x v="6"/>
  </r>
  <r>
    <x v="4"/>
    <x v="6"/>
  </r>
  <r>
    <x v="5"/>
    <x v="7"/>
  </r>
  <r>
    <x v="0"/>
    <x v="7"/>
  </r>
  <r>
    <x v="0"/>
    <x v="7"/>
  </r>
  <r>
    <x v="1"/>
    <x v="7"/>
  </r>
  <r>
    <x v="2"/>
    <x v="7"/>
  </r>
  <r>
    <x v="6"/>
    <x v="7"/>
  </r>
  <r>
    <x v="3"/>
    <x v="7"/>
  </r>
  <r>
    <x v="3"/>
    <x v="7"/>
  </r>
  <r>
    <x v="4"/>
    <x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8">
  <r>
    <x v="0"/>
    <x v="0"/>
    <n v="1"/>
    <n v="1"/>
    <n v="1"/>
    <n v="1"/>
    <n v="1"/>
    <n v="0"/>
  </r>
  <r>
    <x v="0"/>
    <x v="1"/>
    <n v="47"/>
    <n v="42"/>
    <n v="49"/>
    <n v="0.87755102040816324"/>
    <n v="1.2857142857142858"/>
    <n v="35.122448979591837"/>
  </r>
  <r>
    <x v="0"/>
    <x v="2"/>
    <n v="34"/>
    <n v="33"/>
    <n v="34"/>
    <n v="0.82352941176470584"/>
    <n v="1.2058823529411764"/>
    <n v="14.088235294117647"/>
  </r>
  <r>
    <x v="0"/>
    <x v="3"/>
    <n v="1"/>
    <n v="0"/>
    <n v="1"/>
    <n v="1"/>
    <n v="1"/>
    <n v="0"/>
  </r>
  <r>
    <x v="0"/>
    <x v="4"/>
    <n v="1"/>
    <n v="0"/>
    <n v="1"/>
    <n v="1"/>
    <n v="1"/>
    <n v="0"/>
  </r>
  <r>
    <x v="1"/>
    <x v="1"/>
    <n v="26"/>
    <n v="25"/>
    <n v="26"/>
    <n v="0.88461538461538458"/>
    <n v="1.1923076923076923"/>
    <n v="17.115384615384617"/>
  </r>
  <r>
    <x v="1"/>
    <x v="2"/>
    <n v="25"/>
    <n v="22"/>
    <n v="26"/>
    <n v="0.80769230769230771"/>
    <n v="1.2307692307692308"/>
    <n v="23.692307692307693"/>
  </r>
  <r>
    <x v="1"/>
    <x v="5"/>
    <n v="1"/>
    <n v="0"/>
    <n v="1"/>
    <n v="0"/>
    <n v="3"/>
    <n v="64"/>
  </r>
  <r>
    <x v="2"/>
    <x v="1"/>
    <n v="15"/>
    <n v="15"/>
    <n v="15"/>
    <n v="0.93333333333333335"/>
    <n v="1.1333333333333333"/>
    <n v="4.5333333333333332"/>
  </r>
  <r>
    <x v="2"/>
    <x v="2"/>
    <n v="17"/>
    <n v="15"/>
    <n v="16"/>
    <n v="0.8125"/>
    <n v="1.3125"/>
    <n v="54.3125"/>
  </r>
  <r>
    <x v="2"/>
    <x v="3"/>
    <n v="1"/>
    <n v="0"/>
    <n v="1"/>
    <n v="1"/>
    <n v="1"/>
    <n v="0"/>
  </r>
  <r>
    <x v="3"/>
    <x v="1"/>
    <n v="10"/>
    <n v="10"/>
    <n v="10"/>
    <n v="0.7"/>
    <n v="1.3"/>
    <n v="77.900000000000006"/>
  </r>
  <r>
    <x v="3"/>
    <x v="2"/>
    <n v="13"/>
    <n v="12"/>
    <n v="13"/>
    <n v="0.76923076923076927"/>
    <n v="1.3076923076923077"/>
    <n v="43.307692307692307"/>
  </r>
  <r>
    <x v="4"/>
    <x v="1"/>
    <n v="7"/>
    <n v="7"/>
    <n v="7"/>
    <n v="0.7142857142857143"/>
    <n v="1.2857142857142858"/>
    <n v="12.428571428571429"/>
  </r>
  <r>
    <x v="4"/>
    <x v="2"/>
    <n v="10"/>
    <n v="8"/>
    <n v="9"/>
    <n v="0.88888888888888884"/>
    <n v="1.3333333333333333"/>
    <n v="84.777777777777771"/>
  </r>
  <r>
    <x v="5"/>
    <x v="0"/>
    <n v="1"/>
    <n v="0"/>
    <n v="1"/>
    <n v="1"/>
    <n v="1"/>
    <n v="0"/>
  </r>
  <r>
    <x v="5"/>
    <x v="1"/>
    <n v="11"/>
    <n v="11"/>
    <n v="11"/>
    <n v="0.63636363636363635"/>
    <n v="1.3636363636363635"/>
    <n v="91.909090909090907"/>
  </r>
  <r>
    <x v="5"/>
    <x v="2"/>
    <n v="12"/>
    <n v="11"/>
    <n v="12"/>
    <n v="0.66666666666666663"/>
    <n v="1.5833333333333333"/>
    <n v="20.666666666666668"/>
  </r>
  <r>
    <x v="6"/>
    <x v="1"/>
    <n v="7"/>
    <n v="4"/>
    <n v="5"/>
    <n v="1"/>
    <n v="1.8"/>
    <n v="0"/>
  </r>
  <r>
    <x v="6"/>
    <x v="2"/>
    <n v="6"/>
    <n v="6"/>
    <n v="6"/>
    <n v="0.83333333333333337"/>
    <n v="1.5"/>
    <n v="30.5"/>
  </r>
  <r>
    <x v="7"/>
    <x v="1"/>
    <n v="10"/>
    <n v="9"/>
    <n v="10"/>
    <n v="0.7"/>
    <n v="1.3"/>
    <n v="110.4"/>
  </r>
  <r>
    <x v="7"/>
    <x v="2"/>
    <n v="4"/>
    <n v="4"/>
    <n v="4"/>
    <n v="0.25"/>
    <n v="2.5"/>
    <n v="133.25"/>
  </r>
  <r>
    <x v="8"/>
    <x v="6"/>
    <n v="1"/>
    <n v="0"/>
    <n v="1"/>
    <n v="1"/>
    <n v="1"/>
    <n v="0"/>
  </r>
  <r>
    <x v="8"/>
    <x v="1"/>
    <n v="8"/>
    <n v="8"/>
    <n v="9"/>
    <n v="0.88888888888888884"/>
    <n v="1.2222222222222223"/>
    <n v="14.666666666666666"/>
  </r>
  <r>
    <x v="8"/>
    <x v="2"/>
    <n v="21"/>
    <n v="19"/>
    <n v="22"/>
    <n v="0.86363636363636365"/>
    <n v="1.1363636363636365"/>
    <n v="14.636363636363637"/>
  </r>
  <r>
    <x v="8"/>
    <x v="3"/>
    <n v="2"/>
    <n v="0"/>
    <n v="2"/>
    <n v="1"/>
    <n v="1"/>
    <n v="0"/>
  </r>
  <r>
    <x v="9"/>
    <x v="0"/>
    <n v="1"/>
    <n v="0"/>
    <n v="1"/>
    <n v="1"/>
    <n v="1"/>
    <n v="0"/>
  </r>
  <r>
    <x v="9"/>
    <x v="6"/>
    <n v="2"/>
    <n v="2"/>
    <n v="2"/>
    <n v="1"/>
    <n v="1"/>
    <n v="0"/>
  </r>
  <r>
    <x v="9"/>
    <x v="1"/>
    <n v="23"/>
    <n v="22"/>
    <n v="23"/>
    <n v="0.82608695652173914"/>
    <n v="1.2173913043478262"/>
    <n v="20.565217391304348"/>
  </r>
  <r>
    <x v="9"/>
    <x v="2"/>
    <n v="29"/>
    <n v="26"/>
    <n v="30"/>
    <n v="0.83333333333333337"/>
    <n v="1.2666666666666666"/>
    <n v="18.899999999999999"/>
  </r>
  <r>
    <x v="9"/>
    <x v="3"/>
    <n v="1"/>
    <n v="0"/>
    <n v="1"/>
    <n v="1"/>
    <n v="1"/>
    <n v="0"/>
  </r>
  <r>
    <x v="9"/>
    <x v="4"/>
    <n v="1"/>
    <n v="1"/>
    <n v="1"/>
    <n v="1"/>
    <n v="1"/>
    <n v="0"/>
  </r>
  <r>
    <x v="10"/>
    <x v="0"/>
    <n v="1"/>
    <n v="0"/>
    <n v="1"/>
    <n v="1"/>
    <n v="1"/>
    <n v="0"/>
  </r>
  <r>
    <x v="10"/>
    <x v="1"/>
    <n v="19"/>
    <n v="17"/>
    <n v="22"/>
    <n v="0.86363636363636365"/>
    <n v="1.1818181818181819"/>
    <n v="18.59090909090909"/>
  </r>
  <r>
    <x v="10"/>
    <x v="2"/>
    <n v="26"/>
    <n v="22"/>
    <n v="29"/>
    <n v="0.86206896551724133"/>
    <n v="1.2068965517241379"/>
    <n v="41.827586206896555"/>
  </r>
  <r>
    <x v="10"/>
    <x v="5"/>
    <n v="1"/>
    <n v="0"/>
    <n v="1"/>
    <n v="1"/>
    <n v="1"/>
    <n v="0"/>
  </r>
  <r>
    <x v="11"/>
    <x v="1"/>
    <n v="29"/>
    <n v="26"/>
    <n v="31"/>
    <n v="0.83870967741935487"/>
    <n v="1.1935483870967742"/>
    <n v="20.838709677419356"/>
  </r>
  <r>
    <x v="11"/>
    <x v="2"/>
    <n v="46"/>
    <n v="45"/>
    <n v="48"/>
    <n v="0.8125"/>
    <n v="1.3333333333333333"/>
    <n v="18.104166666666668"/>
  </r>
  <r>
    <x v="11"/>
    <x v="5"/>
    <n v="2"/>
    <n v="0"/>
    <n v="3"/>
    <n v="1"/>
    <n v="1"/>
    <n v="0"/>
  </r>
  <r>
    <x v="11"/>
    <x v="4"/>
    <n v="1"/>
    <n v="1"/>
    <n v="1"/>
    <n v="0"/>
    <n v="2"/>
    <n v="24"/>
  </r>
  <r>
    <x v="12"/>
    <x v="1"/>
    <n v="18"/>
    <n v="17"/>
    <n v="19"/>
    <n v="0.94736842105263153"/>
    <n v="1.0526315789473684"/>
    <n v="22.789473684210527"/>
  </r>
  <r>
    <x v="12"/>
    <x v="2"/>
    <n v="30"/>
    <n v="25"/>
    <n v="31"/>
    <n v="0.83870967741935487"/>
    <n v="1.3870967741935485"/>
    <n v="24.806451612903224"/>
  </r>
  <r>
    <x v="13"/>
    <x v="0"/>
    <n v="1"/>
    <n v="0"/>
    <n v="1"/>
    <n v="1"/>
    <n v="1"/>
    <n v="0"/>
  </r>
  <r>
    <x v="13"/>
    <x v="6"/>
    <n v="1"/>
    <n v="1"/>
    <n v="1"/>
    <n v="1"/>
    <n v="1"/>
    <n v="0"/>
  </r>
  <r>
    <x v="13"/>
    <x v="1"/>
    <n v="37"/>
    <n v="33"/>
    <n v="41"/>
    <n v="0.85365853658536583"/>
    <n v="1.2682926829268293"/>
    <n v="14.024390243902438"/>
  </r>
  <r>
    <x v="13"/>
    <x v="2"/>
    <n v="42"/>
    <n v="37"/>
    <n v="45"/>
    <n v="0.75555555555555554"/>
    <n v="1.4444444444444444"/>
    <n v="72.86666666666666"/>
  </r>
  <r>
    <x v="14"/>
    <x v="0"/>
    <n v="1"/>
    <n v="0"/>
    <n v="1"/>
    <n v="0"/>
    <n v="3"/>
    <n v="368"/>
  </r>
  <r>
    <x v="14"/>
    <x v="1"/>
    <n v="35"/>
    <n v="31"/>
    <n v="40"/>
    <n v="0.75"/>
    <n v="1.4"/>
    <n v="58.424999999999997"/>
  </r>
  <r>
    <x v="14"/>
    <x v="2"/>
    <n v="56"/>
    <n v="53"/>
    <n v="58"/>
    <n v="0.74137931034482762"/>
    <n v="1.4482758620689655"/>
    <n v="40.568965517241381"/>
  </r>
  <r>
    <x v="14"/>
    <x v="4"/>
    <n v="1"/>
    <n v="0"/>
    <n v="1"/>
    <n v="1"/>
    <n v="1"/>
    <n v="0"/>
  </r>
  <r>
    <x v="15"/>
    <x v="0"/>
    <n v="1"/>
    <n v="0"/>
    <n v="1"/>
    <n v="1"/>
    <n v="1"/>
    <n v="0"/>
  </r>
  <r>
    <x v="15"/>
    <x v="1"/>
    <n v="44"/>
    <n v="43"/>
    <n v="46"/>
    <n v="0.78260869565217395"/>
    <n v="1.3478260869565217"/>
    <n v="39.782608695652172"/>
  </r>
  <r>
    <x v="15"/>
    <x v="2"/>
    <n v="31"/>
    <n v="30"/>
    <n v="33"/>
    <n v="0.63636363636363635"/>
    <n v="1.606060606060606"/>
    <n v="61.969696969696969"/>
  </r>
  <r>
    <x v="15"/>
    <x v="3"/>
    <n v="1"/>
    <n v="0"/>
    <n v="1"/>
    <n v="1"/>
    <n v="1"/>
    <n v="0"/>
  </r>
  <r>
    <x v="15"/>
    <x v="4"/>
    <n v="1"/>
    <n v="0"/>
    <n v="1"/>
    <n v="1"/>
    <n v="1"/>
    <n v="0"/>
  </r>
  <r>
    <x v="16"/>
    <x v="0"/>
    <n v="1"/>
    <n v="0"/>
    <n v="1"/>
    <n v="1"/>
    <n v="1"/>
    <n v="0"/>
  </r>
  <r>
    <x v="16"/>
    <x v="1"/>
    <n v="35"/>
    <n v="32"/>
    <n v="37"/>
    <n v="0.89189189189189189"/>
    <n v="1.1351351351351351"/>
    <n v="7.6756756756756754"/>
  </r>
  <r>
    <x v="16"/>
    <x v="2"/>
    <n v="51"/>
    <n v="49"/>
    <n v="53"/>
    <n v="0.84905660377358494"/>
    <n v="1.2264150943396226"/>
    <n v="17.716981132075471"/>
  </r>
  <r>
    <x v="16"/>
    <x v="4"/>
    <n v="2"/>
    <n v="0"/>
    <n v="3"/>
    <n v="1"/>
    <n v="1"/>
    <n v="0"/>
  </r>
  <r>
    <x v="17"/>
    <x v="0"/>
    <n v="61"/>
    <n v="58"/>
    <n v="65"/>
    <n v="0.83076923076923082"/>
    <n v="1.2923076923076924"/>
    <n v="31.661538461538463"/>
  </r>
  <r>
    <x v="17"/>
    <x v="6"/>
    <n v="81"/>
    <n v="77"/>
    <n v="83"/>
    <n v="0.79518072289156627"/>
    <n v="1.2289156626506024"/>
    <n v="59.361445783132531"/>
  </r>
  <r>
    <x v="17"/>
    <x v="1"/>
    <n v="39"/>
    <n v="34"/>
    <n v="42"/>
    <n v="0.8571428571428571"/>
    <n v="1.1666666666666667"/>
    <n v="24.738095238095237"/>
  </r>
  <r>
    <x v="17"/>
    <x v="2"/>
    <n v="40"/>
    <n v="38"/>
    <n v="41"/>
    <n v="0.82926829268292679"/>
    <n v="1.2195121951219512"/>
    <n v="13.707317073170731"/>
  </r>
  <r>
    <x v="17"/>
    <x v="3"/>
    <n v="66"/>
    <n v="61"/>
    <n v="71"/>
    <n v="0.83098591549295775"/>
    <n v="1.2394366197183098"/>
    <n v="21.47887323943662"/>
  </r>
  <r>
    <x v="17"/>
    <x v="5"/>
    <n v="78"/>
    <n v="74"/>
    <n v="79"/>
    <n v="0.86075949367088611"/>
    <n v="1.1772151898734178"/>
    <n v="15.594936708860759"/>
  </r>
  <r>
    <x v="17"/>
    <x v="4"/>
    <n v="88"/>
    <n v="83"/>
    <n v="95"/>
    <n v="0.83157894736842108"/>
    <n v="1.2210526315789474"/>
    <n v="19.673684210526314"/>
  </r>
  <r>
    <x v="18"/>
    <x v="0"/>
    <n v="50"/>
    <n v="46"/>
    <n v="59"/>
    <n v="0.83050847457627119"/>
    <n v="1.2542372881355932"/>
    <n v="46.711864406779661"/>
  </r>
  <r>
    <x v="18"/>
    <x v="6"/>
    <n v="98"/>
    <n v="91"/>
    <n v="101"/>
    <n v="0.86138613861386137"/>
    <n v="1.2475247524752475"/>
    <n v="32.663366336633665"/>
  </r>
  <r>
    <x v="18"/>
    <x v="1"/>
    <n v="33"/>
    <n v="29"/>
    <n v="33"/>
    <n v="0.84848484848484851"/>
    <n v="1.303030303030303"/>
    <n v="37.515151515151516"/>
  </r>
  <r>
    <x v="18"/>
    <x v="2"/>
    <n v="42"/>
    <n v="40"/>
    <n v="43"/>
    <n v="0.86046511627906974"/>
    <n v="1.1860465116279071"/>
    <n v="49.581395348837212"/>
  </r>
  <r>
    <x v="18"/>
    <x v="3"/>
    <n v="78"/>
    <n v="74"/>
    <n v="85"/>
    <n v="0.77647058823529413"/>
    <n v="1.2705882352941176"/>
    <n v="25.941176470588236"/>
  </r>
  <r>
    <x v="18"/>
    <x v="5"/>
    <n v="66"/>
    <n v="61"/>
    <n v="68"/>
    <n v="0.80882352941176472"/>
    <n v="1.2941176470588236"/>
    <n v="35.852941176470587"/>
  </r>
  <r>
    <x v="18"/>
    <x v="4"/>
    <n v="66"/>
    <n v="60"/>
    <n v="70"/>
    <n v="0.84285714285714286"/>
    <n v="1.2714285714285714"/>
    <n v="30.1"/>
  </r>
  <r>
    <x v="19"/>
    <x v="0"/>
    <n v="60"/>
    <n v="53"/>
    <n v="59"/>
    <n v="0.88135593220338981"/>
    <n v="1.2881355932203389"/>
    <n v="21.423728813559322"/>
  </r>
  <r>
    <x v="19"/>
    <x v="6"/>
    <n v="88"/>
    <n v="76"/>
    <n v="90"/>
    <n v="0.83333333333333337"/>
    <n v="1.3"/>
    <n v="43.944444444444443"/>
  </r>
  <r>
    <x v="19"/>
    <x v="1"/>
    <n v="39"/>
    <n v="35"/>
    <n v="42"/>
    <n v="0.8571428571428571"/>
    <n v="1.2142857142857142"/>
    <n v="47.523809523809526"/>
  </r>
  <r>
    <x v="19"/>
    <x v="2"/>
    <n v="37"/>
    <n v="30"/>
    <n v="38"/>
    <n v="0.94736842105263153"/>
    <n v="1.0526315789473684"/>
    <n v="4.8947368421052628"/>
  </r>
  <r>
    <x v="19"/>
    <x v="3"/>
    <n v="80"/>
    <n v="74"/>
    <n v="82"/>
    <n v="0.85365853658536583"/>
    <n v="1.1585365853658536"/>
    <n v="16.390243902439025"/>
  </r>
  <r>
    <x v="19"/>
    <x v="5"/>
    <n v="74"/>
    <n v="68"/>
    <n v="73"/>
    <n v="0.80821917808219179"/>
    <n v="1.273972602739726"/>
    <n v="28.356164383561644"/>
  </r>
  <r>
    <x v="19"/>
    <x v="4"/>
    <n v="94"/>
    <n v="84"/>
    <n v="98"/>
    <n v="0.88775510204081631"/>
    <n v="1.1326530612244898"/>
    <n v="26.448979591836736"/>
  </r>
  <r>
    <x v="20"/>
    <x v="0"/>
    <n v="74"/>
    <n v="68"/>
    <n v="75"/>
    <n v="0.84"/>
    <n v="1.2266666666666666"/>
    <n v="26.88"/>
  </r>
  <r>
    <x v="20"/>
    <x v="6"/>
    <n v="108"/>
    <n v="97"/>
    <n v="115"/>
    <n v="0.84347826086956523"/>
    <n v="1.2260869565217392"/>
    <n v="43.956521739130437"/>
  </r>
  <r>
    <x v="20"/>
    <x v="1"/>
    <n v="45"/>
    <n v="42"/>
    <n v="47"/>
    <n v="0.85106382978723405"/>
    <n v="1.1914893617021276"/>
    <n v="32.723404255319146"/>
  </r>
  <r>
    <x v="20"/>
    <x v="2"/>
    <n v="40"/>
    <n v="37"/>
    <n v="42"/>
    <n v="0.7857142857142857"/>
    <n v="1.2857142857142858"/>
    <n v="34.214285714285715"/>
  </r>
  <r>
    <x v="20"/>
    <x v="3"/>
    <n v="89"/>
    <n v="83"/>
    <n v="92"/>
    <n v="0.86956521739130432"/>
    <n v="1.1630434782608696"/>
    <n v="27.445652173913043"/>
  </r>
  <r>
    <x v="20"/>
    <x v="5"/>
    <n v="116"/>
    <n v="109"/>
    <n v="122"/>
    <n v="0.77868852459016391"/>
    <n v="1.319672131147541"/>
    <n v="48.524590163934427"/>
  </r>
  <r>
    <x v="20"/>
    <x v="4"/>
    <n v="86"/>
    <n v="78"/>
    <n v="88"/>
    <n v="0.79545454545454541"/>
    <n v="1.3522727272727273"/>
    <n v="31.886363636363637"/>
  </r>
  <r>
    <x v="21"/>
    <x v="0"/>
    <n v="75"/>
    <n v="68"/>
    <n v="82"/>
    <n v="0.87804878048780488"/>
    <n v="1.1951219512195121"/>
    <n v="18.341463414634145"/>
  </r>
  <r>
    <x v="21"/>
    <x v="6"/>
    <n v="111"/>
    <n v="101"/>
    <n v="120"/>
    <n v="0.80833333333333335"/>
    <n v="1.2916666666666667"/>
    <n v="37.6"/>
  </r>
  <r>
    <x v="21"/>
    <x v="1"/>
    <n v="38"/>
    <n v="31"/>
    <n v="41"/>
    <n v="0.68292682926829273"/>
    <n v="1.5853658536585367"/>
    <n v="46.878048780487802"/>
  </r>
  <r>
    <x v="21"/>
    <x v="2"/>
    <n v="39"/>
    <n v="35"/>
    <n v="44"/>
    <n v="0.88636363636363635"/>
    <n v="1.1818181818181819"/>
    <n v="15.5"/>
  </r>
  <r>
    <x v="21"/>
    <x v="3"/>
    <n v="91"/>
    <n v="84"/>
    <n v="95"/>
    <n v="0.87368421052631584"/>
    <n v="1.263157894736842"/>
    <n v="41.305263157894736"/>
  </r>
  <r>
    <x v="21"/>
    <x v="5"/>
    <n v="116"/>
    <n v="100"/>
    <n v="120"/>
    <n v="0.81666666666666665"/>
    <n v="1.2666666666666666"/>
    <n v="30.008333333333333"/>
  </r>
  <r>
    <x v="21"/>
    <x v="4"/>
    <n v="97"/>
    <n v="87"/>
    <n v="99"/>
    <n v="0.78787878787878785"/>
    <n v="1.2727272727272727"/>
    <n v="32.919191919191917"/>
  </r>
  <r>
    <x v="22"/>
    <x v="0"/>
    <n v="93"/>
    <n v="87"/>
    <n v="96"/>
    <n v="0.8125"/>
    <n v="1.2708333333333333"/>
    <n v="34.770833333333336"/>
  </r>
  <r>
    <x v="22"/>
    <x v="6"/>
    <n v="76"/>
    <n v="71"/>
    <n v="74"/>
    <n v="0.86486486486486491"/>
    <n v="1.1891891891891893"/>
    <n v="19.716216216216218"/>
  </r>
  <r>
    <x v="22"/>
    <x v="1"/>
    <n v="38"/>
    <n v="35"/>
    <n v="39"/>
    <n v="0.76923076923076927"/>
    <n v="1.3846153846153846"/>
    <n v="27.256410256410255"/>
  </r>
  <r>
    <x v="22"/>
    <x v="2"/>
    <n v="25"/>
    <n v="23"/>
    <n v="27"/>
    <n v="0.7407407407407407"/>
    <n v="1.4814814814814814"/>
    <n v="112.14814814814815"/>
  </r>
  <r>
    <x v="22"/>
    <x v="3"/>
    <n v="77"/>
    <n v="73"/>
    <n v="78"/>
    <n v="0.74358974358974361"/>
    <n v="1.358974358974359"/>
    <n v="59.53846153846154"/>
  </r>
  <r>
    <x v="22"/>
    <x v="5"/>
    <n v="88"/>
    <n v="82"/>
    <n v="91"/>
    <n v="0.81318681318681318"/>
    <n v="1.3406593406593406"/>
    <n v="58.296703296703299"/>
  </r>
  <r>
    <x v="22"/>
    <x v="4"/>
    <n v="69"/>
    <n v="61"/>
    <n v="73"/>
    <n v="0.80821917808219179"/>
    <n v="1.3150684931506849"/>
    <n v="36.027397260273972"/>
  </r>
  <r>
    <x v="23"/>
    <x v="0"/>
    <n v="63"/>
    <n v="56"/>
    <n v="63"/>
    <n v="0.77777777777777779"/>
    <n v="1.3333333333333333"/>
    <n v="71.095238095238102"/>
  </r>
  <r>
    <x v="23"/>
    <x v="6"/>
    <n v="47"/>
    <n v="44"/>
    <n v="49"/>
    <n v="0.8571428571428571"/>
    <n v="1.2244897959183674"/>
    <n v="31.959183673469386"/>
  </r>
  <r>
    <x v="23"/>
    <x v="1"/>
    <n v="31"/>
    <n v="25"/>
    <n v="31"/>
    <n v="0.83870967741935487"/>
    <n v="1.1935483870967742"/>
    <n v="16.580645161290324"/>
  </r>
  <r>
    <x v="23"/>
    <x v="2"/>
    <n v="23"/>
    <n v="21"/>
    <n v="24"/>
    <n v="0.95833333333333337"/>
    <n v="1.0416666666666667"/>
    <n v="2.2916666666666665"/>
  </r>
  <r>
    <x v="23"/>
    <x v="3"/>
    <n v="46"/>
    <n v="43"/>
    <n v="48"/>
    <n v="0.83333333333333337"/>
    <n v="1.2916666666666667"/>
    <n v="44.75"/>
  </r>
  <r>
    <x v="23"/>
    <x v="5"/>
    <n v="45"/>
    <n v="44"/>
    <n v="49"/>
    <n v="0.79591836734693877"/>
    <n v="1.3877551020408163"/>
    <n v="43.163265306122447"/>
  </r>
  <r>
    <x v="23"/>
    <x v="4"/>
    <n v="45"/>
    <n v="41"/>
    <n v="51"/>
    <n v="0.82352941176470584"/>
    <n v="1.2549019607843137"/>
    <n v="17.62745098039215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">
  <r>
    <x v="0"/>
    <x v="0"/>
    <n v="73"/>
    <n v="73"/>
    <n v="75"/>
    <n v="0.98666666666666669"/>
    <n v="1.0133333333333334"/>
    <n v="0.25333333333333335"/>
  </r>
  <r>
    <x v="0"/>
    <x v="1"/>
    <n v="91"/>
    <n v="90"/>
    <n v="93"/>
    <n v="0.956989247311828"/>
    <n v="1.096774193548387"/>
    <n v="0.16129032258064516"/>
  </r>
  <r>
    <x v="0"/>
    <x v="2"/>
    <n v="1"/>
    <n v="0"/>
    <n v="1"/>
    <n v="1"/>
    <n v="1"/>
    <n v="0"/>
  </r>
  <r>
    <x v="0"/>
    <x v="3"/>
    <n v="1"/>
    <n v="0"/>
    <n v="1"/>
    <n v="0"/>
    <n v="3"/>
    <n v="161"/>
  </r>
  <r>
    <x v="1"/>
    <x v="0"/>
    <n v="10"/>
    <n v="10"/>
    <n v="12"/>
    <n v="1"/>
    <n v="1"/>
    <n v="0"/>
  </r>
  <r>
    <x v="1"/>
    <x v="1"/>
    <n v="9"/>
    <n v="8"/>
    <n v="9"/>
    <n v="1"/>
    <n v="1"/>
    <n v="0"/>
  </r>
  <r>
    <x v="2"/>
    <x v="0"/>
    <n v="9"/>
    <n v="9"/>
    <n v="9"/>
    <n v="0.88888888888888884"/>
    <n v="1.1111111111111112"/>
    <n v="0.1111111111111111"/>
  </r>
  <r>
    <x v="2"/>
    <x v="1"/>
    <n v="10"/>
    <n v="9"/>
    <n v="11"/>
    <n v="0.90909090909090906"/>
    <n v="1.0909090909090908"/>
    <n v="1"/>
  </r>
  <r>
    <x v="3"/>
    <x v="4"/>
    <n v="1"/>
    <n v="0"/>
    <n v="1"/>
    <n v="1"/>
    <n v="1"/>
    <n v="0"/>
  </r>
  <r>
    <x v="3"/>
    <x v="0"/>
    <n v="5"/>
    <n v="5"/>
    <n v="5"/>
    <n v="1"/>
    <n v="1"/>
    <n v="0"/>
  </r>
  <r>
    <x v="3"/>
    <x v="1"/>
    <n v="6"/>
    <n v="6"/>
    <n v="6"/>
    <n v="1"/>
    <n v="1"/>
    <n v="0"/>
  </r>
  <r>
    <x v="4"/>
    <x v="5"/>
    <n v="1"/>
    <n v="0"/>
    <n v="1"/>
    <n v="1"/>
    <n v="1"/>
    <n v="0"/>
  </r>
  <r>
    <x v="4"/>
    <x v="0"/>
    <n v="3"/>
    <n v="3"/>
    <n v="3"/>
    <n v="1"/>
    <n v="1"/>
    <n v="0"/>
  </r>
  <r>
    <x v="4"/>
    <x v="1"/>
    <n v="8"/>
    <n v="8"/>
    <n v="8"/>
    <n v="1"/>
    <n v="1"/>
    <n v="0"/>
  </r>
  <r>
    <x v="4"/>
    <x v="6"/>
    <n v="1"/>
    <n v="0"/>
    <n v="1"/>
    <n v="1"/>
    <n v="1"/>
    <n v="0"/>
  </r>
  <r>
    <x v="4"/>
    <x v="2"/>
    <n v="1"/>
    <n v="0"/>
    <n v="1"/>
    <n v="1"/>
    <n v="1"/>
    <n v="0"/>
  </r>
  <r>
    <x v="5"/>
    <x v="0"/>
    <n v="6"/>
    <n v="6"/>
    <n v="6"/>
    <n v="1"/>
    <n v="1"/>
    <n v="0"/>
  </r>
  <r>
    <x v="5"/>
    <x v="1"/>
    <n v="4"/>
    <n v="4"/>
    <n v="4"/>
    <n v="1"/>
    <n v="1"/>
    <n v="0"/>
  </r>
  <r>
    <x v="5"/>
    <x v="6"/>
    <n v="1"/>
    <n v="0"/>
    <n v="1"/>
    <n v="1"/>
    <n v="1"/>
    <n v="0"/>
  </r>
  <r>
    <x v="6"/>
    <x v="0"/>
    <n v="5"/>
    <n v="5"/>
    <n v="5"/>
    <n v="1"/>
    <n v="1"/>
    <n v="0"/>
  </r>
  <r>
    <x v="6"/>
    <x v="1"/>
    <n v="8"/>
    <n v="8"/>
    <n v="8"/>
    <n v="1"/>
    <n v="1"/>
    <n v="0"/>
  </r>
  <r>
    <x v="6"/>
    <x v="3"/>
    <n v="1"/>
    <n v="0"/>
    <n v="1"/>
    <n v="1"/>
    <n v="1"/>
    <n v="0"/>
  </r>
  <r>
    <x v="7"/>
    <x v="0"/>
    <n v="4"/>
    <n v="3"/>
    <n v="4"/>
    <n v="1"/>
    <n v="1"/>
    <n v="0"/>
  </r>
  <r>
    <x v="7"/>
    <x v="1"/>
    <n v="8"/>
    <n v="7"/>
    <n v="8"/>
    <n v="1"/>
    <n v="1"/>
    <n v="0"/>
  </r>
  <r>
    <x v="8"/>
    <x v="0"/>
    <n v="9"/>
    <n v="9"/>
    <n v="9"/>
    <n v="1"/>
    <n v="1"/>
    <n v="0"/>
  </r>
  <r>
    <x v="8"/>
    <x v="1"/>
    <n v="5"/>
    <n v="5"/>
    <n v="5"/>
    <n v="0.8"/>
    <n v="1.4"/>
    <n v="26.4"/>
  </r>
  <r>
    <x v="8"/>
    <x v="6"/>
    <n v="1"/>
    <n v="1"/>
    <n v="1"/>
    <n v="1"/>
    <n v="1"/>
    <n v="0"/>
  </r>
  <r>
    <x v="9"/>
    <x v="0"/>
    <n v="15"/>
    <n v="14"/>
    <n v="15"/>
    <n v="1"/>
    <n v="1"/>
    <n v="0"/>
  </r>
  <r>
    <x v="9"/>
    <x v="1"/>
    <n v="4"/>
    <n v="4"/>
    <n v="4"/>
    <n v="1"/>
    <n v="1"/>
    <n v="0"/>
  </r>
  <r>
    <x v="10"/>
    <x v="4"/>
    <n v="2"/>
    <n v="1"/>
    <n v="2"/>
    <n v="1"/>
    <n v="1"/>
    <n v="0"/>
  </r>
  <r>
    <x v="10"/>
    <x v="0"/>
    <n v="5"/>
    <n v="5"/>
    <n v="5"/>
    <n v="1"/>
    <n v="1"/>
    <n v="0"/>
  </r>
  <r>
    <x v="10"/>
    <x v="1"/>
    <n v="4"/>
    <n v="4"/>
    <n v="4"/>
    <n v="1"/>
    <n v="1"/>
    <n v="0"/>
  </r>
  <r>
    <x v="10"/>
    <x v="6"/>
    <n v="1"/>
    <n v="0"/>
    <n v="1"/>
    <n v="1"/>
    <n v="1"/>
    <n v="0"/>
  </r>
  <r>
    <x v="10"/>
    <x v="2"/>
    <n v="1"/>
    <n v="0"/>
    <n v="1"/>
    <n v="1"/>
    <n v="1"/>
    <n v="0"/>
  </r>
  <r>
    <x v="10"/>
    <x v="3"/>
    <n v="1"/>
    <n v="0"/>
    <n v="1"/>
    <n v="1"/>
    <n v="1"/>
    <n v="0"/>
  </r>
  <r>
    <x v="11"/>
    <x v="0"/>
    <n v="2"/>
    <n v="2"/>
    <n v="2"/>
    <n v="1"/>
    <n v="1"/>
    <n v="0"/>
  </r>
  <r>
    <x v="11"/>
    <x v="1"/>
    <n v="4"/>
    <n v="3"/>
    <n v="4"/>
    <n v="1"/>
    <n v="1"/>
    <n v="0"/>
  </r>
  <r>
    <x v="12"/>
    <x v="5"/>
    <n v="1"/>
    <n v="0"/>
    <n v="1"/>
    <n v="1"/>
    <n v="1"/>
    <n v="0"/>
  </r>
  <r>
    <x v="12"/>
    <x v="0"/>
    <n v="3"/>
    <n v="3"/>
    <n v="3"/>
    <n v="1"/>
    <n v="1"/>
    <n v="0"/>
  </r>
  <r>
    <x v="12"/>
    <x v="1"/>
    <n v="4"/>
    <n v="4"/>
    <n v="4"/>
    <n v="1"/>
    <n v="1"/>
    <n v="0"/>
  </r>
  <r>
    <x v="13"/>
    <x v="4"/>
    <n v="2"/>
    <n v="1"/>
    <n v="2"/>
    <n v="1"/>
    <n v="1"/>
    <n v="0"/>
  </r>
  <r>
    <x v="13"/>
    <x v="0"/>
    <n v="4"/>
    <n v="3"/>
    <n v="4"/>
    <n v="1"/>
    <n v="1"/>
    <n v="0"/>
  </r>
  <r>
    <x v="13"/>
    <x v="1"/>
    <n v="4"/>
    <n v="4"/>
    <n v="5"/>
    <n v="0.8"/>
    <n v="1.2"/>
    <n v="9.4"/>
  </r>
  <r>
    <x v="14"/>
    <x v="0"/>
    <n v="1"/>
    <n v="1"/>
    <n v="1"/>
    <n v="1"/>
    <n v="1"/>
    <n v="0"/>
  </r>
  <r>
    <x v="14"/>
    <x v="1"/>
    <n v="2"/>
    <n v="2"/>
    <n v="2"/>
    <n v="1"/>
    <n v="1"/>
    <n v="0"/>
  </r>
  <r>
    <x v="15"/>
    <x v="0"/>
    <n v="2"/>
    <n v="2"/>
    <n v="2"/>
    <n v="1"/>
    <n v="1"/>
    <n v="0"/>
  </r>
  <r>
    <x v="15"/>
    <x v="1"/>
    <n v="1"/>
    <n v="1"/>
    <n v="2"/>
    <n v="1"/>
    <n v="1"/>
    <n v="0"/>
  </r>
  <r>
    <x v="15"/>
    <x v="3"/>
    <n v="1"/>
    <n v="0"/>
    <n v="1"/>
    <n v="1"/>
    <n v="1"/>
    <n v="0"/>
  </r>
  <r>
    <x v="16"/>
    <x v="5"/>
    <n v="1"/>
    <n v="1"/>
    <n v="1"/>
    <n v="1"/>
    <n v="1"/>
    <n v="0"/>
  </r>
  <r>
    <x v="16"/>
    <x v="4"/>
    <n v="1"/>
    <n v="0"/>
    <n v="1"/>
    <n v="1"/>
    <n v="1"/>
    <n v="0"/>
  </r>
  <r>
    <x v="16"/>
    <x v="0"/>
    <n v="3"/>
    <n v="3"/>
    <n v="3"/>
    <n v="1"/>
    <n v="1"/>
    <n v="0"/>
  </r>
  <r>
    <x v="16"/>
    <x v="1"/>
    <n v="3"/>
    <n v="3"/>
    <n v="3"/>
    <n v="1"/>
    <n v="1"/>
    <n v="0"/>
  </r>
  <r>
    <x v="16"/>
    <x v="6"/>
    <n v="1"/>
    <n v="0"/>
    <n v="1"/>
    <n v="0"/>
    <n v="3"/>
    <n v="13"/>
  </r>
  <r>
    <x v="16"/>
    <x v="2"/>
    <n v="1"/>
    <n v="0"/>
    <n v="1"/>
    <n v="1"/>
    <n v="1"/>
    <n v="0"/>
  </r>
  <r>
    <x v="17"/>
    <x v="5"/>
    <n v="69"/>
    <n v="68"/>
    <n v="70"/>
    <n v="0.97142857142857142"/>
    <n v="1.0285714285714285"/>
    <n v="3.4285714285714284"/>
  </r>
  <r>
    <x v="17"/>
    <x v="4"/>
    <n v="98"/>
    <n v="98"/>
    <n v="101"/>
    <n v="0.97029702970297027"/>
    <n v="1.0297029702970297"/>
    <n v="7.673267326732673"/>
  </r>
  <r>
    <x v="17"/>
    <x v="0"/>
    <n v="2"/>
    <n v="2"/>
    <n v="2"/>
    <n v="1"/>
    <n v="1"/>
    <n v="0"/>
  </r>
  <r>
    <x v="17"/>
    <x v="1"/>
    <n v="1"/>
    <n v="1"/>
    <n v="1"/>
    <n v="1"/>
    <n v="1"/>
    <n v="0"/>
  </r>
  <r>
    <x v="17"/>
    <x v="6"/>
    <n v="96"/>
    <n v="94"/>
    <n v="107"/>
    <n v="1"/>
    <n v="1"/>
    <n v="0"/>
  </r>
  <r>
    <x v="17"/>
    <x v="2"/>
    <n v="75"/>
    <n v="75"/>
    <n v="77"/>
    <n v="1"/>
    <n v="1"/>
    <n v="0"/>
  </r>
  <r>
    <x v="17"/>
    <x v="3"/>
    <n v="66"/>
    <n v="65"/>
    <n v="69"/>
    <n v="0.94202898550724634"/>
    <n v="1.0579710144927537"/>
    <n v="26.115942028985508"/>
  </r>
  <r>
    <x v="18"/>
    <x v="5"/>
    <n v="77"/>
    <n v="77"/>
    <n v="80"/>
    <n v="0.97499999999999998"/>
    <n v="1.0125"/>
    <n v="0.05"/>
  </r>
  <r>
    <x v="18"/>
    <x v="4"/>
    <n v="90"/>
    <n v="89"/>
    <n v="97"/>
    <n v="0.97938144329896903"/>
    <n v="1.0309278350515463"/>
    <n v="9.3402061855670109"/>
  </r>
  <r>
    <x v="18"/>
    <x v="0"/>
    <n v="1"/>
    <n v="1"/>
    <n v="1"/>
    <n v="1"/>
    <n v="1"/>
    <n v="0"/>
  </r>
  <r>
    <x v="18"/>
    <x v="1"/>
    <n v="2"/>
    <n v="1"/>
    <n v="2"/>
    <n v="1"/>
    <n v="1"/>
    <n v="0"/>
  </r>
  <r>
    <x v="18"/>
    <x v="6"/>
    <n v="80"/>
    <n v="79"/>
    <n v="86"/>
    <n v="0.96511627906976749"/>
    <n v="1.0465116279069768"/>
    <n v="4.7906976744186043"/>
  </r>
  <r>
    <x v="18"/>
    <x v="2"/>
    <n v="102"/>
    <n v="101"/>
    <n v="105"/>
    <n v="0.99047619047619051"/>
    <n v="1.0095238095238095"/>
    <n v="3.4761904761904763"/>
  </r>
  <r>
    <x v="18"/>
    <x v="3"/>
    <n v="83"/>
    <n v="80"/>
    <n v="96"/>
    <n v="0.97916666666666663"/>
    <n v="1.03125"/>
    <n v="1.46875"/>
  </r>
  <r>
    <x v="19"/>
    <x v="5"/>
    <n v="32"/>
    <n v="32"/>
    <n v="34"/>
    <n v="1"/>
    <n v="1"/>
    <n v="0"/>
  </r>
  <r>
    <x v="19"/>
    <x v="4"/>
    <n v="9"/>
    <n v="8"/>
    <n v="9"/>
    <n v="0.88888888888888884"/>
    <n v="1.1111111111111112"/>
    <n v="8.5555555555555554"/>
  </r>
  <r>
    <x v="19"/>
    <x v="0"/>
    <n v="2"/>
    <n v="2"/>
    <n v="2"/>
    <n v="1"/>
    <n v="1"/>
    <n v="0"/>
  </r>
  <r>
    <x v="19"/>
    <x v="1"/>
    <n v="4"/>
    <n v="3"/>
    <n v="4"/>
    <n v="1"/>
    <n v="1"/>
    <n v="0"/>
  </r>
  <r>
    <x v="19"/>
    <x v="6"/>
    <n v="25"/>
    <n v="23"/>
    <n v="25"/>
    <n v="0.96"/>
    <n v="1.08"/>
    <n v="3.16"/>
  </r>
  <r>
    <x v="19"/>
    <x v="2"/>
    <n v="1"/>
    <n v="0"/>
    <n v="1"/>
    <n v="1"/>
    <n v="1"/>
    <n v="0"/>
  </r>
  <r>
    <x v="19"/>
    <x v="3"/>
    <n v="15"/>
    <n v="15"/>
    <n v="15"/>
    <n v="0.93333333333333335"/>
    <n v="1.2"/>
    <n v="3.6666666666666665"/>
  </r>
  <r>
    <x v="20"/>
    <x v="5"/>
    <n v="1"/>
    <n v="1"/>
    <n v="1"/>
    <n v="1"/>
    <n v="1"/>
    <n v="0"/>
  </r>
  <r>
    <x v="20"/>
    <x v="4"/>
    <n v="9"/>
    <n v="9"/>
    <n v="9"/>
    <n v="1"/>
    <n v="1"/>
    <n v="0"/>
  </r>
  <r>
    <x v="20"/>
    <x v="0"/>
    <n v="2"/>
    <n v="2"/>
    <n v="2"/>
    <n v="1"/>
    <n v="1"/>
    <n v="0"/>
  </r>
  <r>
    <x v="20"/>
    <x v="1"/>
    <n v="1"/>
    <n v="1"/>
    <n v="1"/>
    <n v="1"/>
    <n v="1"/>
    <n v="0"/>
  </r>
  <r>
    <x v="20"/>
    <x v="6"/>
    <n v="16"/>
    <n v="15"/>
    <n v="19"/>
    <n v="0.94736842105263153"/>
    <n v="1.0526315789473684"/>
    <n v="3.0526315789473686"/>
  </r>
  <r>
    <x v="20"/>
    <x v="2"/>
    <n v="3"/>
    <n v="3"/>
    <n v="3"/>
    <n v="1"/>
    <n v="1"/>
    <n v="0"/>
  </r>
  <r>
    <x v="20"/>
    <x v="3"/>
    <n v="6"/>
    <n v="5"/>
    <n v="6"/>
    <n v="1"/>
    <n v="1"/>
    <n v="0"/>
  </r>
  <r>
    <x v="21"/>
    <x v="5"/>
    <n v="5"/>
    <n v="5"/>
    <n v="5"/>
    <n v="1"/>
    <n v="1"/>
    <n v="0"/>
  </r>
  <r>
    <x v="21"/>
    <x v="4"/>
    <n v="1"/>
    <n v="1"/>
    <n v="1"/>
    <n v="1"/>
    <n v="1"/>
    <n v="0"/>
  </r>
  <r>
    <x v="21"/>
    <x v="0"/>
    <n v="5"/>
    <n v="5"/>
    <n v="5"/>
    <n v="1"/>
    <n v="1"/>
    <n v="0"/>
  </r>
  <r>
    <x v="21"/>
    <x v="1"/>
    <n v="7"/>
    <n v="7"/>
    <n v="8"/>
    <n v="1"/>
    <n v="1"/>
    <n v="0"/>
  </r>
  <r>
    <x v="21"/>
    <x v="6"/>
    <n v="3"/>
    <n v="3"/>
    <n v="3"/>
    <n v="1"/>
    <n v="1"/>
    <n v="0"/>
  </r>
  <r>
    <x v="21"/>
    <x v="2"/>
    <n v="4"/>
    <n v="4"/>
    <n v="4"/>
    <n v="1"/>
    <n v="1"/>
    <n v="0"/>
  </r>
  <r>
    <x v="21"/>
    <x v="3"/>
    <n v="2"/>
    <n v="2"/>
    <n v="2"/>
    <n v="1"/>
    <n v="1"/>
    <n v="0"/>
  </r>
  <r>
    <x v="22"/>
    <x v="5"/>
    <n v="4"/>
    <n v="4"/>
    <n v="4"/>
    <n v="1"/>
    <n v="1"/>
    <n v="0"/>
  </r>
  <r>
    <x v="22"/>
    <x v="4"/>
    <n v="6"/>
    <n v="5"/>
    <n v="6"/>
    <n v="1"/>
    <n v="1"/>
    <n v="0"/>
  </r>
  <r>
    <x v="22"/>
    <x v="0"/>
    <n v="5"/>
    <n v="4"/>
    <n v="5"/>
    <n v="1"/>
    <n v="1"/>
    <n v="0"/>
  </r>
  <r>
    <x v="22"/>
    <x v="1"/>
    <n v="4"/>
    <n v="4"/>
    <n v="4"/>
    <n v="1"/>
    <n v="1"/>
    <n v="0"/>
  </r>
  <r>
    <x v="22"/>
    <x v="6"/>
    <n v="1"/>
    <n v="0"/>
    <n v="1"/>
    <n v="1"/>
    <n v="1"/>
    <n v="0"/>
  </r>
  <r>
    <x v="22"/>
    <x v="2"/>
    <n v="2"/>
    <n v="2"/>
    <n v="2"/>
    <n v="1"/>
    <n v="1"/>
    <n v="0"/>
  </r>
  <r>
    <x v="22"/>
    <x v="3"/>
    <n v="11"/>
    <n v="8"/>
    <n v="11"/>
    <n v="1"/>
    <n v="1"/>
    <n v="0"/>
  </r>
  <r>
    <x v="23"/>
    <x v="5"/>
    <n v="7"/>
    <n v="7"/>
    <n v="7"/>
    <n v="1"/>
    <n v="1"/>
    <n v="0"/>
  </r>
  <r>
    <x v="23"/>
    <x v="4"/>
    <n v="3"/>
    <n v="2"/>
    <n v="3"/>
    <n v="1"/>
    <n v="1"/>
    <n v="0"/>
  </r>
  <r>
    <x v="23"/>
    <x v="0"/>
    <n v="8"/>
    <n v="8"/>
    <n v="8"/>
    <n v="1"/>
    <n v="1"/>
    <n v="0"/>
  </r>
  <r>
    <x v="23"/>
    <x v="1"/>
    <n v="4"/>
    <n v="4"/>
    <n v="4"/>
    <n v="1"/>
    <n v="1"/>
    <n v="0"/>
  </r>
  <r>
    <x v="23"/>
    <x v="6"/>
    <n v="3"/>
    <n v="3"/>
    <n v="3"/>
    <n v="1"/>
    <n v="1"/>
    <n v="0"/>
  </r>
  <r>
    <x v="23"/>
    <x v="2"/>
    <n v="4"/>
    <n v="4"/>
    <n v="4"/>
    <n v="1"/>
    <n v="1"/>
    <n v="0"/>
  </r>
  <r>
    <x v="23"/>
    <x v="3"/>
    <n v="3"/>
    <n v="3"/>
    <n v="3"/>
    <n v="1"/>
    <n v="1"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  <x v="0"/>
    <n v="25"/>
    <n v="0.96"/>
    <n v="24"/>
    <n v="0.8"/>
    <n v="1.68"/>
    <n v="13.32"/>
  </r>
  <r>
    <x v="0"/>
    <x v="1"/>
    <n v="27"/>
    <n v="0.92592592592592593"/>
    <n v="25"/>
    <n v="0.55555555555555558"/>
    <n v="2.6666666666666665"/>
    <n v="44.222222222222221"/>
  </r>
  <r>
    <x v="0"/>
    <x v="2"/>
    <n v="67"/>
    <n v="0.9850746268656716"/>
    <n v="66"/>
    <n v="0.74626865671641796"/>
    <n v="3.2089552238805972"/>
    <n v="115.71641791044776"/>
  </r>
  <r>
    <x v="0"/>
    <x v="3"/>
    <n v="45"/>
    <n v="0.9555555555555556"/>
    <n v="43"/>
    <n v="0.75555555555555554"/>
    <n v="1.9555555555555555"/>
    <n v="43.466666666666669"/>
  </r>
  <r>
    <x v="0"/>
    <x v="4"/>
    <n v="24"/>
    <n v="0.95833333333333337"/>
    <n v="23"/>
    <n v="0.83333333333333337"/>
    <n v="1.875"/>
    <n v="12.416666666666666"/>
  </r>
  <r>
    <x v="0"/>
    <x v="5"/>
    <n v="31"/>
    <n v="0.80645161290322576"/>
    <n v="25"/>
    <n v="0.70967741935483875"/>
    <n v="2.3225806451612905"/>
    <n v="71.548387096774192"/>
  </r>
  <r>
    <x v="0"/>
    <x v="6"/>
    <n v="28"/>
    <n v="1"/>
    <n v="28"/>
    <n v="0.7857142857142857"/>
    <n v="1.5714285714285714"/>
    <n v="30.535714285714285"/>
  </r>
  <r>
    <x v="1"/>
    <x v="0"/>
    <n v="1"/>
    <n v="1"/>
    <n v="1"/>
    <n v="1"/>
    <n v="1"/>
    <n v="0"/>
  </r>
  <r>
    <x v="1"/>
    <x v="1"/>
    <n v="6"/>
    <n v="0.66666666666666663"/>
    <n v="4"/>
    <n v="1"/>
    <n v="1"/>
    <n v="0"/>
  </r>
  <r>
    <x v="1"/>
    <x v="2"/>
    <n v="45"/>
    <n v="0.93333333333333335"/>
    <n v="42"/>
    <n v="0.66666666666666663"/>
    <n v="1.7777777777777777"/>
    <n v="53.777777777777779"/>
  </r>
  <r>
    <x v="1"/>
    <x v="3"/>
    <n v="32"/>
    <n v="0.9375"/>
    <n v="30"/>
    <n v="0.78125"/>
    <n v="1.84375"/>
    <n v="73.71875"/>
  </r>
  <r>
    <x v="1"/>
    <x v="4"/>
    <n v="3"/>
    <n v="1"/>
    <n v="3"/>
    <n v="0.33333333333333331"/>
    <n v="2.3333333333333335"/>
    <n v="49"/>
  </r>
  <r>
    <x v="1"/>
    <x v="5"/>
    <n v="8"/>
    <n v="0.75"/>
    <n v="6"/>
    <n v="0.625"/>
    <n v="3.375"/>
    <n v="186.125"/>
  </r>
  <r>
    <x v="1"/>
    <x v="6"/>
    <n v="4"/>
    <n v="1"/>
    <n v="4"/>
    <n v="0.75"/>
    <n v="1.5"/>
    <n v="14.25"/>
  </r>
  <r>
    <x v="2"/>
    <x v="0"/>
    <n v="5"/>
    <n v="1"/>
    <n v="5"/>
    <n v="0.6"/>
    <n v="2.8"/>
    <n v="28"/>
  </r>
  <r>
    <x v="2"/>
    <x v="1"/>
    <n v="8"/>
    <n v="1"/>
    <n v="8"/>
    <n v="0.875"/>
    <n v="1.125"/>
    <n v="3.125"/>
  </r>
  <r>
    <x v="2"/>
    <x v="2"/>
    <n v="45"/>
    <n v="0.93333333333333335"/>
    <n v="42"/>
    <n v="0.77777777777777779"/>
    <n v="1.6444444444444444"/>
    <n v="45.68888888888889"/>
  </r>
  <r>
    <x v="2"/>
    <x v="3"/>
    <n v="23"/>
    <n v="1"/>
    <n v="23"/>
    <n v="0.82608695652173914"/>
    <n v="1.2608695652173914"/>
    <n v="28.086956521739129"/>
  </r>
  <r>
    <x v="2"/>
    <x v="4"/>
    <n v="5"/>
    <n v="0.8"/>
    <n v="4"/>
    <n v="0.6"/>
    <n v="4.5999999999999996"/>
    <n v="286.39999999999998"/>
  </r>
  <r>
    <x v="2"/>
    <x v="5"/>
    <n v="2"/>
    <n v="0.5"/>
    <n v="1"/>
    <n v="1"/>
    <n v="1"/>
    <n v="0"/>
  </r>
  <r>
    <x v="2"/>
    <x v="6"/>
    <n v="7"/>
    <n v="0.8571428571428571"/>
    <n v="6"/>
    <n v="1"/>
    <n v="1"/>
    <n v="0"/>
  </r>
  <r>
    <x v="3"/>
    <x v="0"/>
    <n v="1"/>
    <n v="0"/>
    <n v="0"/>
    <n v="0"/>
    <n v="2"/>
    <n v="112"/>
  </r>
  <r>
    <x v="3"/>
    <x v="1"/>
    <n v="2"/>
    <n v="1"/>
    <n v="2"/>
    <n v="0"/>
    <n v="2.5"/>
    <n v="184"/>
  </r>
  <r>
    <x v="3"/>
    <x v="2"/>
    <n v="20"/>
    <n v="1"/>
    <n v="20"/>
    <n v="0.75"/>
    <n v="2.35"/>
    <n v="46.05"/>
  </r>
  <r>
    <x v="3"/>
    <x v="3"/>
    <n v="20"/>
    <n v="1"/>
    <n v="20"/>
    <n v="0.85"/>
    <n v="1.25"/>
    <n v="69.150000000000006"/>
  </r>
  <r>
    <x v="3"/>
    <x v="4"/>
    <n v="1"/>
    <n v="1"/>
    <n v="1"/>
    <n v="0"/>
    <n v="4"/>
    <n v="33"/>
  </r>
  <r>
    <x v="3"/>
    <x v="5"/>
    <n v="1"/>
    <n v="1"/>
    <n v="1"/>
    <n v="1"/>
    <n v="1"/>
    <n v="0"/>
  </r>
  <r>
    <x v="3"/>
    <x v="6"/>
    <n v="2"/>
    <n v="1"/>
    <n v="2"/>
    <n v="0.5"/>
    <n v="1.5"/>
    <n v="9.5"/>
  </r>
  <r>
    <x v="4"/>
    <x v="0"/>
    <n v="2"/>
    <n v="0.5"/>
    <n v="1"/>
    <n v="1"/>
    <n v="1"/>
    <n v="0"/>
  </r>
  <r>
    <x v="4"/>
    <x v="1"/>
    <n v="2"/>
    <n v="1"/>
    <n v="2"/>
    <n v="1"/>
    <n v="1"/>
    <n v="0"/>
  </r>
  <r>
    <x v="4"/>
    <x v="2"/>
    <n v="16"/>
    <n v="0.9375"/>
    <n v="15"/>
    <n v="0.875"/>
    <n v="1.1875"/>
    <n v="9.0625"/>
  </r>
  <r>
    <x v="4"/>
    <x v="3"/>
    <n v="23"/>
    <n v="1"/>
    <n v="23"/>
    <n v="0.86956521739130432"/>
    <n v="1.6521739130434783"/>
    <n v="68.086956521739125"/>
  </r>
  <r>
    <x v="4"/>
    <x v="5"/>
    <n v="1"/>
    <n v="1"/>
    <n v="1"/>
    <n v="0"/>
    <n v="2"/>
    <n v="15"/>
  </r>
  <r>
    <x v="4"/>
    <x v="6"/>
    <n v="1"/>
    <n v="1"/>
    <n v="1"/>
    <n v="1"/>
    <n v="1"/>
    <n v="0"/>
  </r>
  <r>
    <x v="5"/>
    <x v="1"/>
    <n v="1"/>
    <n v="0"/>
    <n v="0"/>
    <n v="1"/>
    <n v="1"/>
    <n v="0"/>
  </r>
  <r>
    <x v="5"/>
    <x v="2"/>
    <n v="13"/>
    <n v="0.92307692307692313"/>
    <n v="12"/>
    <n v="0.69230769230769229"/>
    <n v="1.7692307692307692"/>
    <n v="102.69230769230769"/>
  </r>
  <r>
    <x v="5"/>
    <x v="3"/>
    <n v="6"/>
    <n v="1"/>
    <n v="6"/>
    <n v="0.83333333333333337"/>
    <n v="2"/>
    <n v="31"/>
  </r>
  <r>
    <x v="5"/>
    <x v="4"/>
    <n v="2"/>
    <n v="1"/>
    <n v="2"/>
    <n v="0.5"/>
    <n v="2.5"/>
    <n v="35.5"/>
  </r>
  <r>
    <x v="5"/>
    <x v="5"/>
    <n v="1"/>
    <n v="0"/>
    <n v="0"/>
    <n v="1"/>
    <n v="1"/>
    <n v="0"/>
  </r>
  <r>
    <x v="5"/>
    <x v="6"/>
    <n v="2"/>
    <n v="0.5"/>
    <n v="1"/>
    <n v="0.5"/>
    <n v="2"/>
    <n v="4.5"/>
  </r>
  <r>
    <x v="6"/>
    <x v="0"/>
    <n v="2"/>
    <n v="1"/>
    <n v="2"/>
    <n v="1"/>
    <n v="1"/>
    <n v="0"/>
  </r>
  <r>
    <x v="6"/>
    <x v="1"/>
    <n v="2"/>
    <n v="1"/>
    <n v="2"/>
    <n v="1"/>
    <n v="1"/>
    <n v="0"/>
  </r>
  <r>
    <x v="6"/>
    <x v="2"/>
    <n v="25"/>
    <n v="0.96"/>
    <n v="24"/>
    <n v="0.84"/>
    <n v="1.84"/>
    <n v="77.64"/>
  </r>
  <r>
    <x v="6"/>
    <x v="3"/>
    <n v="19"/>
    <n v="1"/>
    <n v="19"/>
    <n v="0.63157894736842102"/>
    <n v="2.263157894736842"/>
    <n v="64.526315789473685"/>
  </r>
  <r>
    <x v="6"/>
    <x v="4"/>
    <n v="1"/>
    <n v="1"/>
    <n v="1"/>
    <n v="1"/>
    <n v="1"/>
    <n v="0"/>
  </r>
  <r>
    <x v="6"/>
    <x v="5"/>
    <n v="3"/>
    <n v="1"/>
    <n v="3"/>
    <n v="1"/>
    <n v="1"/>
    <n v="0"/>
  </r>
  <r>
    <x v="7"/>
    <x v="0"/>
    <n v="2"/>
    <n v="1"/>
    <n v="2"/>
    <n v="0.5"/>
    <n v="6.5"/>
    <n v="230"/>
  </r>
  <r>
    <x v="7"/>
    <x v="1"/>
    <n v="4"/>
    <n v="1"/>
    <n v="4"/>
    <n v="0.75"/>
    <n v="2.75"/>
    <n v="56.75"/>
  </r>
  <r>
    <x v="7"/>
    <x v="2"/>
    <n v="29"/>
    <n v="0.96551724137931039"/>
    <n v="28"/>
    <n v="0.82758620689655171"/>
    <n v="1.5862068965517242"/>
    <n v="35.862068965517238"/>
  </r>
  <r>
    <x v="7"/>
    <x v="3"/>
    <n v="23"/>
    <n v="0.91304347826086951"/>
    <n v="21"/>
    <n v="0.82608695652173914"/>
    <n v="1.2173913043478262"/>
    <n v="25.521739130434781"/>
  </r>
  <r>
    <x v="7"/>
    <x v="4"/>
    <n v="5"/>
    <n v="0.8"/>
    <n v="4"/>
    <n v="0.6"/>
    <n v="3.2"/>
    <n v="37.799999999999997"/>
  </r>
  <r>
    <x v="7"/>
    <x v="5"/>
    <n v="2"/>
    <n v="1"/>
    <n v="2"/>
    <n v="1"/>
    <n v="1"/>
    <n v="0"/>
  </r>
  <r>
    <x v="7"/>
    <x v="6"/>
    <n v="3"/>
    <n v="1"/>
    <n v="3"/>
    <n v="0"/>
    <n v="4.333333333333333"/>
    <n v="191.66666666666666"/>
  </r>
  <r>
    <x v="8"/>
    <x v="0"/>
    <n v="7"/>
    <n v="0.8571428571428571"/>
    <n v="6"/>
    <n v="0.7142857142857143"/>
    <n v="2.8571428571428572"/>
    <n v="100.71428571428571"/>
  </r>
  <r>
    <x v="8"/>
    <x v="1"/>
    <n v="3"/>
    <n v="0.66666666666666663"/>
    <n v="2"/>
    <n v="0.33333333333333331"/>
    <n v="7"/>
    <n v="431.66666666666669"/>
  </r>
  <r>
    <x v="8"/>
    <x v="2"/>
    <n v="31"/>
    <n v="0.90322580645161288"/>
    <n v="28"/>
    <n v="0.87096774193548387"/>
    <n v="1.1612903225806452"/>
    <n v="53.87096774193548"/>
  </r>
  <r>
    <x v="8"/>
    <x v="3"/>
    <n v="54"/>
    <n v="0.98148148148148151"/>
    <n v="53"/>
    <n v="0.7407407407407407"/>
    <n v="1.7592592592592593"/>
    <n v="37.796296296296298"/>
  </r>
  <r>
    <x v="8"/>
    <x v="4"/>
    <n v="7"/>
    <n v="1"/>
    <n v="7"/>
    <n v="1"/>
    <n v="1"/>
    <n v="0"/>
  </r>
  <r>
    <x v="8"/>
    <x v="6"/>
    <n v="3"/>
    <n v="0.66666666666666663"/>
    <n v="2"/>
    <n v="1"/>
    <n v="1"/>
    <n v="0"/>
  </r>
  <r>
    <x v="9"/>
    <x v="0"/>
    <n v="12"/>
    <n v="0.91666666666666663"/>
    <n v="11"/>
    <n v="0.83333333333333337"/>
    <n v="2.6666666666666665"/>
    <n v="10.416666666666666"/>
  </r>
  <r>
    <x v="9"/>
    <x v="1"/>
    <n v="3"/>
    <n v="0.66666666666666663"/>
    <n v="2"/>
    <n v="1"/>
    <n v="1"/>
    <n v="0"/>
  </r>
  <r>
    <x v="9"/>
    <x v="2"/>
    <n v="31"/>
    <n v="0.93548387096774188"/>
    <n v="29"/>
    <n v="0.64516129032258063"/>
    <n v="1.7096774193548387"/>
    <n v="39.903225806451616"/>
  </r>
  <r>
    <x v="9"/>
    <x v="3"/>
    <n v="42"/>
    <n v="0.97619047619047616"/>
    <n v="41"/>
    <n v="0.7857142857142857"/>
    <n v="1.7857142857142858"/>
    <n v="17.404761904761905"/>
  </r>
  <r>
    <x v="9"/>
    <x v="4"/>
    <n v="8"/>
    <n v="0.625"/>
    <n v="5"/>
    <n v="0.75"/>
    <n v="2.5"/>
    <n v="36.875"/>
  </r>
  <r>
    <x v="9"/>
    <x v="5"/>
    <n v="1"/>
    <n v="1"/>
    <n v="1"/>
    <n v="1"/>
    <n v="1"/>
    <n v="0"/>
  </r>
  <r>
    <x v="9"/>
    <x v="6"/>
    <n v="8"/>
    <n v="0.875"/>
    <n v="7"/>
    <n v="0.75"/>
    <n v="2.125"/>
    <n v="39.75"/>
  </r>
  <r>
    <x v="10"/>
    <x v="0"/>
    <n v="4"/>
    <n v="0.25"/>
    <n v="1"/>
    <n v="0.75"/>
    <n v="3.25"/>
    <n v="250"/>
  </r>
  <r>
    <x v="10"/>
    <x v="1"/>
    <n v="4"/>
    <n v="0.75"/>
    <n v="3"/>
    <n v="0.75"/>
    <n v="1.5"/>
    <n v="45.5"/>
  </r>
  <r>
    <x v="10"/>
    <x v="2"/>
    <n v="65"/>
    <n v="0.9538461538461539"/>
    <n v="62"/>
    <n v="0.81538461538461537"/>
    <n v="1.6923076923076923"/>
    <n v="21.430769230769229"/>
  </r>
  <r>
    <x v="10"/>
    <x v="3"/>
    <n v="49"/>
    <n v="0.97959183673469385"/>
    <n v="48"/>
    <n v="0.81632653061224492"/>
    <n v="1.7346938775510203"/>
    <n v="38.897959183673471"/>
  </r>
  <r>
    <x v="10"/>
    <x v="4"/>
    <n v="1"/>
    <n v="1"/>
    <n v="1"/>
    <n v="0"/>
    <n v="16"/>
    <n v="308"/>
  </r>
  <r>
    <x v="10"/>
    <x v="5"/>
    <n v="4"/>
    <n v="0.5"/>
    <n v="2"/>
    <n v="0.75"/>
    <n v="2.5"/>
    <n v="304.75"/>
  </r>
  <r>
    <x v="10"/>
    <x v="6"/>
    <n v="11"/>
    <n v="0.72727272727272729"/>
    <n v="8"/>
    <n v="0.81818181818181823"/>
    <n v="2.0909090909090908"/>
    <n v="69.36363636363636"/>
  </r>
  <r>
    <x v="11"/>
    <x v="0"/>
    <n v="7"/>
    <n v="0.8571428571428571"/>
    <n v="6"/>
    <n v="0.8571428571428571"/>
    <n v="1.2857142857142858"/>
    <n v="10.571428571428571"/>
  </r>
  <r>
    <x v="11"/>
    <x v="1"/>
    <n v="11"/>
    <n v="0.90909090909090906"/>
    <n v="10"/>
    <n v="0.90909090909090906"/>
    <n v="1.0909090909090908"/>
    <n v="2.3636363636363638"/>
  </r>
  <r>
    <x v="11"/>
    <x v="2"/>
    <n v="68"/>
    <n v="1"/>
    <n v="68"/>
    <n v="0.73529411764705888"/>
    <n v="2.3529411764705883"/>
    <n v="88.42647058823529"/>
  </r>
  <r>
    <x v="11"/>
    <x v="3"/>
    <n v="55"/>
    <n v="0.96363636363636362"/>
    <n v="53"/>
    <n v="0.89090909090909087"/>
    <n v="1.5272727272727273"/>
    <n v="23.618181818181817"/>
  </r>
  <r>
    <x v="11"/>
    <x v="4"/>
    <n v="2"/>
    <n v="0.5"/>
    <n v="1"/>
    <n v="0.5"/>
    <n v="2"/>
    <n v="4"/>
  </r>
  <r>
    <x v="11"/>
    <x v="5"/>
    <n v="5"/>
    <n v="0.8"/>
    <n v="4"/>
    <n v="0.4"/>
    <n v="2.2000000000000002"/>
    <n v="65"/>
  </r>
  <r>
    <x v="11"/>
    <x v="6"/>
    <n v="4"/>
    <n v="0.75"/>
    <n v="3"/>
    <n v="0.5"/>
    <n v="1.75"/>
    <n v="17"/>
  </r>
  <r>
    <x v="12"/>
    <x v="0"/>
    <n v="3"/>
    <n v="0.66666666666666663"/>
    <n v="2"/>
    <n v="1"/>
    <n v="1"/>
    <n v="0"/>
  </r>
  <r>
    <x v="12"/>
    <x v="1"/>
    <n v="4"/>
    <n v="1"/>
    <n v="4"/>
    <n v="1"/>
    <n v="1"/>
    <n v="0"/>
  </r>
  <r>
    <x v="12"/>
    <x v="2"/>
    <n v="58"/>
    <n v="0.94827586206896552"/>
    <n v="55"/>
    <n v="0.82758620689655171"/>
    <n v="2.0344827586206895"/>
    <n v="46.551724137931032"/>
  </r>
  <r>
    <x v="12"/>
    <x v="3"/>
    <n v="53"/>
    <n v="0.96226415094339623"/>
    <n v="51"/>
    <n v="0.79245283018867929"/>
    <n v="1.5471698113207548"/>
    <n v="26.037735849056602"/>
  </r>
  <r>
    <x v="12"/>
    <x v="4"/>
    <n v="1"/>
    <n v="1"/>
    <n v="1"/>
    <n v="1"/>
    <n v="1"/>
    <n v="0"/>
  </r>
  <r>
    <x v="12"/>
    <x v="5"/>
    <n v="10"/>
    <n v="0.8"/>
    <n v="8"/>
    <n v="0.9"/>
    <n v="1.1000000000000001"/>
    <n v="5.3"/>
  </r>
  <r>
    <x v="12"/>
    <x v="6"/>
    <n v="6"/>
    <n v="0.66666666666666663"/>
    <n v="4"/>
    <n v="1"/>
    <n v="1"/>
    <n v="0"/>
  </r>
  <r>
    <x v="13"/>
    <x v="0"/>
    <n v="3"/>
    <n v="0.33333333333333331"/>
    <n v="1"/>
    <n v="0.66666666666666663"/>
    <n v="12.333333333333334"/>
    <n v="296.33333333333331"/>
  </r>
  <r>
    <x v="13"/>
    <x v="1"/>
    <n v="4"/>
    <n v="0.75"/>
    <n v="3"/>
    <n v="0.5"/>
    <n v="2"/>
    <n v="49.75"/>
  </r>
  <r>
    <x v="13"/>
    <x v="2"/>
    <n v="71"/>
    <n v="0.95774647887323938"/>
    <n v="68"/>
    <n v="0.83098591549295775"/>
    <n v="1.4225352112676057"/>
    <n v="20.43661971830986"/>
  </r>
  <r>
    <x v="13"/>
    <x v="3"/>
    <n v="73"/>
    <n v="0.93150684931506844"/>
    <n v="68"/>
    <n v="0.83561643835616439"/>
    <n v="1.5068493150684932"/>
    <n v="19.246575342465754"/>
  </r>
  <r>
    <x v="13"/>
    <x v="4"/>
    <n v="3"/>
    <n v="1"/>
    <n v="3"/>
    <n v="0.66666666666666663"/>
    <n v="1.6666666666666667"/>
    <n v="25"/>
  </r>
  <r>
    <x v="13"/>
    <x v="5"/>
    <n v="11"/>
    <n v="0.45454545454545453"/>
    <n v="5"/>
    <n v="0.63636363636363635"/>
    <n v="4.9090909090909092"/>
    <n v="248.63636363636363"/>
  </r>
  <r>
    <x v="14"/>
    <x v="0"/>
    <n v="2"/>
    <n v="1"/>
    <n v="2"/>
    <n v="0.5"/>
    <n v="3"/>
    <n v="20"/>
  </r>
  <r>
    <x v="14"/>
    <x v="1"/>
    <n v="1"/>
    <n v="1"/>
    <n v="1"/>
    <n v="1"/>
    <n v="1"/>
    <n v="0"/>
  </r>
  <r>
    <x v="14"/>
    <x v="2"/>
    <n v="68"/>
    <n v="0.97058823529411764"/>
    <n v="66"/>
    <n v="0.76470588235294112"/>
    <n v="1.7058823529411764"/>
    <n v="31.485294117647058"/>
  </r>
  <r>
    <x v="14"/>
    <x v="3"/>
    <n v="59"/>
    <n v="0.96610169491525422"/>
    <n v="57"/>
    <n v="0.79661016949152541"/>
    <n v="1.7457627118644068"/>
    <n v="59.457627118644069"/>
  </r>
  <r>
    <x v="14"/>
    <x v="4"/>
    <n v="6"/>
    <n v="1"/>
    <n v="6"/>
    <n v="0.33333333333333331"/>
    <n v="2.1666666666666665"/>
    <n v="24.333333333333332"/>
  </r>
  <r>
    <x v="14"/>
    <x v="5"/>
    <n v="2"/>
    <n v="1"/>
    <n v="2"/>
    <n v="1"/>
    <n v="1"/>
    <n v="0"/>
  </r>
  <r>
    <x v="14"/>
    <x v="6"/>
    <n v="3"/>
    <n v="0.33333333333333331"/>
    <n v="1"/>
    <n v="0.33333333333333331"/>
    <n v="2.3333333333333335"/>
    <n v="32"/>
  </r>
  <r>
    <x v="15"/>
    <x v="0"/>
    <n v="2"/>
    <n v="0.5"/>
    <n v="1"/>
    <n v="1"/>
    <n v="1"/>
    <n v="0"/>
  </r>
  <r>
    <x v="15"/>
    <x v="1"/>
    <n v="2"/>
    <n v="0.5"/>
    <n v="1"/>
    <n v="1"/>
    <n v="1"/>
    <n v="0"/>
  </r>
  <r>
    <x v="15"/>
    <x v="2"/>
    <n v="68"/>
    <n v="0.95588235294117652"/>
    <n v="65"/>
    <n v="0.73529411764705888"/>
    <n v="1.9264705882352942"/>
    <n v="37.294117647058826"/>
  </r>
  <r>
    <x v="15"/>
    <x v="3"/>
    <n v="80"/>
    <n v="0.92500000000000004"/>
    <n v="74"/>
    <n v="0.82499999999999996"/>
    <n v="1.4125000000000001"/>
    <n v="47.5625"/>
  </r>
  <r>
    <x v="15"/>
    <x v="4"/>
    <n v="3"/>
    <n v="1"/>
    <n v="3"/>
    <n v="0.66666666666666663"/>
    <n v="1.3333333333333333"/>
    <n v="49"/>
  </r>
  <r>
    <x v="15"/>
    <x v="5"/>
    <n v="1"/>
    <n v="1"/>
    <n v="1"/>
    <n v="1"/>
    <n v="1"/>
    <n v="0"/>
  </r>
  <r>
    <x v="15"/>
    <x v="6"/>
    <n v="2"/>
    <n v="0.5"/>
    <n v="1"/>
    <n v="1"/>
    <n v="1"/>
    <n v="0"/>
  </r>
  <r>
    <x v="16"/>
    <x v="1"/>
    <n v="2"/>
    <n v="0"/>
    <n v="0"/>
    <n v="0.5"/>
    <n v="1.5"/>
    <n v="1.5"/>
  </r>
  <r>
    <x v="16"/>
    <x v="2"/>
    <n v="68"/>
    <n v="0.95588235294117652"/>
    <n v="65"/>
    <n v="0.76470588235294112"/>
    <n v="1.8823529411764706"/>
    <n v="19.529411764705884"/>
  </r>
  <r>
    <x v="16"/>
    <x v="3"/>
    <n v="92"/>
    <n v="0.97826086956521741"/>
    <n v="90"/>
    <n v="0.72826086956521741"/>
    <n v="1.9782608695652173"/>
    <n v="48"/>
  </r>
  <r>
    <x v="16"/>
    <x v="4"/>
    <n v="2"/>
    <n v="1"/>
    <n v="2"/>
    <n v="1"/>
    <n v="1"/>
    <n v="0"/>
  </r>
  <r>
    <x v="17"/>
    <x v="0"/>
    <n v="115"/>
    <n v="0.9826086956521739"/>
    <n v="113"/>
    <n v="0.79130434782608694"/>
    <n v="1.4956521739130435"/>
    <n v="26.260869565217391"/>
  </r>
  <r>
    <x v="17"/>
    <x v="1"/>
    <n v="133"/>
    <n v="0.95488721804511278"/>
    <n v="127"/>
    <n v="0.78947368421052633"/>
    <n v="1.8796992481203008"/>
    <n v="74.045112781954884"/>
  </r>
  <r>
    <x v="17"/>
    <x v="2"/>
    <n v="50"/>
    <n v="0.94"/>
    <n v="47"/>
    <n v="0.82"/>
    <n v="1.46"/>
    <n v="36.72"/>
  </r>
  <r>
    <x v="17"/>
    <x v="3"/>
    <n v="80"/>
    <n v="0.97499999999999998"/>
    <n v="78"/>
    <n v="0.78749999999999998"/>
    <n v="1.3625"/>
    <n v="17.649999999999999"/>
  </r>
  <r>
    <x v="17"/>
    <x v="4"/>
    <n v="125"/>
    <n v="0.96"/>
    <n v="120"/>
    <n v="0.79200000000000004"/>
    <n v="1.76"/>
    <n v="51.584000000000003"/>
  </r>
  <r>
    <x v="17"/>
    <x v="5"/>
    <n v="153"/>
    <n v="0.94771241830065356"/>
    <n v="145"/>
    <n v="0.77124183006535951"/>
    <n v="1.738562091503268"/>
    <n v="42.542483660130721"/>
  </r>
  <r>
    <x v="17"/>
    <x v="6"/>
    <n v="136"/>
    <n v="0.96323529411764708"/>
    <n v="131"/>
    <n v="0.7720588235294118"/>
    <n v="1.9044117647058822"/>
    <n v="38.022058823529413"/>
  </r>
  <r>
    <x v="18"/>
    <x v="0"/>
    <n v="101"/>
    <n v="0.95049504950495045"/>
    <n v="96"/>
    <n v="0.78217821782178221"/>
    <n v="1.495049504950495"/>
    <n v="59.118811881188115"/>
  </r>
  <r>
    <x v="18"/>
    <x v="1"/>
    <n v="145"/>
    <n v="0.9517241379310345"/>
    <n v="138"/>
    <n v="0.84827586206896555"/>
    <n v="1.3241379310344827"/>
    <n v="33.144827586206894"/>
  </r>
  <r>
    <x v="18"/>
    <x v="2"/>
    <n v="58"/>
    <n v="0.98275862068965514"/>
    <n v="57"/>
    <n v="0.77586206896551724"/>
    <n v="1.9137931034482758"/>
    <n v="30.844827586206897"/>
  </r>
  <r>
    <x v="18"/>
    <x v="3"/>
    <n v="86"/>
    <n v="0.94186046511627908"/>
    <n v="81"/>
    <n v="0.81395348837209303"/>
    <n v="1.5813953488372092"/>
    <n v="19.86046511627907"/>
  </r>
  <r>
    <x v="18"/>
    <x v="4"/>
    <n v="106"/>
    <n v="0.92452830188679247"/>
    <n v="98"/>
    <n v="0.78301886792452835"/>
    <n v="1.8396226415094339"/>
    <n v="33.160377358490564"/>
  </r>
  <r>
    <x v="18"/>
    <x v="5"/>
    <n v="151"/>
    <n v="0.94701986754966883"/>
    <n v="143"/>
    <n v="0.7483443708609272"/>
    <n v="2.0397350993377485"/>
    <n v="70.16556291390728"/>
  </r>
  <r>
    <x v="18"/>
    <x v="6"/>
    <n v="107"/>
    <n v="0.9719626168224299"/>
    <n v="104"/>
    <n v="0.78504672897196259"/>
    <n v="1.5981308411214954"/>
    <n v="27.55140186915888"/>
  </r>
  <r>
    <x v="19"/>
    <x v="0"/>
    <n v="86"/>
    <n v="0.91860465116279066"/>
    <n v="79"/>
    <n v="0.76744186046511631"/>
    <n v="1.6162790697674418"/>
    <n v="25.953488372093023"/>
  </r>
  <r>
    <x v="19"/>
    <x v="1"/>
    <n v="120"/>
    <n v="0.95833333333333337"/>
    <n v="115"/>
    <n v="0.78333333333333333"/>
    <n v="1.75"/>
    <n v="21.283333333333335"/>
  </r>
  <r>
    <x v="19"/>
    <x v="2"/>
    <n v="53"/>
    <n v="0.92452830188679247"/>
    <n v="49"/>
    <n v="0.8867924528301887"/>
    <n v="1.4528301886792452"/>
    <n v="34.509433962264154"/>
  </r>
  <r>
    <x v="19"/>
    <x v="3"/>
    <n v="73"/>
    <n v="0.9452054794520548"/>
    <n v="69"/>
    <n v="0.86301369863013699"/>
    <n v="1.4383561643835616"/>
    <n v="14.684931506849315"/>
  </r>
  <r>
    <x v="19"/>
    <x v="4"/>
    <n v="123"/>
    <n v="0.97560975609756095"/>
    <n v="120"/>
    <n v="0.7967479674796748"/>
    <n v="1.5203252032520325"/>
    <n v="51.097560975609753"/>
  </r>
  <r>
    <x v="19"/>
    <x v="5"/>
    <n v="138"/>
    <n v="0.97101449275362317"/>
    <n v="134"/>
    <n v="0.76086956521739135"/>
    <n v="1.9420289855072463"/>
    <n v="51.934782608695649"/>
  </r>
  <r>
    <x v="19"/>
    <x v="6"/>
    <n v="132"/>
    <n v="0.94696969696969702"/>
    <n v="125"/>
    <n v="0.76515151515151514"/>
    <n v="1.5303030303030303"/>
    <n v="23.787878787878789"/>
  </r>
  <r>
    <x v="20"/>
    <x v="0"/>
    <n v="97"/>
    <n v="0.97938144329896903"/>
    <n v="95"/>
    <n v="0.77319587628865982"/>
    <n v="2.1443298969072164"/>
    <n v="74.525773195876283"/>
  </r>
  <r>
    <x v="20"/>
    <x v="1"/>
    <n v="158"/>
    <n v="0.95569620253164556"/>
    <n v="151"/>
    <n v="0.77848101265822789"/>
    <n v="1.5886075949367089"/>
    <n v="50.9873417721519"/>
  </r>
  <r>
    <x v="20"/>
    <x v="2"/>
    <n v="55"/>
    <n v="0.90909090909090906"/>
    <n v="50"/>
    <n v="0.81818181818181823"/>
    <n v="1.4545454545454546"/>
    <n v="23.836363636363636"/>
  </r>
  <r>
    <x v="20"/>
    <x v="3"/>
    <n v="71"/>
    <n v="0.91549295774647887"/>
    <n v="65"/>
    <n v="0.71830985915492962"/>
    <n v="1.8591549295774648"/>
    <n v="64.267605633802816"/>
  </r>
  <r>
    <x v="20"/>
    <x v="4"/>
    <n v="138"/>
    <n v="0.97826086956521741"/>
    <n v="135"/>
    <n v="0.84057971014492749"/>
    <n v="1.9927536231884058"/>
    <n v="29.065217391304348"/>
  </r>
  <r>
    <x v="20"/>
    <x v="5"/>
    <n v="162"/>
    <n v="0.95061728395061729"/>
    <n v="154"/>
    <n v="0.77777777777777779"/>
    <n v="1.7160493827160495"/>
    <n v="59.462962962962962"/>
  </r>
  <r>
    <x v="20"/>
    <x v="6"/>
    <n v="121"/>
    <n v="0.95867768595041325"/>
    <n v="116"/>
    <n v="0.81818181818181823"/>
    <n v="1.7520661157024793"/>
    <n v="44.719008264462808"/>
  </r>
  <r>
    <x v="21"/>
    <x v="0"/>
    <n v="94"/>
    <n v="0.98936170212765961"/>
    <n v="93"/>
    <n v="0.7978723404255319"/>
    <n v="1.8297872340425532"/>
    <n v="53.776595744680854"/>
  </r>
  <r>
    <x v="21"/>
    <x v="1"/>
    <n v="155"/>
    <n v="0.93548387096774188"/>
    <n v="145"/>
    <n v="0.8193548387096774"/>
    <n v="1.6322580645161291"/>
    <n v="30.477419354838709"/>
  </r>
  <r>
    <x v="21"/>
    <x v="2"/>
    <n v="51"/>
    <n v="0.90196078431372551"/>
    <n v="46"/>
    <n v="0.74509803921568629"/>
    <n v="2.5882352941176472"/>
    <n v="95.607843137254903"/>
  </r>
  <r>
    <x v="21"/>
    <x v="3"/>
    <n v="72"/>
    <n v="0.94444444444444442"/>
    <n v="68"/>
    <n v="0.79166666666666663"/>
    <n v="2"/>
    <n v="72.986111111111114"/>
  </r>
  <r>
    <x v="21"/>
    <x v="4"/>
    <n v="147"/>
    <n v="0.95238095238095233"/>
    <n v="140"/>
    <n v="0.74829931972789121"/>
    <n v="2.8435374149659864"/>
    <n v="69.142857142857139"/>
  </r>
  <r>
    <x v="21"/>
    <x v="5"/>
    <n v="155"/>
    <n v="0.95483870967741935"/>
    <n v="148"/>
    <n v="0.8"/>
    <n v="1.7548387096774194"/>
    <n v="40.187096774193549"/>
  </r>
  <r>
    <x v="21"/>
    <x v="6"/>
    <n v="144"/>
    <n v="0.94444444444444442"/>
    <n v="136"/>
    <n v="0.81944444444444442"/>
    <n v="1.7638888888888888"/>
    <n v="53.805555555555557"/>
  </r>
  <r>
    <x v="22"/>
    <x v="0"/>
    <n v="98"/>
    <n v="0.95918367346938771"/>
    <n v="94"/>
    <n v="0.82653061224489799"/>
    <n v="1.5918367346938775"/>
    <n v="32.704081632653065"/>
  </r>
  <r>
    <x v="22"/>
    <x v="1"/>
    <n v="164"/>
    <n v="0.93292682926829273"/>
    <n v="153"/>
    <n v="0.73170731707317072"/>
    <n v="2.4329268292682928"/>
    <n v="45.390243902439025"/>
  </r>
  <r>
    <x v="22"/>
    <x v="2"/>
    <n v="52"/>
    <n v="0.98076923076923073"/>
    <n v="51"/>
    <n v="0.76923076923076927"/>
    <n v="2.0192307692307692"/>
    <n v="27.01923076923077"/>
  </r>
  <r>
    <x v="22"/>
    <x v="3"/>
    <n v="80"/>
    <n v="0.95"/>
    <n v="76"/>
    <n v="0.73750000000000004"/>
    <n v="2.6375000000000002"/>
    <n v="88.4375"/>
  </r>
  <r>
    <x v="22"/>
    <x v="4"/>
    <n v="118"/>
    <n v="0.9576271186440678"/>
    <n v="113"/>
    <n v="0.81355932203389836"/>
    <n v="1.7796610169491525"/>
    <n v="42.906779661016948"/>
  </r>
  <r>
    <x v="22"/>
    <x v="5"/>
    <n v="160"/>
    <n v="0.96875"/>
    <n v="155"/>
    <n v="0.76249999999999996"/>
    <n v="1.9624999999999999"/>
    <n v="30.337499999999999"/>
  </r>
  <r>
    <x v="22"/>
    <x v="6"/>
    <n v="136"/>
    <n v="0.94117647058823528"/>
    <n v="128"/>
    <n v="0.80147058823529416"/>
    <n v="2.0441176470588234"/>
    <n v="74.25"/>
  </r>
  <r>
    <x v="23"/>
    <x v="0"/>
    <n v="85"/>
    <n v="0.95294117647058818"/>
    <n v="81"/>
    <n v="0.71764705882352942"/>
    <n v="2.2941176470588234"/>
    <n v="91"/>
  </r>
  <r>
    <x v="23"/>
    <x v="1"/>
    <n v="132"/>
    <n v="0.95454545454545459"/>
    <n v="126"/>
    <n v="0.73484848484848486"/>
    <n v="1.8333333333333333"/>
    <n v="39.340909090909093"/>
  </r>
  <r>
    <x v="23"/>
    <x v="2"/>
    <n v="60"/>
    <n v="0.93333333333333335"/>
    <n v="56"/>
    <n v="0.68333333333333335"/>
    <n v="2.0666666666666669"/>
    <n v="96.016666666666666"/>
  </r>
  <r>
    <x v="23"/>
    <x v="3"/>
    <n v="52"/>
    <n v="0.96153846153846156"/>
    <n v="50"/>
    <n v="0.80769230769230771"/>
    <n v="1.6346153846153846"/>
    <n v="12.5"/>
  </r>
  <r>
    <x v="23"/>
    <x v="4"/>
    <n v="99"/>
    <n v="0.93939393939393945"/>
    <n v="93"/>
    <n v="0.73737373737373735"/>
    <n v="2.0101010101010099"/>
    <n v="44.858585858585862"/>
  </r>
  <r>
    <x v="23"/>
    <x v="5"/>
    <n v="127"/>
    <n v="0.96850393700787396"/>
    <n v="123"/>
    <n v="0.74803149606299213"/>
    <n v="1.9291338582677164"/>
    <n v="27.976377952755904"/>
  </r>
  <r>
    <x v="23"/>
    <x v="6"/>
    <n v="123"/>
    <n v="0.93495934959349591"/>
    <n v="115"/>
    <n v="0.82926829268292679"/>
    <n v="1.5447154471544715"/>
    <n v="22.44715447154471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5">
  <r>
    <x v="0"/>
    <x v="0"/>
    <n v="23"/>
    <n v="21"/>
    <n v="23"/>
    <n v="0.95652173913043481"/>
    <n v="1.173913043478261"/>
    <n v="4.6086956521739131"/>
  </r>
  <r>
    <x v="0"/>
    <x v="1"/>
    <n v="25"/>
    <n v="23"/>
    <n v="27"/>
    <n v="0.92592592592592593"/>
    <n v="1.0740740740740742"/>
    <n v="11.74074074074074"/>
  </r>
  <r>
    <x v="0"/>
    <x v="2"/>
    <n v="2"/>
    <n v="1"/>
    <n v="2"/>
    <n v="1"/>
    <n v="1"/>
    <n v="0"/>
  </r>
  <r>
    <x v="0"/>
    <x v="3"/>
    <n v="3"/>
    <n v="0"/>
    <n v="3"/>
    <n v="1"/>
    <n v="1"/>
    <n v="0"/>
  </r>
  <r>
    <x v="0"/>
    <x v="4"/>
    <n v="1"/>
    <n v="1"/>
    <n v="1"/>
    <n v="0"/>
    <n v="2"/>
    <n v="0"/>
  </r>
  <r>
    <x v="1"/>
    <x v="0"/>
    <n v="17"/>
    <n v="17"/>
    <n v="17"/>
    <n v="0.82352941176470584"/>
    <n v="1.1764705882352942"/>
    <n v="22.764705882352942"/>
  </r>
  <r>
    <x v="1"/>
    <x v="1"/>
    <n v="24"/>
    <n v="22"/>
    <n v="24"/>
    <n v="0.91666666666666663"/>
    <n v="1.0833333333333333"/>
    <n v="23.041666666666668"/>
  </r>
  <r>
    <x v="2"/>
    <x v="5"/>
    <n v="1"/>
    <n v="0"/>
    <n v="1"/>
    <n v="1"/>
    <n v="1"/>
    <n v="0"/>
  </r>
  <r>
    <x v="2"/>
    <x v="0"/>
    <n v="15"/>
    <n v="15"/>
    <n v="15"/>
    <n v="0.8"/>
    <n v="1.2666666666666666"/>
    <n v="19"/>
  </r>
  <r>
    <x v="2"/>
    <x v="1"/>
    <n v="18"/>
    <n v="17"/>
    <n v="18"/>
    <n v="0.88888888888888884"/>
    <n v="1.1111111111111112"/>
    <n v="6"/>
  </r>
  <r>
    <x v="3"/>
    <x v="0"/>
    <n v="9"/>
    <n v="9"/>
    <n v="10"/>
    <n v="0.7"/>
    <n v="1.3"/>
    <n v="37"/>
  </r>
  <r>
    <x v="3"/>
    <x v="1"/>
    <n v="9"/>
    <n v="9"/>
    <n v="9"/>
    <n v="0.88888888888888884"/>
    <n v="1.1111111111111112"/>
    <n v="0.44444444444444442"/>
  </r>
  <r>
    <x v="4"/>
    <x v="0"/>
    <n v="5"/>
    <n v="5"/>
    <n v="5"/>
    <n v="1"/>
    <n v="1"/>
    <n v="0"/>
  </r>
  <r>
    <x v="4"/>
    <x v="1"/>
    <n v="8"/>
    <n v="6"/>
    <n v="9"/>
    <n v="0.66666666666666663"/>
    <n v="1.3333333333333333"/>
    <n v="44.111111111111114"/>
  </r>
  <r>
    <x v="5"/>
    <x v="0"/>
    <n v="7"/>
    <n v="7"/>
    <n v="7"/>
    <n v="1"/>
    <n v="1"/>
    <n v="0"/>
  </r>
  <r>
    <x v="5"/>
    <x v="1"/>
    <n v="5"/>
    <n v="5"/>
    <n v="5"/>
    <n v="0.8"/>
    <n v="1.2"/>
    <n v="36.200000000000003"/>
  </r>
  <r>
    <x v="6"/>
    <x v="0"/>
    <n v="9"/>
    <n v="9"/>
    <n v="9"/>
    <n v="0.88888888888888884"/>
    <n v="1.1111111111111112"/>
    <n v="2.6666666666666665"/>
  </r>
  <r>
    <x v="6"/>
    <x v="1"/>
    <n v="6"/>
    <n v="6"/>
    <n v="6"/>
    <n v="0.83333333333333337"/>
    <n v="1.1666666666666667"/>
    <n v="123.83333333333333"/>
  </r>
  <r>
    <x v="7"/>
    <x v="0"/>
    <n v="3"/>
    <n v="3"/>
    <n v="3"/>
    <n v="1"/>
    <n v="1"/>
    <n v="0"/>
  </r>
  <r>
    <x v="7"/>
    <x v="1"/>
    <n v="8"/>
    <n v="8"/>
    <n v="8"/>
    <n v="1"/>
    <n v="1"/>
    <n v="0"/>
  </r>
  <r>
    <x v="8"/>
    <x v="0"/>
    <n v="9"/>
    <n v="9"/>
    <n v="9"/>
    <n v="0.88888888888888884"/>
    <n v="1.1111111111111112"/>
    <n v="29.444444444444443"/>
  </r>
  <r>
    <x v="8"/>
    <x v="1"/>
    <n v="18"/>
    <n v="17"/>
    <n v="19"/>
    <n v="0.94736842105263153"/>
    <n v="1.0526315789473684"/>
    <n v="6.8947368421052628"/>
  </r>
  <r>
    <x v="9"/>
    <x v="0"/>
    <n v="18"/>
    <n v="17"/>
    <n v="19"/>
    <n v="0.84210526315789469"/>
    <n v="1.2105263157894737"/>
    <n v="50.578947368421055"/>
  </r>
  <r>
    <x v="9"/>
    <x v="1"/>
    <n v="22"/>
    <n v="20"/>
    <n v="23"/>
    <n v="0.95652173913043481"/>
    <n v="1.0869565217391304"/>
    <n v="7.8260869565217392"/>
  </r>
  <r>
    <x v="9"/>
    <x v="3"/>
    <n v="2"/>
    <n v="0"/>
    <n v="2"/>
    <n v="1"/>
    <n v="1"/>
    <n v="0"/>
  </r>
  <r>
    <x v="10"/>
    <x v="5"/>
    <n v="1"/>
    <n v="1"/>
    <n v="1"/>
    <n v="1"/>
    <n v="1"/>
    <n v="0"/>
  </r>
  <r>
    <x v="10"/>
    <x v="0"/>
    <n v="23"/>
    <n v="22"/>
    <n v="25"/>
    <n v="0.76"/>
    <n v="1.24"/>
    <n v="34.76"/>
  </r>
  <r>
    <x v="10"/>
    <x v="1"/>
    <n v="19"/>
    <n v="18"/>
    <n v="20"/>
    <n v="0.95"/>
    <n v="1.05"/>
    <n v="1.55"/>
  </r>
  <r>
    <x v="10"/>
    <x v="3"/>
    <n v="1"/>
    <n v="0"/>
    <n v="1"/>
    <n v="1"/>
    <n v="1"/>
    <n v="0"/>
  </r>
  <r>
    <x v="11"/>
    <x v="5"/>
    <n v="1"/>
    <n v="0"/>
    <n v="1"/>
    <n v="1"/>
    <n v="1"/>
    <n v="0"/>
  </r>
  <r>
    <x v="11"/>
    <x v="6"/>
    <n v="1"/>
    <n v="0"/>
    <n v="1"/>
    <n v="1"/>
    <n v="1"/>
    <n v="0"/>
  </r>
  <r>
    <x v="11"/>
    <x v="0"/>
    <n v="31"/>
    <n v="31"/>
    <n v="32"/>
    <n v="0.96875"/>
    <n v="1.03125"/>
    <n v="6.28125"/>
  </r>
  <r>
    <x v="11"/>
    <x v="1"/>
    <n v="27"/>
    <n v="27"/>
    <n v="27"/>
    <n v="0.92592592592592593"/>
    <n v="1.0740740740740742"/>
    <n v="1.1851851851851851"/>
  </r>
  <r>
    <x v="11"/>
    <x v="3"/>
    <n v="2"/>
    <n v="1"/>
    <n v="2"/>
    <n v="0.5"/>
    <n v="1.5"/>
    <n v="78"/>
  </r>
  <r>
    <x v="11"/>
    <x v="4"/>
    <n v="1"/>
    <n v="0"/>
    <n v="1"/>
    <n v="1"/>
    <n v="1"/>
    <n v="0"/>
  </r>
  <r>
    <x v="12"/>
    <x v="0"/>
    <n v="29"/>
    <n v="28"/>
    <n v="30"/>
    <n v="0.96666666666666667"/>
    <n v="1.0333333333333334"/>
    <n v="7.333333333333333"/>
  </r>
  <r>
    <x v="12"/>
    <x v="1"/>
    <n v="31"/>
    <n v="30"/>
    <n v="33"/>
    <n v="0.96969696969696972"/>
    <n v="1.0303030303030303"/>
    <n v="4.8484848484848486"/>
  </r>
  <r>
    <x v="13"/>
    <x v="5"/>
    <n v="1"/>
    <n v="0"/>
    <n v="1"/>
    <n v="1"/>
    <n v="1"/>
    <n v="0"/>
  </r>
  <r>
    <x v="13"/>
    <x v="0"/>
    <n v="33"/>
    <n v="31"/>
    <n v="34"/>
    <n v="0.97058823529411764"/>
    <n v="1.0294117647058822"/>
    <n v="2.4117647058823528"/>
  </r>
  <r>
    <x v="13"/>
    <x v="1"/>
    <n v="32"/>
    <n v="31"/>
    <n v="38"/>
    <n v="0.92105263157894735"/>
    <n v="1.0789473684210527"/>
    <n v="30.657894736842106"/>
  </r>
  <r>
    <x v="13"/>
    <x v="2"/>
    <n v="2"/>
    <n v="0"/>
    <n v="2"/>
    <n v="1"/>
    <n v="1"/>
    <n v="0"/>
  </r>
  <r>
    <x v="13"/>
    <x v="4"/>
    <n v="1"/>
    <n v="0"/>
    <n v="1"/>
    <n v="1"/>
    <n v="1"/>
    <n v="0"/>
  </r>
  <r>
    <x v="14"/>
    <x v="5"/>
    <n v="1"/>
    <n v="0"/>
    <n v="1"/>
    <n v="1"/>
    <n v="1"/>
    <n v="0"/>
  </r>
  <r>
    <x v="14"/>
    <x v="6"/>
    <n v="1"/>
    <n v="0"/>
    <n v="1"/>
    <n v="1"/>
    <n v="1"/>
    <n v="0"/>
  </r>
  <r>
    <x v="14"/>
    <x v="0"/>
    <n v="26"/>
    <n v="23"/>
    <n v="26"/>
    <n v="0.88461538461538458"/>
    <n v="1.1923076923076923"/>
    <n v="33.153846153846153"/>
  </r>
  <r>
    <x v="14"/>
    <x v="1"/>
    <n v="30"/>
    <n v="29"/>
    <n v="31"/>
    <n v="0.93548387096774188"/>
    <n v="1.064516129032258"/>
    <n v="4.5161290322580649"/>
  </r>
  <r>
    <x v="14"/>
    <x v="2"/>
    <n v="1"/>
    <n v="0"/>
    <n v="1"/>
    <n v="1"/>
    <n v="1"/>
    <n v="0"/>
  </r>
  <r>
    <x v="14"/>
    <x v="4"/>
    <n v="1"/>
    <n v="1"/>
    <n v="1"/>
    <n v="1"/>
    <n v="1"/>
    <n v="0"/>
  </r>
  <r>
    <x v="15"/>
    <x v="0"/>
    <n v="25"/>
    <n v="22"/>
    <n v="26"/>
    <n v="0.88461538461538458"/>
    <n v="1.2307692307692308"/>
    <n v="6.0384615384615383"/>
  </r>
  <r>
    <x v="15"/>
    <x v="1"/>
    <n v="35"/>
    <n v="35"/>
    <n v="38"/>
    <n v="0.86842105263157898"/>
    <n v="1.131578947368421"/>
    <n v="28.236842105263158"/>
  </r>
  <r>
    <x v="15"/>
    <x v="2"/>
    <n v="1"/>
    <n v="0"/>
    <n v="1"/>
    <n v="1"/>
    <n v="1"/>
    <n v="0"/>
  </r>
  <r>
    <x v="16"/>
    <x v="5"/>
    <n v="1"/>
    <n v="1"/>
    <n v="1"/>
    <n v="1"/>
    <n v="1"/>
    <n v="0"/>
  </r>
  <r>
    <x v="16"/>
    <x v="0"/>
    <n v="28"/>
    <n v="27"/>
    <n v="30"/>
    <n v="0.96666666666666667"/>
    <n v="1.0333333333333334"/>
    <n v="0.36666666666666664"/>
  </r>
  <r>
    <x v="16"/>
    <x v="1"/>
    <n v="30"/>
    <n v="30"/>
    <n v="31"/>
    <n v="0.93548387096774188"/>
    <n v="1.096774193548387"/>
    <n v="1.6129032258064515"/>
  </r>
  <r>
    <x v="16"/>
    <x v="2"/>
    <n v="1"/>
    <n v="0"/>
    <n v="1"/>
    <n v="1"/>
    <n v="1"/>
    <n v="0"/>
  </r>
  <r>
    <x v="16"/>
    <x v="4"/>
    <n v="1"/>
    <n v="1"/>
    <n v="1"/>
    <n v="1"/>
    <n v="1"/>
    <n v="0"/>
  </r>
  <r>
    <x v="17"/>
    <x v="5"/>
    <n v="58"/>
    <n v="55"/>
    <n v="62"/>
    <n v="0.88709677419354838"/>
    <n v="1.1290322580645162"/>
    <n v="16.516129032258064"/>
  </r>
  <r>
    <x v="17"/>
    <x v="6"/>
    <n v="91"/>
    <n v="90"/>
    <n v="96"/>
    <n v="0.9375"/>
    <n v="1.0729166666666667"/>
    <n v="5.885416666666667"/>
  </r>
  <r>
    <x v="17"/>
    <x v="0"/>
    <n v="22"/>
    <n v="21"/>
    <n v="23"/>
    <n v="0.95652173913043481"/>
    <n v="1.0434782608695652"/>
    <n v="10.217391304347826"/>
  </r>
  <r>
    <x v="17"/>
    <x v="1"/>
    <n v="25"/>
    <n v="24"/>
    <n v="25"/>
    <n v="0.92"/>
    <n v="1.1599999999999999"/>
    <n v="9.2799999999999994"/>
  </r>
  <r>
    <x v="17"/>
    <x v="2"/>
    <n v="60"/>
    <n v="59"/>
    <n v="62"/>
    <n v="0.93548387096774188"/>
    <n v="1.0806451612903225"/>
    <n v="6.758064516129032"/>
  </r>
  <r>
    <x v="17"/>
    <x v="3"/>
    <n v="72"/>
    <n v="69"/>
    <n v="76"/>
    <n v="0.85526315789473684"/>
    <n v="1.1447368421052631"/>
    <n v="30.421052631578949"/>
  </r>
  <r>
    <x v="17"/>
    <x v="4"/>
    <n v="61"/>
    <n v="58"/>
    <n v="65"/>
    <n v="0.86153846153846159"/>
    <n v="1.1846153846153846"/>
    <n v="14.615384615384615"/>
  </r>
  <r>
    <x v="18"/>
    <x v="5"/>
    <n v="46"/>
    <n v="44"/>
    <n v="47"/>
    <n v="0.95744680851063835"/>
    <n v="1.0425531914893618"/>
    <n v="20.468085106382979"/>
  </r>
  <r>
    <x v="18"/>
    <x v="6"/>
    <n v="76"/>
    <n v="71"/>
    <n v="77"/>
    <n v="0.88311688311688308"/>
    <n v="1.1948051948051948"/>
    <n v="17.116883116883116"/>
  </r>
  <r>
    <x v="18"/>
    <x v="0"/>
    <n v="20"/>
    <n v="20"/>
    <n v="20"/>
    <n v="0.9"/>
    <n v="1.25"/>
    <n v="6.65"/>
  </r>
  <r>
    <x v="18"/>
    <x v="1"/>
    <n v="19"/>
    <n v="18"/>
    <n v="19"/>
    <n v="1"/>
    <n v="1"/>
    <n v="0"/>
  </r>
  <r>
    <x v="18"/>
    <x v="2"/>
    <n v="64"/>
    <n v="60"/>
    <n v="66"/>
    <n v="0.89393939393939392"/>
    <n v="1.1363636363636365"/>
    <n v="8.7121212121212128"/>
  </r>
  <r>
    <x v="18"/>
    <x v="3"/>
    <n v="70"/>
    <n v="66"/>
    <n v="73"/>
    <n v="0.9178082191780822"/>
    <n v="1.1095890410958904"/>
    <n v="15.904109589041095"/>
  </r>
  <r>
    <x v="18"/>
    <x v="4"/>
    <n v="66"/>
    <n v="64"/>
    <n v="70"/>
    <n v="0.9285714285714286"/>
    <n v="1.1142857142857143"/>
    <n v="8.6714285714285708"/>
  </r>
  <r>
    <x v="19"/>
    <x v="5"/>
    <n v="60"/>
    <n v="57"/>
    <n v="62"/>
    <n v="0.85483870967741937"/>
    <n v="1.1774193548387097"/>
    <n v="21.548387096774192"/>
  </r>
  <r>
    <x v="19"/>
    <x v="6"/>
    <n v="67"/>
    <n v="65"/>
    <n v="73"/>
    <n v="0.84931506849315064"/>
    <n v="1.178082191780822"/>
    <n v="21.17808219178082"/>
  </r>
  <r>
    <x v="19"/>
    <x v="0"/>
    <n v="12"/>
    <n v="11"/>
    <n v="12"/>
    <n v="0.83333333333333337"/>
    <n v="1.1666666666666667"/>
    <n v="54.583333333333336"/>
  </r>
  <r>
    <x v="19"/>
    <x v="1"/>
    <n v="25"/>
    <n v="24"/>
    <n v="26"/>
    <n v="0.96153846153846156"/>
    <n v="1.0384615384615385"/>
    <n v="2.0384615384615383"/>
  </r>
  <r>
    <x v="19"/>
    <x v="2"/>
    <n v="67"/>
    <n v="63"/>
    <n v="72"/>
    <n v="0.91666666666666663"/>
    <n v="1.0694444444444444"/>
    <n v="14.527777777777779"/>
  </r>
  <r>
    <x v="19"/>
    <x v="3"/>
    <n v="84"/>
    <n v="83"/>
    <n v="89"/>
    <n v="0.8651685393258427"/>
    <n v="1.1910112359550562"/>
    <n v="26.213483146067414"/>
  </r>
  <r>
    <x v="19"/>
    <x v="4"/>
    <n v="77"/>
    <n v="76"/>
    <n v="82"/>
    <n v="0.84146341463414631"/>
    <n v="1.2439024390243902"/>
    <n v="31.378048780487806"/>
  </r>
  <r>
    <x v="20"/>
    <x v="5"/>
    <n v="55"/>
    <n v="52"/>
    <n v="57"/>
    <n v="0.85964912280701755"/>
    <n v="1.1403508771929824"/>
    <n v="34.017543859649123"/>
  </r>
  <r>
    <x v="20"/>
    <x v="6"/>
    <n v="87"/>
    <n v="79"/>
    <n v="92"/>
    <n v="0.91304347826086951"/>
    <n v="1.0978260869565217"/>
    <n v="11.021739130434783"/>
  </r>
  <r>
    <x v="20"/>
    <x v="0"/>
    <n v="27"/>
    <n v="25"/>
    <n v="31"/>
    <n v="0.87096774193548387"/>
    <n v="1.1290322580645162"/>
    <n v="56.70967741935484"/>
  </r>
  <r>
    <x v="20"/>
    <x v="1"/>
    <n v="24"/>
    <n v="21"/>
    <n v="26"/>
    <n v="0.92307692307692313"/>
    <n v="1.0769230769230769"/>
    <n v="0.88461538461538458"/>
  </r>
  <r>
    <x v="20"/>
    <x v="2"/>
    <n v="84"/>
    <n v="76"/>
    <n v="86"/>
    <n v="0.87209302325581395"/>
    <n v="1.1744186046511629"/>
    <n v="16.86046511627907"/>
  </r>
  <r>
    <x v="20"/>
    <x v="3"/>
    <n v="74"/>
    <n v="71"/>
    <n v="74"/>
    <n v="0.93243243243243246"/>
    <n v="1.1081081081081081"/>
    <n v="12.54054054054054"/>
  </r>
  <r>
    <x v="20"/>
    <x v="4"/>
    <n v="71"/>
    <n v="70"/>
    <n v="74"/>
    <n v="0.82432432432432434"/>
    <n v="1.2567567567567568"/>
    <n v="30.027027027027028"/>
  </r>
  <r>
    <x v="21"/>
    <x v="5"/>
    <n v="58"/>
    <n v="55"/>
    <n v="59"/>
    <n v="0.89830508474576276"/>
    <n v="1.1186440677966101"/>
    <n v="24.983050847457626"/>
  </r>
  <r>
    <x v="21"/>
    <x v="6"/>
    <n v="73"/>
    <n v="72"/>
    <n v="75"/>
    <n v="0.92"/>
    <n v="1.1066666666666667"/>
    <n v="13.853333333333333"/>
  </r>
  <r>
    <x v="21"/>
    <x v="0"/>
    <n v="19"/>
    <n v="18"/>
    <n v="19"/>
    <n v="0.84210526315789469"/>
    <n v="1.2105263157894737"/>
    <n v="47.526315789473685"/>
  </r>
  <r>
    <x v="21"/>
    <x v="1"/>
    <n v="18"/>
    <n v="18"/>
    <n v="19"/>
    <n v="0.78947368421052633"/>
    <n v="1.2105263157894737"/>
    <n v="38.631578947368418"/>
  </r>
  <r>
    <x v="21"/>
    <x v="2"/>
    <n v="71"/>
    <n v="65"/>
    <n v="72"/>
    <n v="0.91666666666666663"/>
    <n v="1.0833333333333333"/>
    <n v="5.8888888888888893"/>
  </r>
  <r>
    <x v="21"/>
    <x v="3"/>
    <n v="67"/>
    <n v="65"/>
    <n v="72"/>
    <n v="0.91666666666666663"/>
    <n v="1.0972222222222223"/>
    <n v="8.4444444444444446"/>
  </r>
  <r>
    <x v="21"/>
    <x v="4"/>
    <n v="74"/>
    <n v="67"/>
    <n v="78"/>
    <n v="0.87179487179487181"/>
    <n v="1.1794871794871795"/>
    <n v="37.53846153846154"/>
  </r>
  <r>
    <x v="22"/>
    <x v="5"/>
    <n v="47"/>
    <n v="41"/>
    <n v="49"/>
    <n v="0.79591836734693877"/>
    <n v="1.1836734693877551"/>
    <n v="65.204081632653057"/>
  </r>
  <r>
    <x v="22"/>
    <x v="6"/>
    <n v="47"/>
    <n v="45"/>
    <n v="48"/>
    <n v="0.9375"/>
    <n v="1.0625"/>
    <n v="22.333333333333332"/>
  </r>
  <r>
    <x v="22"/>
    <x v="0"/>
    <n v="17"/>
    <n v="15"/>
    <n v="19"/>
    <n v="0.84210526315789469"/>
    <n v="1.2105263157894737"/>
    <n v="26.421052631578949"/>
  </r>
  <r>
    <x v="22"/>
    <x v="1"/>
    <n v="13"/>
    <n v="11"/>
    <n v="14"/>
    <n v="1"/>
    <n v="1"/>
    <n v="0"/>
  </r>
  <r>
    <x v="22"/>
    <x v="2"/>
    <n v="53"/>
    <n v="49"/>
    <n v="55"/>
    <n v="0.81818181818181823"/>
    <n v="1.2"/>
    <n v="65.309090909090912"/>
  </r>
  <r>
    <x v="22"/>
    <x v="3"/>
    <n v="52"/>
    <n v="49"/>
    <n v="53"/>
    <n v="0.90566037735849059"/>
    <n v="1.1320754716981132"/>
    <n v="7.6792452830188678"/>
  </r>
  <r>
    <x v="22"/>
    <x v="4"/>
    <n v="53"/>
    <n v="48"/>
    <n v="57"/>
    <n v="0.84210526315789469"/>
    <n v="1.2280701754385965"/>
    <n v="25.894736842105264"/>
  </r>
  <r>
    <x v="23"/>
    <x v="5"/>
    <n v="33"/>
    <n v="29"/>
    <n v="31"/>
    <n v="0.87096774193548387"/>
    <n v="1.2258064516129032"/>
    <n v="18.70967741935484"/>
  </r>
  <r>
    <x v="23"/>
    <x v="6"/>
    <n v="14"/>
    <n v="12"/>
    <n v="14"/>
    <n v="0.8571428571428571"/>
    <n v="1.1428571428571428"/>
    <n v="4"/>
  </r>
  <r>
    <x v="23"/>
    <x v="0"/>
    <n v="9"/>
    <n v="8"/>
    <n v="9"/>
    <n v="1"/>
    <n v="1"/>
    <n v="0"/>
  </r>
  <r>
    <x v="23"/>
    <x v="1"/>
    <n v="12"/>
    <n v="11"/>
    <n v="12"/>
    <n v="0.75"/>
    <n v="1.25"/>
    <n v="19.583333333333332"/>
  </r>
  <r>
    <x v="23"/>
    <x v="2"/>
    <n v="14"/>
    <n v="10"/>
    <n v="14"/>
    <n v="0.9285714285714286"/>
    <n v="1.2142857142857142"/>
    <n v="11.428571428571429"/>
  </r>
  <r>
    <x v="23"/>
    <x v="3"/>
    <n v="23"/>
    <n v="21"/>
    <n v="25"/>
    <n v="0.92"/>
    <n v="1.08"/>
    <n v="46.32"/>
  </r>
  <r>
    <x v="23"/>
    <x v="4"/>
    <n v="26"/>
    <n v="24"/>
    <n v="25"/>
    <n v="0.96"/>
    <n v="1.08"/>
    <n v="9.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BF88A5-C849-4C96-90CC-A4A533956AE5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60" firstHeaderRow="1" firstDataRow="1" firstDataCol="1"/>
  <pivotFields count="2">
    <pivotField axis="axisRow" showAll="0">
      <items count="8">
        <item x="2"/>
        <item x="0"/>
        <item x="3"/>
        <item x="4"/>
        <item x="6"/>
        <item x="5"/>
        <item x="1"/>
        <item t="default"/>
      </items>
    </pivotField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2">
    <field x="0"/>
    <field x="1"/>
  </rowFields>
  <rowItems count="57">
    <i>
      <x/>
    </i>
    <i r="1">
      <x/>
    </i>
    <i r="1">
      <x v="1"/>
    </i>
    <i r="1">
      <x v="4"/>
    </i>
    <i r="1">
      <x v="5"/>
    </i>
    <i r="1">
      <x v="6"/>
    </i>
    <i r="1">
      <x v="7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6"/>
    </i>
    <i r="1">
      <x/>
    </i>
    <i r="1">
      <x v="2"/>
    </i>
    <i r="1">
      <x v="5"/>
    </i>
    <i r="1">
      <x v="6"/>
    </i>
    <i r="1">
      <x v="7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9ECC0F-4ED2-4566-A6F3-82D1462FBE21}" name="PivotTable8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J12" firstHeaderRow="1" firstDataRow="2" firstDataCol="1"/>
  <pivotFields count="3">
    <pivotField axis="axisRow" allDrilled="1" showAll="0" dataSourceSort="1" defaultAttributeDrillState="1">
      <items count="8">
        <item x="0"/>
        <item x="1"/>
        <item x="2"/>
        <item x="3"/>
        <item x="4"/>
        <item x="5"/>
        <item x="6"/>
        <item t="default"/>
      </items>
    </pivotField>
    <pivotField axis="axisCol" allDrilled="1" showAll="0" dataSourceSort="1" defaultAttributeDrillState="1">
      <items count="25">
        <item s="1" x="0"/>
        <item s="1" x="1"/>
        <item s="1" x="2"/>
        <item s="1" x="3"/>
        <item s="1" x="4"/>
        <item s="1" x="5"/>
        <item s="1" x="6"/>
        <item s="1"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subtotalTop="0" showAll="0" defaultSubtota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um of Sessions" fld="2" baseField="0" baseItem="0"/>
  </dataFields>
  <formats count="7">
    <format dxfId="22">
      <pivotArea type="topRight" dataOnly="0" labelOnly="1" outline="0" offset="T1:U1" fieldPosition="0"/>
    </format>
    <format dxfId="23">
      <pivotArea collapsedLevelsAreSubtotals="1" fieldPosition="0">
        <references count="1">
          <reference field="0" count="1">
            <x v="1"/>
          </reference>
        </references>
      </pivotArea>
    </format>
    <format dxfId="24">
      <pivotArea dataOnly="0" labelOnly="1" fieldPosition="0">
        <references count="1">
          <reference field="0" count="1">
            <x v="1"/>
          </reference>
        </references>
      </pivotArea>
    </format>
    <format dxfId="25">
      <pivotArea collapsedLevelsAreSubtotals="1" fieldPosition="0">
        <references count="1">
          <reference field="0" count="1">
            <x v="5"/>
          </reference>
        </references>
      </pivotArea>
    </format>
    <format dxfId="26">
      <pivotArea dataOnly="0" labelOnly="1" fieldPosition="0">
        <references count="1">
          <reference field="0" count="1">
            <x v="5"/>
          </reference>
        </references>
      </pivotArea>
    </format>
    <format dxfId="27">
      <pivotArea outline="0" collapsedLevelsAreSubtotals="1" fieldPosition="0">
        <references count="1">
          <reference field="1" count="2" selected="0">
            <x v="4"/>
            <x v="5"/>
          </reference>
        </references>
      </pivotArea>
    </format>
    <format dxfId="28">
      <pivotArea dataOnly="0" labelOnly="1" fieldPosition="0">
        <references count="1">
          <reference field="1" count="2">
            <x v="4"/>
            <x v="5"/>
          </reference>
        </references>
      </pivotArea>
    </format>
  </formats>
  <conditionalFormats count="1"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7">
              <x v="0"/>
              <x v="1"/>
              <x v="2"/>
              <x v="3"/>
              <x v="4"/>
              <x v="5"/>
              <x v="6"/>
            </reference>
            <reference field="1" count="24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</references>
        </pivotArea>
      </pivotAreas>
    </conditionalFormat>
  </conditionalFormats>
  <pivotHierarchies count="11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4" showRowHeaders="1" showColHeaders="1" showRowStripes="0" showColStripes="0" showLastColumn="1"/>
  <rowHierarchiesUsage count="1">
    <rowHierarchyUsage hierarchyUsage="11"/>
  </rowHierarchiesUsage>
  <colHierarchiesUsage count="1"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set1!$A$1:$H$109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24FE6C-761D-410F-8491-7A9D4BDA1181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I12" firstHeaderRow="1" firstDataRow="2" firstDataCol="1"/>
  <pivotFields count="8">
    <pivotField axis="axisCol" multipleItemSelectionAllowed="1" showAll="0">
      <items count="2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x="17"/>
        <item x="18"/>
        <item x="19"/>
        <item x="20"/>
        <item x="21"/>
        <item x="22"/>
        <item x="23"/>
        <item t="default"/>
      </items>
    </pivotField>
    <pivotField axis="axisRow" showAll="0">
      <items count="8">
        <item x="2"/>
        <item x="6"/>
        <item x="5"/>
        <item x="4"/>
        <item x="3"/>
        <item x="0"/>
        <item x="1"/>
        <item t="default"/>
      </items>
    </pivotField>
    <pivotField showAll="0"/>
    <pivotField showAll="0"/>
    <pivotField showAll="0"/>
    <pivotField dataField="1" numFmtId="10" showAll="0"/>
    <pivotField numFmtId="2" showAll="0"/>
    <pivotField numFmtId="2"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0"/>
  </colFields>
  <colItems count="8"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dataFields count="1">
    <dataField name="Average of Bounce Rate" fld="5" subtotal="average" baseField="1" baseItem="0" numFmtId="10"/>
  </dataFields>
  <formats count="5">
    <format dxfId="17">
      <pivotArea outline="0" collapsedLevelsAreSubtotals="1" fieldPosition="0">
        <references count="1">
          <reference field="0" count="3" selected="0">
            <x v="20"/>
            <x v="21"/>
            <x v="22"/>
          </reference>
        </references>
      </pivotArea>
    </format>
    <format dxfId="18">
      <pivotArea type="topRight" dataOnly="0" labelOnly="1" outline="0" offset="C1:E1" fieldPosition="0"/>
    </format>
    <format dxfId="19">
      <pivotArea dataOnly="0" labelOnly="1" fieldPosition="0">
        <references count="1">
          <reference field="0" count="3">
            <x v="20"/>
            <x v="21"/>
            <x v="22"/>
          </reference>
        </references>
      </pivotArea>
    </format>
    <format dxfId="20">
      <pivotArea collapsedLevelsAreSubtotals="1" fieldPosition="0">
        <references count="1">
          <reference field="1" count="0"/>
        </references>
      </pivotArea>
    </format>
    <format dxfId="21">
      <pivotArea dataOnly="0" labelOnly="1" fieldPosition="0">
        <references count="1">
          <reference field="1" count="0"/>
        </references>
      </pivotArea>
    </format>
  </format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24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1" count="7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289654-EF37-4DFB-8DB7-E3ED51AC43EA}" name="PivotTable6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J12" firstHeaderRow="1" firstDataRow="2" firstDataCol="1"/>
  <pivotFields count="3">
    <pivotField axis="axisRow" allDrilled="1" showAll="0" dataSourceSort="1" defaultAttributeDrillState="1">
      <items count="8">
        <item x="0"/>
        <item x="1"/>
        <item x="2"/>
        <item x="3"/>
        <item x="4"/>
        <item x="5"/>
        <item x="6"/>
        <item t="default"/>
      </items>
    </pivotField>
    <pivotField axis="axisCol" allDrilled="1" showAll="0" dataSourceSort="1" defaultAttributeDrillState="1">
      <items count="25">
        <item s="1" x="0"/>
        <item s="1" x="1"/>
        <item s="1" x="2"/>
        <item s="1" x="3"/>
        <item s="1" x="4"/>
        <item s="1" x="5"/>
        <item s="1" x="6"/>
        <item s="1"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subtotalTop="0" showAll="0" defaultSubtota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um of Sessions" fld="2" baseField="0" baseItem="0"/>
  </dataFields>
  <formats count="7">
    <format dxfId="10">
      <pivotArea outline="0" collapsedLevelsAreSubtotals="1" fieldPosition="0">
        <references count="1">
          <reference field="1" count="2" selected="0">
            <x v="1"/>
            <x v="2"/>
          </reference>
        </references>
      </pivotArea>
    </format>
    <format dxfId="11">
      <pivotArea type="topRight" dataOnly="0" labelOnly="1" outline="0" offset="Q1:R1" fieldPosition="0"/>
    </format>
    <format dxfId="12">
      <pivotArea dataOnly="0" labelOnly="1" fieldPosition="0">
        <references count="1">
          <reference field="1" count="2">
            <x v="1"/>
            <x v="2"/>
          </reference>
        </references>
      </pivotArea>
    </format>
    <format dxfId="13">
      <pivotArea collapsedLevelsAreSubtotals="1" fieldPosition="0">
        <references count="1">
          <reference field="0" count="1">
            <x v="1"/>
          </reference>
        </references>
      </pivotArea>
    </format>
    <format dxfId="14">
      <pivotArea dataOnly="0" labelOnly="1" fieldPosition="0">
        <references count="1">
          <reference field="0" count="1">
            <x v="1"/>
          </reference>
        </references>
      </pivotArea>
    </format>
    <format dxfId="15">
      <pivotArea collapsedLevelsAreSubtotals="1" fieldPosition="0">
        <references count="1">
          <reference field="0" count="3">
            <x v="4"/>
            <x v="5"/>
            <x v="6"/>
          </reference>
        </references>
      </pivotArea>
    </format>
    <format dxfId="16">
      <pivotArea dataOnly="0" labelOnly="1" fieldPosition="0">
        <references count="1">
          <reference field="0" count="3">
            <x v="4"/>
            <x v="5"/>
            <x v="6"/>
          </reference>
        </references>
      </pivotArea>
    </format>
  </formats>
  <conditionalFormats count="1"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7">
              <x v="0"/>
              <x v="1"/>
              <x v="2"/>
              <x v="3"/>
              <x v="4"/>
              <x v="5"/>
              <x v="6"/>
            </reference>
            <reference field="1" count="24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</references>
        </pivotArea>
      </pivotAreas>
    </conditionalFormat>
  </conditionalFormats>
  <pivotHierarchies count="11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4" showRowHeaders="1" showColHeaders="1" showRowStripes="0" showColStripes="0" showLastColumn="1"/>
  <rowHierarchiesUsage count="1">
    <rowHierarchyUsage hierarchyUsage="19"/>
  </rowHierarchiesUsage>
  <colHierarchiesUsage count="1">
    <colHierarchyUsage hierarchyUsage="1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set1!$A$1:$H$104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907302-DC62-4410-8167-5608B2287778}" name="PivotTable5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Z12" firstHeaderRow="1" firstDataRow="2" firstDataCol="1"/>
  <pivotFields count="8">
    <pivotField axis="axisCol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Row" showAll="0">
      <items count="8">
        <item x="1"/>
        <item x="4"/>
        <item x="2"/>
        <item x="3"/>
        <item x="6"/>
        <item x="5"/>
        <item x="0"/>
        <item t="default"/>
      </items>
    </pivotField>
    <pivotField showAll="0"/>
    <pivotField showAll="0"/>
    <pivotField showAll="0"/>
    <pivotField dataField="1" numFmtId="10" showAll="0"/>
    <pivotField numFmtId="2" showAll="0"/>
    <pivotField numFmtId="2"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0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dataFields count="1">
    <dataField name="Average of Bounce Rate" fld="5" subtotal="average" baseField="1" baseItem="0" numFmtId="10"/>
  </dataFields>
  <formats count="9">
    <format dxfId="1">
      <pivotArea collapsedLevelsAreSubtotals="1" fieldPosition="0">
        <references count="2">
          <reference field="0" count="0" selected="0"/>
          <reference field="1" count="0"/>
        </references>
      </pivotArea>
    </format>
    <format dxfId="2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collapsedLevelsAreSubtotals="1" fieldPosition="0">
        <references count="1">
          <reference field="0" count="1" selected="0">
            <x v="18"/>
          </reference>
        </references>
      </pivotArea>
    </format>
    <format dxfId="4">
      <pivotArea outline="0" collapsedLevelsAreSubtotals="1" fieldPosition="0">
        <references count="1">
          <reference field="0" count="1" selected="0">
            <x v="18"/>
          </reference>
        </references>
      </pivotArea>
    </format>
    <format dxfId="5">
      <pivotArea outline="0" collapsedLevelsAreSubtotals="1" fieldPosition="0">
        <references count="1">
          <reference field="0" count="1" selected="0">
            <x v="18"/>
          </reference>
        </references>
      </pivotArea>
    </format>
    <format dxfId="6">
      <pivotArea type="topRight" dataOnly="0" labelOnly="1" outline="0" offset="R1" fieldPosition="0"/>
    </format>
    <format dxfId="7">
      <pivotArea dataOnly="0" labelOnly="1" fieldPosition="0">
        <references count="1">
          <reference field="0" count="1">
            <x v="18"/>
          </reference>
        </references>
      </pivotArea>
    </format>
    <format dxfId="8">
      <pivotArea collapsedLevelsAreSubtotals="1" fieldPosition="0">
        <references count="1">
          <reference field="1" count="1">
            <x v="4"/>
          </reference>
        </references>
      </pivotArea>
    </format>
    <format dxfId="9">
      <pivotArea dataOnly="0" labelOnly="1" fieldPosition="0">
        <references count="1">
          <reference field="1" count="1">
            <x v="4"/>
          </reference>
        </references>
      </pivotArea>
    </format>
  </format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24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1" count="7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573774-C9CE-44E9-9F3F-9EC817D11BFB}" name="PivotTable3" cacheId="26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A3:Z12" firstHeaderRow="1" firstDataRow="2" firstDataCol="1"/>
  <pivotFields count="3">
    <pivotField axis="axisRow" allDrilled="1" showAll="0" defaultAttributeDrillState="1">
      <items count="8">
        <item x="3"/>
        <item x="1"/>
        <item x="5"/>
        <item x="6"/>
        <item x="4"/>
        <item x="0"/>
        <item x="2"/>
        <item t="default"/>
      </items>
    </pivotField>
    <pivotField axis="axisCol" allDrilled="1" showAll="0" dataSourceSort="1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subtotalTop="0" showAll="0" defaultSubtota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dataFields count="1">
    <dataField name="Sum of Sessions" fld="2" baseField="0" baseItem="0"/>
  </dataFields>
  <conditionalFormats count="1"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7">
              <x v="0"/>
              <x v="1"/>
              <x v="2"/>
              <x v="3"/>
              <x v="4"/>
              <x v="5"/>
              <x v="6"/>
            </reference>
            <reference field="1" count="24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</references>
        </pivotArea>
      </pivotAreas>
    </conditionalFormat>
  </conditionalFormats>
  <pivotHierarchies count="11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4" showRowHeaders="1" showColHeaders="1" showRowStripes="0" showColStripes="0" showLastColumn="1"/>
  <rowHierarchiesUsage count="1">
    <rowHierarchyUsage hierarchyUsage="27"/>
  </rowHierarchiesUsage>
  <colHierarchiesUsage count="1">
    <colHierarchyUsage hierarchyUsage="2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set1!$A$1:$H$161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BEED32-E6FD-4C8E-AE69-3169473BDFF0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J12" firstHeaderRow="1" firstDataRow="2" firstDataCol="1"/>
  <pivotFields count="8">
    <pivotField axis="axisCol" showAll="0">
      <items count="25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x="17"/>
        <item x="18"/>
        <item x="19"/>
        <item x="20"/>
        <item x="21"/>
        <item x="22"/>
        <item x="23"/>
        <item t="default"/>
      </items>
    </pivotField>
    <pivotField axis="axisRow" showAll="0">
      <items count="8">
        <item x="3"/>
        <item x="1"/>
        <item x="5"/>
        <item x="6"/>
        <item x="4"/>
        <item x="0"/>
        <item x="2"/>
        <item t="default"/>
      </items>
    </pivotField>
    <pivotField showAll="0"/>
    <pivotField numFmtId="10" showAll="0"/>
    <pivotField showAll="0"/>
    <pivotField dataField="1" numFmtId="10" showAll="0"/>
    <pivotField numFmtId="2" showAll="0"/>
    <pivotField numFmtId="2"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0"/>
  </colFields>
  <colItems count="9">
    <i>
      <x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dataFields count="1">
    <dataField name="Average of Bounce Rate" fld="5" subtotal="average" baseField="0" baseItem="0"/>
  </dataFields>
  <formats count="1">
    <format dxfId="0">
      <pivotArea collapsedLevelsAreSubtotals="1" fieldPosition="0">
        <references count="2">
          <reference field="0" count="0" selected="0"/>
          <reference field="1" count="0"/>
        </references>
      </pivotArea>
    </format>
  </format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24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1" count="7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C433D7-D0B4-43AF-B8D0-73562D760C06}" name="PivotTable10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J12" firstHeaderRow="1" firstDataRow="2" firstDataCol="1"/>
  <pivotFields count="3">
    <pivotField axis="axisRow" allDrilled="1" showAll="0" dataSourceSort="1" defaultAttributeDrillState="1">
      <items count="8">
        <item x="0"/>
        <item x="1"/>
        <item x="2"/>
        <item x="3"/>
        <item x="4"/>
        <item x="5"/>
        <item x="6"/>
        <item t="default"/>
      </items>
    </pivotField>
    <pivotField axis="axisCol" allDrilled="1" showAll="0" dataSourceSort="1" defaultAttributeDrillState="1">
      <items count="25">
        <item s="1" x="0"/>
        <item s="1" x="1"/>
        <item s="1" x="2"/>
        <item s="1" x="3"/>
        <item s="1" x="4"/>
        <item s="1" x="5"/>
        <item s="1" x="6"/>
        <item s="1"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subtotalTop="0" showAll="0" defaultSubtota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um of Sessions" fld="2" baseField="0" baseItem="0"/>
  </dataFields>
  <conditionalFormats count="1"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7">
              <x v="0"/>
              <x v="1"/>
              <x v="2"/>
              <x v="3"/>
              <x v="4"/>
              <x v="5"/>
              <x v="6"/>
            </reference>
            <reference field="1" count="24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</references>
        </pivotArea>
      </pivotAreas>
    </conditionalFormat>
  </conditionalFormats>
  <pivotHierarchies count="11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4" showRowHeaders="1" showColHeaders="1" showRowStripes="0" showColStripes="0" showLastColumn="1"/>
  <rowHierarchiesUsage count="1">
    <rowHierarchyUsage hierarchyUsage="35"/>
  </rowHierarchiesUsage>
  <colHierarchiesUsage count="1">
    <colHierarchyUsage hierarchyUsage="3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set1!$A$1:$H$106">
        <x15:activeTabTopLevelEntity name="[Range 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10A879-6542-44FB-B303-B36550B70783}" name="PivotTable9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I12" firstHeaderRow="1" firstDataRow="2" firstDataCol="1"/>
  <pivotFields count="8">
    <pivotField axis="axisCol" showAll="0">
      <items count="2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x="17"/>
        <item x="18"/>
        <item x="19"/>
        <item x="20"/>
        <item x="21"/>
        <item x="22"/>
        <item x="23"/>
        <item t="default"/>
      </items>
    </pivotField>
    <pivotField axis="axisRow" showAll="0">
      <items count="8">
        <item x="1"/>
        <item x="6"/>
        <item x="3"/>
        <item x="4"/>
        <item x="2"/>
        <item x="5"/>
        <item x="0"/>
        <item t="default"/>
      </items>
    </pivotField>
    <pivotField showAll="0"/>
    <pivotField showAll="0"/>
    <pivotField showAll="0"/>
    <pivotField dataField="1" numFmtId="10" showAll="0"/>
    <pivotField numFmtId="2" showAll="0"/>
    <pivotField numFmtId="2"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0"/>
  </colFields>
  <colItems count="8"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dataFields count="1">
    <dataField name="Average of Bounce Rate" fld="5" subtotal="average" baseField="1" baseItem="0" numFmtId="1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7D896C0-0468-4F89-BE28-B6253BE7C2E8}" name="Table1" displayName="Table1" ref="A1:B90" totalsRowShown="0">
  <autoFilter ref="A1:B90" xr:uid="{B1BCA2BC-EDC0-40B1-BECA-D46E2D92EE8C}"/>
  <sortState ref="A2:B90">
    <sortCondition ref="B1:B90"/>
  </sortState>
  <tableColumns count="2">
    <tableColumn id="1" xr3:uid="{6D3C4DED-2480-40CA-AFA2-782382F5F835}" name="Column1" dataDxfId="29"/>
    <tableColumn id="2" xr3:uid="{60078EBE-5F7B-424D-AA24-94ED8BA165AA}" name="Column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65578-F97C-47A1-B382-8204A4542210}">
  <dimension ref="A1:T204"/>
  <sheetViews>
    <sheetView tabSelected="1" workbookViewId="0">
      <selection activeCell="H34" sqref="H34"/>
    </sheetView>
  </sheetViews>
  <sheetFormatPr defaultColWidth="15.7109375" defaultRowHeight="20.100000000000001" customHeight="1" x14ac:dyDescent="0.25"/>
  <cols>
    <col min="1" max="1" width="27" customWidth="1"/>
    <col min="4" max="4" width="16.7109375" style="7" customWidth="1"/>
    <col min="5" max="5" width="20.7109375" style="3" customWidth="1"/>
    <col min="7" max="7" width="19" customWidth="1"/>
    <col min="8" max="8" width="15.28515625" customWidth="1"/>
    <col min="13" max="13" width="16" customWidth="1"/>
    <col min="17" max="18" width="19.5703125" customWidth="1"/>
  </cols>
  <sheetData>
    <row r="1" spans="1:20" ht="20.100000000000001" customHeight="1" x14ac:dyDescent="0.25">
      <c r="A1" t="s">
        <v>0</v>
      </c>
      <c r="B1" t="s">
        <v>5</v>
      </c>
      <c r="C1" t="s">
        <v>6</v>
      </c>
      <c r="D1" s="7" t="s">
        <v>7</v>
      </c>
      <c r="E1" s="5" t="s">
        <v>8</v>
      </c>
      <c r="F1" t="s">
        <v>9</v>
      </c>
      <c r="G1" t="s">
        <v>14</v>
      </c>
      <c r="H1" t="s">
        <v>10</v>
      </c>
      <c r="I1" s="25" t="s">
        <v>16</v>
      </c>
      <c r="J1" s="25"/>
      <c r="K1" t="s">
        <v>18</v>
      </c>
      <c r="L1" t="s">
        <v>19</v>
      </c>
      <c r="M1" t="s">
        <v>45</v>
      </c>
      <c r="N1" t="s">
        <v>20</v>
      </c>
      <c r="O1" t="s">
        <v>38</v>
      </c>
      <c r="P1" t="s">
        <v>33</v>
      </c>
      <c r="Q1" t="s">
        <v>34</v>
      </c>
      <c r="R1" t="s">
        <v>21</v>
      </c>
    </row>
    <row r="2" spans="1:20" ht="20.100000000000001" customHeight="1" x14ac:dyDescent="0.25">
      <c r="A2" t="s">
        <v>1</v>
      </c>
      <c r="B2" s="6">
        <v>40600</v>
      </c>
      <c r="C2" s="1">
        <v>40864</v>
      </c>
      <c r="D2" s="7">
        <v>37851.360000000001</v>
      </c>
      <c r="E2" s="4"/>
      <c r="F2" s="2">
        <v>0.78180000000000005</v>
      </c>
      <c r="G2" s="9">
        <v>1.84</v>
      </c>
      <c r="H2">
        <v>3.93</v>
      </c>
      <c r="I2" s="25" t="s">
        <v>39</v>
      </c>
      <c r="J2" s="25" t="s">
        <v>40</v>
      </c>
      <c r="K2" s="10">
        <f>D2/(C2-B2)</f>
        <v>143.37636363636364</v>
      </c>
      <c r="L2" s="11">
        <f>D2/H2</f>
        <v>9631.3893129770986</v>
      </c>
      <c r="M2" s="12">
        <f>(1-F2)*L2</f>
        <v>2101.5691480916025</v>
      </c>
      <c r="N2" s="12">
        <v>2450</v>
      </c>
      <c r="O2" s="10">
        <f>K2*N2/24</f>
        <v>14636.33712121212</v>
      </c>
      <c r="P2" s="13">
        <f>L2/(C2-B2)</f>
        <v>36.482535276428401</v>
      </c>
      <c r="Q2" s="12">
        <f>P2*(1-F2)</f>
        <v>7.9604891973166749</v>
      </c>
      <c r="R2" s="12">
        <f>Q2*N2/24</f>
        <v>812.63327222607722</v>
      </c>
      <c r="S2">
        <v>50</v>
      </c>
      <c r="T2">
        <v>2450</v>
      </c>
    </row>
    <row r="3" spans="1:20" ht="20.100000000000001" customHeight="1" x14ac:dyDescent="0.25">
      <c r="A3" t="s">
        <v>2</v>
      </c>
      <c r="B3" s="1">
        <v>40926</v>
      </c>
      <c r="C3" s="1">
        <v>40941</v>
      </c>
      <c r="D3" s="7">
        <v>4575.54</v>
      </c>
      <c r="F3" s="2">
        <v>0.97709999999999997</v>
      </c>
      <c r="G3" s="9">
        <v>1.03</v>
      </c>
      <c r="H3">
        <v>2.89</v>
      </c>
      <c r="I3" s="25">
        <f>E4/(L3+L4)</f>
        <v>8.0616380960807774</v>
      </c>
      <c r="J3" s="26">
        <f>M3+M4</f>
        <v>1469.0295208066939</v>
      </c>
      <c r="K3" s="10">
        <v>0</v>
      </c>
      <c r="L3" s="11">
        <f t="shared" ref="L3:L6" si="0">D3/H3</f>
        <v>1583.2318339100345</v>
      </c>
      <c r="M3" s="12">
        <f>(1-F3)*L3</f>
        <v>36.25600899653984</v>
      </c>
      <c r="N3" s="12">
        <v>0</v>
      </c>
      <c r="O3" s="10">
        <f t="shared" ref="O3:O6" si="1">K3*N3/24</f>
        <v>0</v>
      </c>
      <c r="P3" s="13">
        <v>0</v>
      </c>
      <c r="Q3" s="12">
        <f>P3*(1-F3)</f>
        <v>0</v>
      </c>
      <c r="R3" s="12">
        <f t="shared" ref="R3:R6" si="2">Q3*N3/24</f>
        <v>0</v>
      </c>
      <c r="S3">
        <v>50</v>
      </c>
      <c r="T3">
        <v>0</v>
      </c>
    </row>
    <row r="4" spans="1:20" ht="20.100000000000001" customHeight="1" x14ac:dyDescent="0.25">
      <c r="A4" t="s">
        <v>11</v>
      </c>
      <c r="B4" s="1">
        <v>41208</v>
      </c>
      <c r="C4" s="1">
        <v>41472</v>
      </c>
      <c r="D4" s="7">
        <v>74304.11</v>
      </c>
      <c r="E4" s="8">
        <f>D3+D4</f>
        <v>78879.649999999994</v>
      </c>
      <c r="F4" s="2">
        <v>0.82530000000000003</v>
      </c>
      <c r="G4" s="9">
        <v>1.27</v>
      </c>
      <c r="H4">
        <v>9.06</v>
      </c>
      <c r="I4" s="25" t="s">
        <v>42</v>
      </c>
      <c r="J4" s="25" t="s">
        <v>41</v>
      </c>
      <c r="K4" s="10">
        <f>E4/((C4-B4+C3-B3))</f>
        <v>282.72275985663083</v>
      </c>
      <c r="L4" s="11">
        <f t="shared" si="0"/>
        <v>8201.3366445916108</v>
      </c>
      <c r="M4" s="12">
        <f>(1-F4)*L4</f>
        <v>1432.7735118101541</v>
      </c>
      <c r="N4" s="12">
        <v>2450</v>
      </c>
      <c r="O4" s="10">
        <f t="shared" si="1"/>
        <v>28861.281735364395</v>
      </c>
      <c r="P4" s="13">
        <f>J5/((C4-B4+C3-B3))</f>
        <v>35.070137915776506</v>
      </c>
      <c r="Q4" s="12">
        <f>P4*(1-I5)</f>
        <v>5.2653387842533848</v>
      </c>
      <c r="R4" s="12">
        <f t="shared" si="2"/>
        <v>537.5033342258663</v>
      </c>
      <c r="S4">
        <v>50</v>
      </c>
      <c r="T4">
        <v>2450</v>
      </c>
    </row>
    <row r="5" spans="1:20" ht="20.100000000000001" customHeight="1" x14ac:dyDescent="0.25">
      <c r="A5" t="s">
        <v>3</v>
      </c>
      <c r="B5" s="1">
        <v>40941</v>
      </c>
      <c r="C5" s="1">
        <v>41208</v>
      </c>
      <c r="D5" s="7">
        <v>80663.240000000005</v>
      </c>
      <c r="F5" s="2">
        <v>0.89500000000000002</v>
      </c>
      <c r="G5" s="9">
        <v>1.1299999999999999</v>
      </c>
      <c r="H5">
        <v>13.86</v>
      </c>
      <c r="I5" s="25">
        <f>1-(J3/J5)</f>
        <v>0.8498626153995037</v>
      </c>
      <c r="J5" s="27">
        <f>L3+L4</f>
        <v>9784.5684785016456</v>
      </c>
      <c r="K5" s="10">
        <f t="shared" ref="K5:K7" si="3">D5/(C5-B5)</f>
        <v>302.10951310861424</v>
      </c>
      <c r="L5" s="11">
        <f t="shared" si="0"/>
        <v>5819.8585858585866</v>
      </c>
      <c r="M5" s="12">
        <f>(1-F5)*L5</f>
        <v>611.08515151515144</v>
      </c>
      <c r="N5" s="12">
        <v>2450</v>
      </c>
      <c r="O5" s="10">
        <f t="shared" si="1"/>
        <v>30840.346129837704</v>
      </c>
      <c r="P5" s="13">
        <f>L5/(C5-B5)</f>
        <v>21.797223168009687</v>
      </c>
      <c r="Q5" s="12">
        <f>P5*(1-F5)</f>
        <v>2.2887084326410165</v>
      </c>
      <c r="R5" s="12">
        <f t="shared" si="2"/>
        <v>233.63898583210377</v>
      </c>
      <c r="S5">
        <v>50</v>
      </c>
      <c r="T5">
        <v>2450</v>
      </c>
    </row>
    <row r="6" spans="1:20" ht="20.100000000000001" customHeight="1" x14ac:dyDescent="0.25">
      <c r="A6" t="s">
        <v>12</v>
      </c>
      <c r="B6" s="1">
        <v>41492</v>
      </c>
      <c r="C6" s="1">
        <v>41524</v>
      </c>
      <c r="D6" s="7">
        <v>2184.98</v>
      </c>
      <c r="E6" s="8">
        <f>D5+D6</f>
        <v>82848.22</v>
      </c>
      <c r="F6" s="2">
        <v>1</v>
      </c>
      <c r="G6" s="9">
        <v>1</v>
      </c>
      <c r="H6">
        <v>1.1000000000000001</v>
      </c>
      <c r="I6" s="25" t="s">
        <v>17</v>
      </c>
      <c r="J6" s="25"/>
      <c r="K6" s="10">
        <f t="shared" si="3"/>
        <v>68.280625000000001</v>
      </c>
      <c r="L6" s="11">
        <f t="shared" si="0"/>
        <v>1986.3454545454545</v>
      </c>
      <c r="M6" s="12">
        <f>(1-F6)*L6</f>
        <v>0</v>
      </c>
      <c r="N6" s="12">
        <v>0</v>
      </c>
      <c r="O6" s="10">
        <f t="shared" si="1"/>
        <v>0</v>
      </c>
      <c r="P6" s="13">
        <f>L6/(C6-B6)</f>
        <v>62.073295454545452</v>
      </c>
      <c r="Q6" s="12">
        <f>P6*(1-F6)</f>
        <v>0</v>
      </c>
      <c r="R6" s="12">
        <f t="shared" si="2"/>
        <v>0</v>
      </c>
      <c r="S6">
        <v>50</v>
      </c>
      <c r="T6">
        <v>0</v>
      </c>
    </row>
    <row r="7" spans="1:20" ht="20.100000000000001" customHeight="1" x14ac:dyDescent="0.25">
      <c r="A7" t="s">
        <v>4</v>
      </c>
      <c r="B7" s="1">
        <v>41540</v>
      </c>
      <c r="C7" s="1">
        <v>41625</v>
      </c>
      <c r="D7" s="7">
        <v>10000</v>
      </c>
      <c r="F7" s="2">
        <v>0.31340000000000001</v>
      </c>
      <c r="G7" s="9">
        <v>3.18</v>
      </c>
      <c r="H7" t="s">
        <v>13</v>
      </c>
      <c r="K7" s="10">
        <f t="shared" si="3"/>
        <v>117.64705882352941</v>
      </c>
      <c r="O7" s="10">
        <f>SUM(O2:O6)</f>
        <v>74337.964986414227</v>
      </c>
      <c r="R7" s="12">
        <f>SUM(R2:R6)</f>
        <v>1583.7755922840472</v>
      </c>
    </row>
    <row r="9" spans="1:20" ht="20.100000000000001" customHeight="1" x14ac:dyDescent="0.25">
      <c r="A9" t="s">
        <v>15</v>
      </c>
      <c r="M9" s="13">
        <v>100000</v>
      </c>
    </row>
    <row r="10" spans="1:20" ht="20.100000000000001" customHeight="1" x14ac:dyDescent="0.25">
      <c r="E10" s="30"/>
      <c r="G10" t="s">
        <v>43</v>
      </c>
      <c r="H10" t="s">
        <v>3</v>
      </c>
    </row>
    <row r="11" spans="1:20" ht="20.100000000000001" customHeight="1" x14ac:dyDescent="0.25">
      <c r="E11" s="29">
        <f>R5</f>
        <v>233.63898583210377</v>
      </c>
      <c r="F11" s="9">
        <v>0.68</v>
      </c>
      <c r="G11" s="9">
        <v>0.72</v>
      </c>
      <c r="H11" s="9">
        <v>0.76</v>
      </c>
      <c r="I11" s="9">
        <v>0.8</v>
      </c>
      <c r="J11" s="9">
        <v>0.84</v>
      </c>
      <c r="K11" s="9">
        <v>0.88</v>
      </c>
      <c r="L11" s="9">
        <v>0.92</v>
      </c>
      <c r="M11" s="9">
        <v>0.96</v>
      </c>
    </row>
    <row r="12" spans="1:20" ht="20.100000000000001" customHeight="1" x14ac:dyDescent="0.25">
      <c r="E12" s="30">
        <v>1800</v>
      </c>
      <c r="F12" s="12">
        <f t="dataTable" ref="F12:M22" dt2D="1" dtr="1" r1="F5" r2="N5"/>
        <v>523.13335603223243</v>
      </c>
      <c r="G12" s="12">
        <v>457.74168652820345</v>
      </c>
      <c r="H12" s="12">
        <v>392.35001702417435</v>
      </c>
      <c r="I12" s="12">
        <v>326.9583475201452</v>
      </c>
      <c r="J12" s="12">
        <v>261.56667801611633</v>
      </c>
      <c r="K12" s="12">
        <v>196.17500851208717</v>
      </c>
      <c r="L12" s="12">
        <v>130.78333900805805</v>
      </c>
      <c r="M12" s="12">
        <v>65.39166950402911</v>
      </c>
    </row>
    <row r="13" spans="1:20" ht="20.100000000000001" customHeight="1" x14ac:dyDescent="0.25">
      <c r="E13" s="30">
        <v>1900</v>
      </c>
      <c r="F13" s="12">
        <v>552.19632025624526</v>
      </c>
      <c r="G13" s="12">
        <v>483.17178022421473</v>
      </c>
      <c r="H13" s="12">
        <v>414.14724019218403</v>
      </c>
      <c r="I13" s="12">
        <v>345.12270016015327</v>
      </c>
      <c r="J13" s="12">
        <v>276.09816012812274</v>
      </c>
      <c r="K13" s="12">
        <v>207.07362009609201</v>
      </c>
      <c r="L13" s="12">
        <v>138.04908006406129</v>
      </c>
      <c r="M13" s="12">
        <v>69.024540032030728</v>
      </c>
    </row>
    <row r="14" spans="1:20" ht="20.100000000000001" customHeight="1" x14ac:dyDescent="0.25">
      <c r="D14" s="7" t="s">
        <v>44</v>
      </c>
      <c r="E14" s="30">
        <v>2000</v>
      </c>
      <c r="F14" s="12">
        <v>581.2592844802582</v>
      </c>
      <c r="G14" s="12">
        <v>508.60187392022607</v>
      </c>
      <c r="H14" s="12">
        <v>435.94446336019377</v>
      </c>
      <c r="I14" s="12">
        <v>363.28705280016135</v>
      </c>
      <c r="J14" s="12">
        <v>290.62964224012921</v>
      </c>
      <c r="K14" s="12">
        <v>217.97223168009688</v>
      </c>
      <c r="L14" s="12">
        <v>145.31482112006452</v>
      </c>
      <c r="M14" s="12">
        <v>72.657410560032346</v>
      </c>
      <c r="P14" s="31"/>
      <c r="Q14" s="31" t="s">
        <v>52</v>
      </c>
      <c r="R14" s="31"/>
    </row>
    <row r="15" spans="1:20" ht="20.100000000000001" customHeight="1" x14ac:dyDescent="0.25">
      <c r="E15" s="30">
        <v>2100</v>
      </c>
      <c r="F15" s="12">
        <v>610.32224870427115</v>
      </c>
      <c r="G15" s="12">
        <v>534.03196761623735</v>
      </c>
      <c r="H15" s="12">
        <v>457.74168652820345</v>
      </c>
      <c r="I15" s="12">
        <v>381.45140544016937</v>
      </c>
      <c r="J15" s="12">
        <v>305.16112435213569</v>
      </c>
      <c r="K15" s="12">
        <v>228.87084326410172</v>
      </c>
      <c r="L15" s="12">
        <v>152.58056217606773</v>
      </c>
      <c r="M15" s="12">
        <v>76.290281088033964</v>
      </c>
      <c r="P15" s="31"/>
      <c r="Q15" s="31" t="s">
        <v>50</v>
      </c>
      <c r="R15" s="31" t="s">
        <v>51</v>
      </c>
    </row>
    <row r="16" spans="1:20" ht="20.100000000000001" customHeight="1" x14ac:dyDescent="0.25">
      <c r="E16" s="30">
        <v>2200</v>
      </c>
      <c r="F16" s="12">
        <v>639.38521292828398</v>
      </c>
      <c r="G16" s="12">
        <v>559.46206131224869</v>
      </c>
      <c r="H16" s="12">
        <v>479.53890969621307</v>
      </c>
      <c r="I16" s="12">
        <v>399.6157580801775</v>
      </c>
      <c r="J16" s="12">
        <v>319.6926064641421</v>
      </c>
      <c r="K16" s="12">
        <v>239.76945484810653</v>
      </c>
      <c r="L16" s="12">
        <v>159.84630323207097</v>
      </c>
      <c r="M16" s="12">
        <v>79.923151616035582</v>
      </c>
      <c r="P16" s="31" t="s">
        <v>46</v>
      </c>
      <c r="Q16" s="31">
        <v>0.5</v>
      </c>
      <c r="R16" s="32">
        <f>O7*Q16</f>
        <v>37168.982493207113</v>
      </c>
    </row>
    <row r="17" spans="5:18" ht="20.100000000000001" customHeight="1" x14ac:dyDescent="0.25">
      <c r="E17" s="30">
        <v>2300</v>
      </c>
      <c r="F17" s="12">
        <v>668.44817715229692</v>
      </c>
      <c r="G17" s="12">
        <v>584.89215500825992</v>
      </c>
      <c r="H17" s="12">
        <v>501.33613286422275</v>
      </c>
      <c r="I17" s="12">
        <v>417.78011072018558</v>
      </c>
      <c r="J17" s="12">
        <v>334.22408857614863</v>
      </c>
      <c r="K17" s="12">
        <v>250.66806643211137</v>
      </c>
      <c r="L17" s="12">
        <v>167.1120442880742</v>
      </c>
      <c r="M17" s="12">
        <v>83.5560221440372</v>
      </c>
      <c r="P17" s="31" t="s">
        <v>47</v>
      </c>
      <c r="Q17" s="31">
        <v>0.2</v>
      </c>
      <c r="R17" s="32">
        <f>O7*Q17</f>
        <v>14867.592997282845</v>
      </c>
    </row>
    <row r="18" spans="5:18" ht="20.100000000000001" customHeight="1" x14ac:dyDescent="0.25">
      <c r="E18" s="30">
        <v>2400</v>
      </c>
      <c r="F18" s="12">
        <v>697.51114137630987</v>
      </c>
      <c r="G18" s="12">
        <v>610.32224870427126</v>
      </c>
      <c r="H18" s="12">
        <v>523.13335603223243</v>
      </c>
      <c r="I18" s="12">
        <v>435.94446336019359</v>
      </c>
      <c r="J18" s="12">
        <v>348.75557068815505</v>
      </c>
      <c r="K18" s="12">
        <v>261.56667801611621</v>
      </c>
      <c r="L18" s="12">
        <v>174.37778534407741</v>
      </c>
      <c r="M18" s="12">
        <v>87.188892672038818</v>
      </c>
      <c r="P18" s="31" t="s">
        <v>48</v>
      </c>
      <c r="Q18" s="31">
        <v>0.2</v>
      </c>
      <c r="R18" s="32">
        <f>O7*Q18</f>
        <v>14867.592997282845</v>
      </c>
    </row>
    <row r="19" spans="5:18" ht="20.100000000000001" customHeight="1" x14ac:dyDescent="0.25">
      <c r="E19" s="30">
        <v>2500</v>
      </c>
      <c r="F19" s="12">
        <v>726.5741056003227</v>
      </c>
      <c r="G19" s="12">
        <v>635.7523424002826</v>
      </c>
      <c r="H19" s="12">
        <v>544.93057920024216</v>
      </c>
      <c r="I19" s="12">
        <v>454.10881600020167</v>
      </c>
      <c r="J19" s="12">
        <v>363.28705280016152</v>
      </c>
      <c r="K19" s="12">
        <v>272.46528960012108</v>
      </c>
      <c r="L19" s="12">
        <v>181.64352640008065</v>
      </c>
      <c r="M19" s="12">
        <v>90.821763200040436</v>
      </c>
      <c r="P19" s="31" t="s">
        <v>49</v>
      </c>
      <c r="Q19" s="31">
        <v>0.1</v>
      </c>
      <c r="R19" s="32">
        <f>O7*Q19</f>
        <v>7433.7964986414227</v>
      </c>
    </row>
    <row r="20" spans="5:18" ht="20.100000000000001" customHeight="1" x14ac:dyDescent="0.25">
      <c r="E20" s="30">
        <v>2600</v>
      </c>
      <c r="F20" s="12">
        <v>755.63706982433575</v>
      </c>
      <c r="G20" s="12">
        <v>661.18243609629383</v>
      </c>
      <c r="H20" s="12">
        <v>566.7278023682519</v>
      </c>
      <c r="I20" s="12">
        <v>472.2731686402098</v>
      </c>
      <c r="J20" s="12">
        <v>377.81853491216799</v>
      </c>
      <c r="K20" s="12">
        <v>283.36390118412595</v>
      </c>
      <c r="L20" s="12">
        <v>188.90926745608385</v>
      </c>
      <c r="M20" s="12">
        <v>94.454633728042054</v>
      </c>
    </row>
    <row r="21" spans="5:18" ht="20.100000000000001" customHeight="1" x14ac:dyDescent="0.25">
      <c r="E21" s="30">
        <v>2700</v>
      </c>
      <c r="F21" s="12">
        <v>784.70003404834858</v>
      </c>
      <c r="G21" s="12">
        <v>686.61252979230505</v>
      </c>
      <c r="H21" s="12">
        <v>588.52502553626152</v>
      </c>
      <c r="I21" s="12">
        <v>490.43752128021782</v>
      </c>
      <c r="J21" s="12">
        <v>392.35001702417441</v>
      </c>
      <c r="K21" s="12">
        <v>294.26251276813076</v>
      </c>
      <c r="L21" s="12">
        <v>196.17500851208709</v>
      </c>
      <c r="M21" s="12">
        <v>98.087504256043687</v>
      </c>
    </row>
    <row r="22" spans="5:18" ht="20.100000000000001" customHeight="1" x14ac:dyDescent="0.25">
      <c r="E22" s="30">
        <v>2800</v>
      </c>
      <c r="F22" s="12">
        <v>813.76299827236153</v>
      </c>
      <c r="G22" s="12">
        <v>712.04262348831651</v>
      </c>
      <c r="H22" s="12">
        <v>610.32224870427126</v>
      </c>
      <c r="I22" s="12">
        <v>508.6018739202259</v>
      </c>
      <c r="J22" s="12">
        <v>406.88149913618093</v>
      </c>
      <c r="K22" s="12">
        <v>305.16112435213563</v>
      </c>
      <c r="L22" s="12">
        <v>203.4407495680903</v>
      </c>
      <c r="M22" s="12">
        <v>101.72037478404529</v>
      </c>
    </row>
    <row r="23" spans="5:18" ht="20.100000000000001" customHeight="1" x14ac:dyDescent="0.25">
      <c r="E23" s="30"/>
    </row>
    <row r="24" spans="5:18" ht="20.100000000000001" customHeight="1" x14ac:dyDescent="0.25">
      <c r="E24" s="30"/>
    </row>
    <row r="25" spans="5:18" ht="20.100000000000001" customHeight="1" x14ac:dyDescent="0.25">
      <c r="E25" s="30"/>
    </row>
    <row r="26" spans="5:18" ht="20.100000000000001" customHeight="1" x14ac:dyDescent="0.25">
      <c r="E26" s="30"/>
    </row>
    <row r="27" spans="5:18" ht="20.100000000000001" customHeight="1" x14ac:dyDescent="0.25">
      <c r="E27" s="30"/>
    </row>
    <row r="28" spans="5:18" ht="20.100000000000001" customHeight="1" x14ac:dyDescent="0.25">
      <c r="E28" s="30"/>
    </row>
    <row r="29" spans="5:18" ht="20.100000000000001" customHeight="1" x14ac:dyDescent="0.25">
      <c r="E29" s="30"/>
    </row>
    <row r="30" spans="5:18" ht="20.100000000000001" customHeight="1" x14ac:dyDescent="0.25">
      <c r="E30" s="30"/>
    </row>
    <row r="31" spans="5:18" ht="20.100000000000001" customHeight="1" x14ac:dyDescent="0.25">
      <c r="E31" s="30"/>
    </row>
    <row r="32" spans="5:18" ht="20.100000000000001" customHeight="1" x14ac:dyDescent="0.25">
      <c r="E32" s="30"/>
    </row>
    <row r="33" spans="5:5" ht="20.100000000000001" customHeight="1" x14ac:dyDescent="0.25">
      <c r="E33" s="30"/>
    </row>
    <row r="34" spans="5:5" ht="20.100000000000001" customHeight="1" x14ac:dyDescent="0.25">
      <c r="E34" s="30"/>
    </row>
    <row r="35" spans="5:5" ht="20.100000000000001" customHeight="1" x14ac:dyDescent="0.25">
      <c r="E35" s="30"/>
    </row>
    <row r="36" spans="5:5" ht="20.100000000000001" customHeight="1" x14ac:dyDescent="0.25">
      <c r="E36" s="30"/>
    </row>
    <row r="37" spans="5:5" ht="20.100000000000001" customHeight="1" x14ac:dyDescent="0.25">
      <c r="E37" s="30"/>
    </row>
    <row r="38" spans="5:5" ht="20.100000000000001" customHeight="1" x14ac:dyDescent="0.25">
      <c r="E38" s="30"/>
    </row>
    <row r="39" spans="5:5" ht="20.100000000000001" customHeight="1" x14ac:dyDescent="0.25">
      <c r="E39" s="30"/>
    </row>
    <row r="40" spans="5:5" ht="20.100000000000001" customHeight="1" x14ac:dyDescent="0.25">
      <c r="E40" s="30"/>
    </row>
    <row r="41" spans="5:5" ht="20.100000000000001" customHeight="1" x14ac:dyDescent="0.25">
      <c r="E41" s="30"/>
    </row>
    <row r="42" spans="5:5" ht="20.100000000000001" customHeight="1" x14ac:dyDescent="0.25">
      <c r="E42" s="30"/>
    </row>
    <row r="43" spans="5:5" ht="20.100000000000001" customHeight="1" x14ac:dyDescent="0.25">
      <c r="E43" s="30"/>
    </row>
    <row r="44" spans="5:5" ht="20.100000000000001" customHeight="1" x14ac:dyDescent="0.25">
      <c r="E44" s="30"/>
    </row>
    <row r="45" spans="5:5" ht="20.100000000000001" customHeight="1" x14ac:dyDescent="0.25">
      <c r="E45" s="30"/>
    </row>
    <row r="46" spans="5:5" ht="20.100000000000001" customHeight="1" x14ac:dyDescent="0.25">
      <c r="E46" s="30"/>
    </row>
    <row r="47" spans="5:5" ht="20.100000000000001" customHeight="1" x14ac:dyDescent="0.25">
      <c r="E47" s="30"/>
    </row>
    <row r="48" spans="5:5" ht="20.100000000000001" customHeight="1" x14ac:dyDescent="0.25">
      <c r="E48" s="30"/>
    </row>
    <row r="49" spans="5:5" ht="20.100000000000001" customHeight="1" x14ac:dyDescent="0.25">
      <c r="E49" s="30"/>
    </row>
    <row r="50" spans="5:5" ht="20.100000000000001" customHeight="1" x14ac:dyDescent="0.25">
      <c r="E50" s="30"/>
    </row>
    <row r="51" spans="5:5" ht="20.100000000000001" customHeight="1" x14ac:dyDescent="0.25">
      <c r="E51" s="30"/>
    </row>
    <row r="52" spans="5:5" ht="20.100000000000001" customHeight="1" x14ac:dyDescent="0.25">
      <c r="E52" s="30"/>
    </row>
    <row r="53" spans="5:5" ht="20.100000000000001" customHeight="1" x14ac:dyDescent="0.25">
      <c r="E53" s="30"/>
    </row>
    <row r="54" spans="5:5" ht="20.100000000000001" customHeight="1" x14ac:dyDescent="0.25">
      <c r="E54" s="30"/>
    </row>
    <row r="55" spans="5:5" ht="20.100000000000001" customHeight="1" x14ac:dyDescent="0.25">
      <c r="E55" s="30"/>
    </row>
    <row r="56" spans="5:5" ht="20.100000000000001" customHeight="1" x14ac:dyDescent="0.25">
      <c r="E56" s="30"/>
    </row>
    <row r="57" spans="5:5" ht="20.100000000000001" customHeight="1" x14ac:dyDescent="0.25">
      <c r="E57" s="30"/>
    </row>
    <row r="58" spans="5:5" ht="20.100000000000001" customHeight="1" x14ac:dyDescent="0.25">
      <c r="E58" s="30"/>
    </row>
    <row r="59" spans="5:5" ht="20.100000000000001" customHeight="1" x14ac:dyDescent="0.25">
      <c r="E59" s="30"/>
    </row>
    <row r="60" spans="5:5" ht="20.100000000000001" customHeight="1" x14ac:dyDescent="0.25">
      <c r="E60" s="30"/>
    </row>
    <row r="61" spans="5:5" ht="20.100000000000001" customHeight="1" x14ac:dyDescent="0.25">
      <c r="E61" s="30"/>
    </row>
    <row r="62" spans="5:5" ht="20.100000000000001" customHeight="1" x14ac:dyDescent="0.25">
      <c r="E62" s="30"/>
    </row>
    <row r="63" spans="5:5" ht="20.100000000000001" customHeight="1" x14ac:dyDescent="0.25">
      <c r="E63" s="30"/>
    </row>
    <row r="64" spans="5:5" ht="20.100000000000001" customHeight="1" x14ac:dyDescent="0.25">
      <c r="E64" s="30"/>
    </row>
    <row r="65" spans="5:5" ht="20.100000000000001" customHeight="1" x14ac:dyDescent="0.25">
      <c r="E65" s="30"/>
    </row>
    <row r="66" spans="5:5" ht="20.100000000000001" customHeight="1" x14ac:dyDescent="0.25">
      <c r="E66" s="30"/>
    </row>
    <row r="67" spans="5:5" ht="20.100000000000001" customHeight="1" x14ac:dyDescent="0.25">
      <c r="E67" s="30"/>
    </row>
    <row r="68" spans="5:5" ht="20.100000000000001" customHeight="1" x14ac:dyDescent="0.25">
      <c r="E68" s="30"/>
    </row>
    <row r="69" spans="5:5" ht="20.100000000000001" customHeight="1" x14ac:dyDescent="0.25">
      <c r="E69" s="30"/>
    </row>
    <row r="70" spans="5:5" ht="20.100000000000001" customHeight="1" x14ac:dyDescent="0.25">
      <c r="E70" s="30"/>
    </row>
    <row r="71" spans="5:5" ht="20.100000000000001" customHeight="1" x14ac:dyDescent="0.25">
      <c r="E71" s="30"/>
    </row>
    <row r="72" spans="5:5" ht="20.100000000000001" customHeight="1" x14ac:dyDescent="0.25">
      <c r="E72" s="30"/>
    </row>
    <row r="73" spans="5:5" ht="20.100000000000001" customHeight="1" x14ac:dyDescent="0.25">
      <c r="E73" s="30"/>
    </row>
    <row r="74" spans="5:5" ht="20.100000000000001" customHeight="1" x14ac:dyDescent="0.25">
      <c r="E74" s="30"/>
    </row>
    <row r="75" spans="5:5" ht="20.100000000000001" customHeight="1" x14ac:dyDescent="0.25">
      <c r="E75" s="30"/>
    </row>
    <row r="76" spans="5:5" ht="20.100000000000001" customHeight="1" x14ac:dyDescent="0.25">
      <c r="E76" s="30"/>
    </row>
    <row r="77" spans="5:5" ht="20.100000000000001" customHeight="1" x14ac:dyDescent="0.25">
      <c r="E77" s="30"/>
    </row>
    <row r="78" spans="5:5" ht="20.100000000000001" customHeight="1" x14ac:dyDescent="0.25">
      <c r="E78" s="30"/>
    </row>
    <row r="79" spans="5:5" ht="20.100000000000001" customHeight="1" x14ac:dyDescent="0.25">
      <c r="E79" s="30"/>
    </row>
    <row r="80" spans="5:5" ht="20.100000000000001" customHeight="1" x14ac:dyDescent="0.25">
      <c r="E80" s="30"/>
    </row>
    <row r="81" spans="5:5" ht="20.100000000000001" customHeight="1" x14ac:dyDescent="0.25">
      <c r="E81" s="30"/>
    </row>
    <row r="82" spans="5:5" ht="20.100000000000001" customHeight="1" x14ac:dyDescent="0.25">
      <c r="E82" s="30"/>
    </row>
    <row r="83" spans="5:5" ht="20.100000000000001" customHeight="1" x14ac:dyDescent="0.25">
      <c r="E83" s="30"/>
    </row>
    <row r="84" spans="5:5" ht="20.100000000000001" customHeight="1" x14ac:dyDescent="0.25">
      <c r="E84" s="30"/>
    </row>
    <row r="85" spans="5:5" ht="20.100000000000001" customHeight="1" x14ac:dyDescent="0.25">
      <c r="E85" s="30"/>
    </row>
    <row r="86" spans="5:5" ht="20.100000000000001" customHeight="1" x14ac:dyDescent="0.25">
      <c r="E86" s="30"/>
    </row>
    <row r="87" spans="5:5" ht="20.100000000000001" customHeight="1" x14ac:dyDescent="0.25">
      <c r="E87" s="30"/>
    </row>
    <row r="88" spans="5:5" ht="20.100000000000001" customHeight="1" x14ac:dyDescent="0.25">
      <c r="E88" s="30"/>
    </row>
    <row r="89" spans="5:5" ht="20.100000000000001" customHeight="1" x14ac:dyDescent="0.25">
      <c r="E89" s="30"/>
    </row>
    <row r="90" spans="5:5" ht="20.100000000000001" customHeight="1" x14ac:dyDescent="0.25">
      <c r="E90" s="30"/>
    </row>
    <row r="91" spans="5:5" ht="20.100000000000001" customHeight="1" x14ac:dyDescent="0.25">
      <c r="E91" s="30"/>
    </row>
    <row r="92" spans="5:5" ht="20.100000000000001" customHeight="1" x14ac:dyDescent="0.25">
      <c r="E92" s="30"/>
    </row>
    <row r="93" spans="5:5" ht="20.100000000000001" customHeight="1" x14ac:dyDescent="0.25">
      <c r="E93" s="30"/>
    </row>
    <row r="94" spans="5:5" ht="20.100000000000001" customHeight="1" x14ac:dyDescent="0.25">
      <c r="E94" s="30"/>
    </row>
    <row r="95" spans="5:5" ht="20.100000000000001" customHeight="1" x14ac:dyDescent="0.25">
      <c r="E95" s="30"/>
    </row>
    <row r="96" spans="5:5" ht="20.100000000000001" customHeight="1" x14ac:dyDescent="0.25">
      <c r="E96" s="30"/>
    </row>
    <row r="97" spans="5:5" ht="20.100000000000001" customHeight="1" x14ac:dyDescent="0.25">
      <c r="E97" s="30"/>
    </row>
    <row r="98" spans="5:5" ht="20.100000000000001" customHeight="1" x14ac:dyDescent="0.25">
      <c r="E98" s="30"/>
    </row>
    <row r="99" spans="5:5" ht="20.100000000000001" customHeight="1" x14ac:dyDescent="0.25">
      <c r="E99" s="30"/>
    </row>
    <row r="100" spans="5:5" ht="20.100000000000001" customHeight="1" x14ac:dyDescent="0.25">
      <c r="E100" s="30"/>
    </row>
    <row r="101" spans="5:5" ht="20.100000000000001" customHeight="1" x14ac:dyDescent="0.25">
      <c r="E101" s="30"/>
    </row>
    <row r="102" spans="5:5" ht="20.100000000000001" customHeight="1" x14ac:dyDescent="0.25">
      <c r="E102" s="30"/>
    </row>
    <row r="103" spans="5:5" ht="20.100000000000001" customHeight="1" x14ac:dyDescent="0.25">
      <c r="E103" s="30"/>
    </row>
    <row r="104" spans="5:5" ht="20.100000000000001" customHeight="1" x14ac:dyDescent="0.25">
      <c r="E104" s="30"/>
    </row>
    <row r="105" spans="5:5" ht="20.100000000000001" customHeight="1" x14ac:dyDescent="0.25">
      <c r="E105" s="30"/>
    </row>
    <row r="106" spans="5:5" ht="20.100000000000001" customHeight="1" x14ac:dyDescent="0.25">
      <c r="E106" s="30"/>
    </row>
    <row r="107" spans="5:5" ht="20.100000000000001" customHeight="1" x14ac:dyDescent="0.25">
      <c r="E107" s="30"/>
    </row>
    <row r="108" spans="5:5" ht="20.100000000000001" customHeight="1" x14ac:dyDescent="0.25">
      <c r="E108" s="30"/>
    </row>
    <row r="109" spans="5:5" ht="20.100000000000001" customHeight="1" x14ac:dyDescent="0.25">
      <c r="E109" s="30"/>
    </row>
    <row r="110" spans="5:5" ht="20.100000000000001" customHeight="1" x14ac:dyDescent="0.25">
      <c r="E110" s="30"/>
    </row>
    <row r="111" spans="5:5" ht="20.100000000000001" customHeight="1" x14ac:dyDescent="0.25">
      <c r="E111" s="30"/>
    </row>
    <row r="112" spans="5:5" ht="20.100000000000001" customHeight="1" x14ac:dyDescent="0.25">
      <c r="E112" s="30"/>
    </row>
    <row r="113" spans="5:5" ht="20.100000000000001" customHeight="1" x14ac:dyDescent="0.25">
      <c r="E113" s="30"/>
    </row>
    <row r="114" spans="5:5" ht="20.100000000000001" customHeight="1" x14ac:dyDescent="0.25">
      <c r="E114" s="30"/>
    </row>
    <row r="115" spans="5:5" ht="20.100000000000001" customHeight="1" x14ac:dyDescent="0.25">
      <c r="E115" s="30"/>
    </row>
    <row r="116" spans="5:5" ht="20.100000000000001" customHeight="1" x14ac:dyDescent="0.25">
      <c r="E116" s="30"/>
    </row>
    <row r="117" spans="5:5" ht="20.100000000000001" customHeight="1" x14ac:dyDescent="0.25">
      <c r="E117" s="30"/>
    </row>
    <row r="118" spans="5:5" ht="20.100000000000001" customHeight="1" x14ac:dyDescent="0.25">
      <c r="E118" s="30"/>
    </row>
    <row r="119" spans="5:5" ht="20.100000000000001" customHeight="1" x14ac:dyDescent="0.25">
      <c r="E119" s="30"/>
    </row>
    <row r="120" spans="5:5" ht="20.100000000000001" customHeight="1" x14ac:dyDescent="0.25">
      <c r="E120" s="30"/>
    </row>
    <row r="121" spans="5:5" ht="20.100000000000001" customHeight="1" x14ac:dyDescent="0.25">
      <c r="E121" s="30"/>
    </row>
    <row r="122" spans="5:5" ht="20.100000000000001" customHeight="1" x14ac:dyDescent="0.25">
      <c r="E122" s="30"/>
    </row>
    <row r="123" spans="5:5" ht="20.100000000000001" customHeight="1" x14ac:dyDescent="0.25">
      <c r="E123" s="30"/>
    </row>
    <row r="124" spans="5:5" ht="20.100000000000001" customHeight="1" x14ac:dyDescent="0.25">
      <c r="E124" s="30"/>
    </row>
    <row r="125" spans="5:5" ht="20.100000000000001" customHeight="1" x14ac:dyDescent="0.25">
      <c r="E125" s="30"/>
    </row>
    <row r="126" spans="5:5" ht="20.100000000000001" customHeight="1" x14ac:dyDescent="0.25">
      <c r="E126" s="30"/>
    </row>
    <row r="127" spans="5:5" ht="20.100000000000001" customHeight="1" x14ac:dyDescent="0.25">
      <c r="E127" s="30"/>
    </row>
    <row r="128" spans="5:5" ht="20.100000000000001" customHeight="1" x14ac:dyDescent="0.25">
      <c r="E128" s="30"/>
    </row>
    <row r="129" spans="5:5" ht="20.100000000000001" customHeight="1" x14ac:dyDescent="0.25">
      <c r="E129" s="30"/>
    </row>
    <row r="130" spans="5:5" ht="20.100000000000001" customHeight="1" x14ac:dyDescent="0.25">
      <c r="E130" s="30"/>
    </row>
    <row r="131" spans="5:5" ht="20.100000000000001" customHeight="1" x14ac:dyDescent="0.25">
      <c r="E131" s="30"/>
    </row>
    <row r="132" spans="5:5" ht="20.100000000000001" customHeight="1" x14ac:dyDescent="0.25">
      <c r="E132" s="30"/>
    </row>
    <row r="133" spans="5:5" ht="20.100000000000001" customHeight="1" x14ac:dyDescent="0.25">
      <c r="E133" s="30"/>
    </row>
    <row r="134" spans="5:5" ht="20.100000000000001" customHeight="1" x14ac:dyDescent="0.25">
      <c r="E134" s="30"/>
    </row>
    <row r="135" spans="5:5" ht="20.100000000000001" customHeight="1" x14ac:dyDescent="0.25">
      <c r="E135" s="30"/>
    </row>
    <row r="136" spans="5:5" ht="20.100000000000001" customHeight="1" x14ac:dyDescent="0.25">
      <c r="E136" s="30"/>
    </row>
    <row r="137" spans="5:5" ht="20.100000000000001" customHeight="1" x14ac:dyDescent="0.25">
      <c r="E137" s="30"/>
    </row>
    <row r="138" spans="5:5" ht="20.100000000000001" customHeight="1" x14ac:dyDescent="0.25">
      <c r="E138" s="30"/>
    </row>
    <row r="139" spans="5:5" ht="20.100000000000001" customHeight="1" x14ac:dyDescent="0.25">
      <c r="E139" s="30"/>
    </row>
    <row r="140" spans="5:5" ht="20.100000000000001" customHeight="1" x14ac:dyDescent="0.25">
      <c r="E140" s="30"/>
    </row>
    <row r="141" spans="5:5" ht="20.100000000000001" customHeight="1" x14ac:dyDescent="0.25">
      <c r="E141" s="30"/>
    </row>
    <row r="142" spans="5:5" ht="20.100000000000001" customHeight="1" x14ac:dyDescent="0.25">
      <c r="E142" s="30"/>
    </row>
    <row r="143" spans="5:5" ht="20.100000000000001" customHeight="1" x14ac:dyDescent="0.25">
      <c r="E143" s="30"/>
    </row>
    <row r="144" spans="5:5" ht="20.100000000000001" customHeight="1" x14ac:dyDescent="0.25">
      <c r="E144" s="30"/>
    </row>
    <row r="145" spans="5:5" ht="20.100000000000001" customHeight="1" x14ac:dyDescent="0.25">
      <c r="E145" s="30"/>
    </row>
    <row r="146" spans="5:5" ht="20.100000000000001" customHeight="1" x14ac:dyDescent="0.25">
      <c r="E146" s="30"/>
    </row>
    <row r="147" spans="5:5" ht="20.100000000000001" customHeight="1" x14ac:dyDescent="0.25">
      <c r="E147" s="30"/>
    </row>
    <row r="148" spans="5:5" ht="20.100000000000001" customHeight="1" x14ac:dyDescent="0.25">
      <c r="E148" s="30"/>
    </row>
    <row r="149" spans="5:5" ht="20.100000000000001" customHeight="1" x14ac:dyDescent="0.25">
      <c r="E149" s="30"/>
    </row>
    <row r="150" spans="5:5" ht="20.100000000000001" customHeight="1" x14ac:dyDescent="0.25">
      <c r="E150" s="30"/>
    </row>
    <row r="151" spans="5:5" ht="20.100000000000001" customHeight="1" x14ac:dyDescent="0.25">
      <c r="E151" s="30"/>
    </row>
    <row r="152" spans="5:5" ht="20.100000000000001" customHeight="1" x14ac:dyDescent="0.25">
      <c r="E152" s="30"/>
    </row>
    <row r="153" spans="5:5" ht="20.100000000000001" customHeight="1" x14ac:dyDescent="0.25">
      <c r="E153" s="30"/>
    </row>
    <row r="154" spans="5:5" ht="20.100000000000001" customHeight="1" x14ac:dyDescent="0.25">
      <c r="E154" s="30"/>
    </row>
    <row r="155" spans="5:5" ht="20.100000000000001" customHeight="1" x14ac:dyDescent="0.25">
      <c r="E155" s="30"/>
    </row>
    <row r="156" spans="5:5" ht="20.100000000000001" customHeight="1" x14ac:dyDescent="0.25">
      <c r="E156" s="30"/>
    </row>
    <row r="157" spans="5:5" ht="20.100000000000001" customHeight="1" x14ac:dyDescent="0.25">
      <c r="E157" s="30"/>
    </row>
    <row r="158" spans="5:5" ht="20.100000000000001" customHeight="1" x14ac:dyDescent="0.25">
      <c r="E158" s="30"/>
    </row>
    <row r="159" spans="5:5" ht="20.100000000000001" customHeight="1" x14ac:dyDescent="0.25">
      <c r="E159" s="30"/>
    </row>
    <row r="160" spans="5:5" ht="20.100000000000001" customHeight="1" x14ac:dyDescent="0.25">
      <c r="E160" s="30"/>
    </row>
    <row r="161" spans="5:5" ht="20.100000000000001" customHeight="1" x14ac:dyDescent="0.25">
      <c r="E161" s="30"/>
    </row>
    <row r="162" spans="5:5" ht="20.100000000000001" customHeight="1" x14ac:dyDescent="0.25">
      <c r="E162" s="30"/>
    </row>
    <row r="163" spans="5:5" ht="20.100000000000001" customHeight="1" x14ac:dyDescent="0.25">
      <c r="E163" s="30"/>
    </row>
    <row r="164" spans="5:5" ht="20.100000000000001" customHeight="1" x14ac:dyDescent="0.25">
      <c r="E164" s="30"/>
    </row>
    <row r="165" spans="5:5" ht="20.100000000000001" customHeight="1" x14ac:dyDescent="0.25">
      <c r="E165" s="30"/>
    </row>
    <row r="166" spans="5:5" ht="20.100000000000001" customHeight="1" x14ac:dyDescent="0.25">
      <c r="E166" s="30"/>
    </row>
    <row r="167" spans="5:5" ht="20.100000000000001" customHeight="1" x14ac:dyDescent="0.25">
      <c r="E167" s="30"/>
    </row>
    <row r="168" spans="5:5" ht="20.100000000000001" customHeight="1" x14ac:dyDescent="0.25">
      <c r="E168" s="30"/>
    </row>
    <row r="169" spans="5:5" ht="20.100000000000001" customHeight="1" x14ac:dyDescent="0.25">
      <c r="E169" s="30"/>
    </row>
    <row r="170" spans="5:5" ht="20.100000000000001" customHeight="1" x14ac:dyDescent="0.25">
      <c r="E170" s="30"/>
    </row>
    <row r="171" spans="5:5" ht="20.100000000000001" customHeight="1" x14ac:dyDescent="0.25">
      <c r="E171" s="30"/>
    </row>
    <row r="172" spans="5:5" ht="20.100000000000001" customHeight="1" x14ac:dyDescent="0.25">
      <c r="E172" s="30"/>
    </row>
    <row r="173" spans="5:5" ht="20.100000000000001" customHeight="1" x14ac:dyDescent="0.25">
      <c r="E173" s="30"/>
    </row>
    <row r="174" spans="5:5" ht="20.100000000000001" customHeight="1" x14ac:dyDescent="0.25">
      <c r="E174" s="30"/>
    </row>
    <row r="175" spans="5:5" ht="20.100000000000001" customHeight="1" x14ac:dyDescent="0.25">
      <c r="E175" s="30"/>
    </row>
    <row r="176" spans="5:5" ht="20.100000000000001" customHeight="1" x14ac:dyDescent="0.25">
      <c r="E176" s="30"/>
    </row>
    <row r="177" spans="5:5" ht="20.100000000000001" customHeight="1" x14ac:dyDescent="0.25">
      <c r="E177" s="30"/>
    </row>
    <row r="178" spans="5:5" ht="20.100000000000001" customHeight="1" x14ac:dyDescent="0.25">
      <c r="E178" s="30"/>
    </row>
    <row r="179" spans="5:5" ht="20.100000000000001" customHeight="1" x14ac:dyDescent="0.25">
      <c r="E179" s="30"/>
    </row>
    <row r="180" spans="5:5" ht="20.100000000000001" customHeight="1" x14ac:dyDescent="0.25">
      <c r="E180" s="30"/>
    </row>
    <row r="181" spans="5:5" ht="20.100000000000001" customHeight="1" x14ac:dyDescent="0.25">
      <c r="E181" s="30"/>
    </row>
    <row r="182" spans="5:5" ht="20.100000000000001" customHeight="1" x14ac:dyDescent="0.25">
      <c r="E182" s="30"/>
    </row>
    <row r="183" spans="5:5" ht="20.100000000000001" customHeight="1" x14ac:dyDescent="0.25">
      <c r="E183" s="30"/>
    </row>
    <row r="184" spans="5:5" ht="20.100000000000001" customHeight="1" x14ac:dyDescent="0.25">
      <c r="E184" s="30"/>
    </row>
    <row r="185" spans="5:5" ht="20.100000000000001" customHeight="1" x14ac:dyDescent="0.25">
      <c r="E185" s="30"/>
    </row>
    <row r="186" spans="5:5" ht="20.100000000000001" customHeight="1" x14ac:dyDescent="0.25">
      <c r="E186" s="30"/>
    </row>
    <row r="187" spans="5:5" ht="20.100000000000001" customHeight="1" x14ac:dyDescent="0.25">
      <c r="E187" s="30"/>
    </row>
    <row r="188" spans="5:5" ht="20.100000000000001" customHeight="1" x14ac:dyDescent="0.25">
      <c r="E188" s="30"/>
    </row>
    <row r="189" spans="5:5" ht="20.100000000000001" customHeight="1" x14ac:dyDescent="0.25">
      <c r="E189" s="30"/>
    </row>
    <row r="190" spans="5:5" ht="20.100000000000001" customHeight="1" x14ac:dyDescent="0.25">
      <c r="E190" s="30"/>
    </row>
    <row r="191" spans="5:5" ht="20.100000000000001" customHeight="1" x14ac:dyDescent="0.25">
      <c r="E191" s="30"/>
    </row>
    <row r="192" spans="5:5" ht="20.100000000000001" customHeight="1" x14ac:dyDescent="0.25">
      <c r="E192" s="30"/>
    </row>
    <row r="193" spans="5:5" ht="20.100000000000001" customHeight="1" x14ac:dyDescent="0.25">
      <c r="E193" s="30"/>
    </row>
    <row r="194" spans="5:5" ht="20.100000000000001" customHeight="1" x14ac:dyDescent="0.25">
      <c r="E194" s="30"/>
    </row>
    <row r="195" spans="5:5" ht="20.100000000000001" customHeight="1" x14ac:dyDescent="0.25">
      <c r="E195" s="30"/>
    </row>
    <row r="196" spans="5:5" ht="20.100000000000001" customHeight="1" x14ac:dyDescent="0.25">
      <c r="E196" s="30"/>
    </row>
    <row r="197" spans="5:5" ht="20.100000000000001" customHeight="1" x14ac:dyDescent="0.25">
      <c r="E197" s="30"/>
    </row>
    <row r="198" spans="5:5" ht="20.100000000000001" customHeight="1" x14ac:dyDescent="0.25">
      <c r="E198" s="30"/>
    </row>
    <row r="199" spans="5:5" ht="20.100000000000001" customHeight="1" x14ac:dyDescent="0.25">
      <c r="E199" s="30"/>
    </row>
    <row r="200" spans="5:5" ht="20.100000000000001" customHeight="1" x14ac:dyDescent="0.25">
      <c r="E200" s="30"/>
    </row>
    <row r="201" spans="5:5" ht="20.100000000000001" customHeight="1" x14ac:dyDescent="0.25">
      <c r="E201" s="30"/>
    </row>
    <row r="202" spans="5:5" ht="20.100000000000001" customHeight="1" x14ac:dyDescent="0.25">
      <c r="E202" s="30"/>
    </row>
    <row r="203" spans="5:5" ht="20.100000000000001" customHeight="1" x14ac:dyDescent="0.25">
      <c r="E203" s="30"/>
    </row>
    <row r="204" spans="5:5" ht="20.100000000000001" customHeight="1" x14ac:dyDescent="0.25">
      <c r="E204" s="30"/>
    </row>
  </sheetData>
  <conditionalFormatting sqref="F12:M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94153-4F56-4774-8724-BC7ACC75C3E2}">
  <dimension ref="A3:S60"/>
  <sheetViews>
    <sheetView topLeftCell="I1" workbookViewId="0">
      <selection activeCell="J39" sqref="J39"/>
    </sheetView>
  </sheetViews>
  <sheetFormatPr defaultRowHeight="15" x14ac:dyDescent="0.25"/>
  <cols>
    <col min="1" max="1" width="13.42578125" bestFit="1" customWidth="1"/>
    <col min="2" max="2" width="16.28515625" bestFit="1" customWidth="1"/>
    <col min="3" max="9" width="3" bestFit="1" customWidth="1"/>
    <col min="10" max="10" width="14.28515625" customWidth="1"/>
    <col min="11" max="11" width="11.5703125" bestFit="1" customWidth="1"/>
    <col min="12" max="12" width="13.85546875" customWidth="1"/>
    <col min="13" max="13" width="7.85546875" bestFit="1" customWidth="1"/>
    <col min="14" max="19" width="11.5703125" bestFit="1" customWidth="1"/>
    <col min="20" max="20" width="7.85546875" bestFit="1" customWidth="1"/>
    <col min="21" max="25" width="11.5703125" bestFit="1" customWidth="1"/>
    <col min="26" max="26" width="7.85546875" bestFit="1" customWidth="1"/>
    <col min="27" max="32" width="11.5703125" bestFit="1" customWidth="1"/>
    <col min="33" max="33" width="7.85546875" bestFit="1" customWidth="1"/>
    <col min="34" max="40" width="11.5703125" bestFit="1" customWidth="1"/>
    <col min="41" max="41" width="7.85546875" bestFit="1" customWidth="1"/>
    <col min="42" max="48" width="11.5703125" bestFit="1" customWidth="1"/>
    <col min="49" max="49" width="7.85546875" bestFit="1" customWidth="1"/>
    <col min="50" max="56" width="11.5703125" bestFit="1" customWidth="1"/>
    <col min="57" max="57" width="7.85546875" bestFit="1" customWidth="1"/>
    <col min="58" max="58" width="11.28515625" bestFit="1" customWidth="1"/>
  </cols>
  <sheetData>
    <row r="3" spans="1:18" x14ac:dyDescent="0.25">
      <c r="A3" s="20" t="s">
        <v>29</v>
      </c>
    </row>
    <row r="4" spans="1:18" x14ac:dyDescent="0.25">
      <c r="A4" s="21" t="s">
        <v>25</v>
      </c>
    </row>
    <row r="5" spans="1:18" x14ac:dyDescent="0.25">
      <c r="A5" s="22">
        <v>0</v>
      </c>
    </row>
    <row r="6" spans="1:18" x14ac:dyDescent="0.25">
      <c r="A6" s="22">
        <v>17</v>
      </c>
    </row>
    <row r="7" spans="1:18" x14ac:dyDescent="0.25">
      <c r="A7" s="22">
        <v>20</v>
      </c>
      <c r="K7" s="23">
        <v>0</v>
      </c>
      <c r="L7" s="24">
        <v>0.70833333333333337</v>
      </c>
      <c r="M7" s="24">
        <v>0.75</v>
      </c>
      <c r="N7" s="24">
        <v>0.79166666666666663</v>
      </c>
      <c r="O7" s="24">
        <v>0.83333333333333337</v>
      </c>
      <c r="P7" s="24">
        <v>0.875</v>
      </c>
      <c r="Q7" s="24">
        <v>0.91666666666666663</v>
      </c>
      <c r="R7" s="24">
        <v>0.95833333333333337</v>
      </c>
    </row>
    <row r="8" spans="1:18" x14ac:dyDescent="0.25">
      <c r="A8" s="22">
        <v>21</v>
      </c>
      <c r="K8">
        <v>0</v>
      </c>
      <c r="L8">
        <v>17</v>
      </c>
      <c r="M8">
        <v>18</v>
      </c>
      <c r="N8">
        <v>19</v>
      </c>
      <c r="O8">
        <v>20</v>
      </c>
      <c r="P8">
        <v>21</v>
      </c>
      <c r="Q8">
        <v>22</v>
      </c>
      <c r="R8">
        <v>23</v>
      </c>
    </row>
    <row r="9" spans="1:18" x14ac:dyDescent="0.25">
      <c r="A9" s="22">
        <v>22</v>
      </c>
      <c r="J9" t="s">
        <v>25</v>
      </c>
      <c r="K9">
        <v>1</v>
      </c>
      <c r="L9">
        <v>1</v>
      </c>
      <c r="M9">
        <v>0</v>
      </c>
      <c r="N9">
        <v>0</v>
      </c>
      <c r="O9">
        <v>2</v>
      </c>
      <c r="P9">
        <v>2</v>
      </c>
      <c r="Q9">
        <v>2</v>
      </c>
      <c r="R9">
        <v>1</v>
      </c>
    </row>
    <row r="10" spans="1:18" x14ac:dyDescent="0.25">
      <c r="A10" s="22">
        <v>23</v>
      </c>
      <c r="B10">
        <v>6</v>
      </c>
      <c r="J10" t="s">
        <v>22</v>
      </c>
      <c r="K10">
        <v>1</v>
      </c>
      <c r="L10">
        <v>4</v>
      </c>
      <c r="M10">
        <v>1</v>
      </c>
      <c r="N10">
        <v>2</v>
      </c>
      <c r="O10">
        <v>3</v>
      </c>
      <c r="P10">
        <v>2</v>
      </c>
      <c r="Q10">
        <v>2</v>
      </c>
      <c r="R10">
        <v>2</v>
      </c>
    </row>
    <row r="11" spans="1:18" x14ac:dyDescent="0.25">
      <c r="A11" s="21" t="s">
        <v>22</v>
      </c>
      <c r="J11" t="s">
        <v>24</v>
      </c>
      <c r="K11">
        <v>1</v>
      </c>
      <c r="L11">
        <v>2</v>
      </c>
      <c r="M11">
        <v>3</v>
      </c>
      <c r="N11">
        <v>2</v>
      </c>
      <c r="O11">
        <v>4</v>
      </c>
      <c r="P11">
        <v>2</v>
      </c>
      <c r="Q11">
        <v>2</v>
      </c>
      <c r="R11">
        <v>3</v>
      </c>
    </row>
    <row r="12" spans="1:18" x14ac:dyDescent="0.25">
      <c r="A12" s="22">
        <v>0</v>
      </c>
      <c r="J12" t="s">
        <v>27</v>
      </c>
      <c r="K12">
        <v>1</v>
      </c>
      <c r="L12">
        <v>2</v>
      </c>
      <c r="M12">
        <v>2</v>
      </c>
      <c r="N12">
        <v>2</v>
      </c>
      <c r="O12">
        <v>2</v>
      </c>
      <c r="P12">
        <v>2</v>
      </c>
      <c r="Q12">
        <v>1</v>
      </c>
      <c r="R12">
        <v>1</v>
      </c>
    </row>
    <row r="13" spans="1:18" x14ac:dyDescent="0.25">
      <c r="A13" s="22">
        <v>17</v>
      </c>
      <c r="J13" t="s">
        <v>23</v>
      </c>
      <c r="K13">
        <v>0</v>
      </c>
      <c r="L13">
        <v>3</v>
      </c>
      <c r="M13">
        <v>3</v>
      </c>
      <c r="N13">
        <v>2</v>
      </c>
      <c r="O13">
        <v>1</v>
      </c>
      <c r="P13">
        <v>2</v>
      </c>
      <c r="Q13">
        <v>2</v>
      </c>
      <c r="R13">
        <v>1</v>
      </c>
    </row>
    <row r="14" spans="1:18" x14ac:dyDescent="0.25">
      <c r="A14" s="22">
        <v>18</v>
      </c>
      <c r="J14" t="s">
        <v>26</v>
      </c>
      <c r="K14">
        <v>0</v>
      </c>
      <c r="L14">
        <v>2</v>
      </c>
      <c r="M14">
        <v>2</v>
      </c>
      <c r="N14">
        <v>1</v>
      </c>
      <c r="O14">
        <v>1</v>
      </c>
      <c r="P14">
        <v>1</v>
      </c>
      <c r="Q14">
        <v>1</v>
      </c>
      <c r="R14">
        <v>2</v>
      </c>
    </row>
    <row r="15" spans="1:18" x14ac:dyDescent="0.25">
      <c r="A15" s="22">
        <v>19</v>
      </c>
      <c r="J15" t="s">
        <v>28</v>
      </c>
      <c r="K15">
        <v>1</v>
      </c>
      <c r="L15">
        <v>0</v>
      </c>
      <c r="M15">
        <v>1</v>
      </c>
      <c r="N15">
        <v>0</v>
      </c>
      <c r="O15">
        <v>0</v>
      </c>
      <c r="P15">
        <v>2</v>
      </c>
      <c r="Q15">
        <v>2</v>
      </c>
      <c r="R15">
        <v>1</v>
      </c>
    </row>
    <row r="16" spans="1:18" x14ac:dyDescent="0.25">
      <c r="A16" s="22">
        <v>20</v>
      </c>
      <c r="O16">
        <v>4</v>
      </c>
      <c r="P16">
        <v>3</v>
      </c>
      <c r="Q16">
        <v>2</v>
      </c>
      <c r="R16">
        <v>1</v>
      </c>
    </row>
    <row r="17" spans="1:19" x14ac:dyDescent="0.25">
      <c r="A17" s="22">
        <v>21</v>
      </c>
      <c r="O17">
        <f>SUMIF(K9:R15, 4, K9:R15)/4</f>
        <v>2</v>
      </c>
      <c r="P17">
        <f>SUMIF(K9:R15, 3, K9:R15)/3</f>
        <v>5</v>
      </c>
      <c r="Q17">
        <f>SUMIF(K9:R15, 2, K9:R15)/2</f>
        <v>24</v>
      </c>
      <c r="R17">
        <f>SUMIF(K9:R15, 1, K9:R15)</f>
        <v>18</v>
      </c>
      <c r="S17">
        <f>SUM(O17:R17)</f>
        <v>49</v>
      </c>
    </row>
    <row r="18" spans="1:19" x14ac:dyDescent="0.25">
      <c r="A18" s="22">
        <v>22</v>
      </c>
      <c r="O18">
        <f>O17*52</f>
        <v>104</v>
      </c>
      <c r="P18">
        <f>P17*52</f>
        <v>260</v>
      </c>
      <c r="Q18">
        <f t="shared" ref="Q18:R18" si="0">Q17*52</f>
        <v>1248</v>
      </c>
      <c r="R18">
        <f t="shared" si="0"/>
        <v>936</v>
      </c>
      <c r="S18">
        <f>SUM(O18:R18)</f>
        <v>2548</v>
      </c>
    </row>
    <row r="19" spans="1:19" x14ac:dyDescent="0.25">
      <c r="A19" s="22">
        <v>23</v>
      </c>
      <c r="B19">
        <v>8</v>
      </c>
      <c r="S19">
        <f>SUM(O18:Q18)</f>
        <v>1612</v>
      </c>
    </row>
    <row r="20" spans="1:19" x14ac:dyDescent="0.25">
      <c r="A20" s="21" t="s">
        <v>24</v>
      </c>
    </row>
    <row r="21" spans="1:19" x14ac:dyDescent="0.25">
      <c r="A21" s="22">
        <v>0</v>
      </c>
      <c r="R21" t="s">
        <v>35</v>
      </c>
      <c r="S21">
        <v>14</v>
      </c>
    </row>
    <row r="22" spans="1:19" x14ac:dyDescent="0.25">
      <c r="A22" s="22">
        <v>17</v>
      </c>
      <c r="R22" t="s">
        <v>36</v>
      </c>
      <c r="S22">
        <f>S21*S17/7</f>
        <v>98</v>
      </c>
    </row>
    <row r="23" spans="1:19" x14ac:dyDescent="0.25">
      <c r="A23" s="22">
        <v>18</v>
      </c>
      <c r="R23" t="s">
        <v>37</v>
      </c>
      <c r="S23">
        <f>S18-S22</f>
        <v>2450</v>
      </c>
    </row>
    <row r="24" spans="1:19" x14ac:dyDescent="0.25">
      <c r="A24" s="22">
        <v>19</v>
      </c>
      <c r="S24">
        <f>S19-S22</f>
        <v>1514</v>
      </c>
    </row>
    <row r="25" spans="1:19" x14ac:dyDescent="0.25">
      <c r="A25" s="22">
        <v>20</v>
      </c>
    </row>
    <row r="26" spans="1:19" x14ac:dyDescent="0.25">
      <c r="A26" s="22">
        <v>21</v>
      </c>
    </row>
    <row r="27" spans="1:19" x14ac:dyDescent="0.25">
      <c r="A27" s="22">
        <v>22</v>
      </c>
    </row>
    <row r="28" spans="1:19" x14ac:dyDescent="0.25">
      <c r="A28" s="22">
        <v>23</v>
      </c>
      <c r="B28">
        <v>8</v>
      </c>
    </row>
    <row r="29" spans="1:19" x14ac:dyDescent="0.25">
      <c r="A29" s="21" t="s">
        <v>27</v>
      </c>
    </row>
    <row r="30" spans="1:19" x14ac:dyDescent="0.25">
      <c r="A30" s="22">
        <v>0</v>
      </c>
    </row>
    <row r="31" spans="1:19" x14ac:dyDescent="0.25">
      <c r="A31" s="22">
        <v>17</v>
      </c>
    </row>
    <row r="32" spans="1:19" x14ac:dyDescent="0.25">
      <c r="A32" s="22">
        <v>18</v>
      </c>
    </row>
    <row r="33" spans="1:2" x14ac:dyDescent="0.25">
      <c r="A33" s="22">
        <v>19</v>
      </c>
    </row>
    <row r="34" spans="1:2" x14ac:dyDescent="0.25">
      <c r="A34" s="22">
        <v>20</v>
      </c>
    </row>
    <row r="35" spans="1:2" x14ac:dyDescent="0.25">
      <c r="A35" s="22">
        <v>21</v>
      </c>
    </row>
    <row r="36" spans="1:2" x14ac:dyDescent="0.25">
      <c r="A36" s="22">
        <v>22</v>
      </c>
    </row>
    <row r="37" spans="1:2" x14ac:dyDescent="0.25">
      <c r="A37" s="22">
        <v>23</v>
      </c>
      <c r="B37">
        <v>8</v>
      </c>
    </row>
    <row r="38" spans="1:2" x14ac:dyDescent="0.25">
      <c r="A38" s="21" t="s">
        <v>23</v>
      </c>
    </row>
    <row r="39" spans="1:2" x14ac:dyDescent="0.25">
      <c r="A39" s="22">
        <v>17</v>
      </c>
    </row>
    <row r="40" spans="1:2" x14ac:dyDescent="0.25">
      <c r="A40" s="22">
        <v>18</v>
      </c>
    </row>
    <row r="41" spans="1:2" x14ac:dyDescent="0.25">
      <c r="A41" s="22">
        <v>19</v>
      </c>
    </row>
    <row r="42" spans="1:2" x14ac:dyDescent="0.25">
      <c r="A42" s="22">
        <v>20</v>
      </c>
    </row>
    <row r="43" spans="1:2" x14ac:dyDescent="0.25">
      <c r="A43" s="22">
        <v>21</v>
      </c>
    </row>
    <row r="44" spans="1:2" x14ac:dyDescent="0.25">
      <c r="A44" s="22">
        <v>22</v>
      </c>
    </row>
    <row r="45" spans="1:2" x14ac:dyDescent="0.25">
      <c r="A45" s="22">
        <v>23</v>
      </c>
      <c r="B45">
        <v>7</v>
      </c>
    </row>
    <row r="46" spans="1:2" x14ac:dyDescent="0.25">
      <c r="A46" s="21" t="s">
        <v>26</v>
      </c>
    </row>
    <row r="47" spans="1:2" x14ac:dyDescent="0.25">
      <c r="A47" s="22">
        <v>17</v>
      </c>
    </row>
    <row r="48" spans="1:2" x14ac:dyDescent="0.25">
      <c r="A48" s="22">
        <v>18</v>
      </c>
    </row>
    <row r="49" spans="1:2" x14ac:dyDescent="0.25">
      <c r="A49" s="22">
        <v>19</v>
      </c>
    </row>
    <row r="50" spans="1:2" x14ac:dyDescent="0.25">
      <c r="A50" s="22">
        <v>20</v>
      </c>
    </row>
    <row r="51" spans="1:2" x14ac:dyDescent="0.25">
      <c r="A51" s="22">
        <v>21</v>
      </c>
    </row>
    <row r="52" spans="1:2" x14ac:dyDescent="0.25">
      <c r="A52" s="22">
        <v>22</v>
      </c>
    </row>
    <row r="53" spans="1:2" x14ac:dyDescent="0.25">
      <c r="A53" s="22">
        <v>23</v>
      </c>
      <c r="B53">
        <v>7</v>
      </c>
    </row>
    <row r="54" spans="1:2" x14ac:dyDescent="0.25">
      <c r="A54" s="21" t="s">
        <v>28</v>
      </c>
    </row>
    <row r="55" spans="1:2" x14ac:dyDescent="0.25">
      <c r="A55" s="22">
        <v>0</v>
      </c>
    </row>
    <row r="56" spans="1:2" x14ac:dyDescent="0.25">
      <c r="A56" s="22">
        <v>18</v>
      </c>
    </row>
    <row r="57" spans="1:2" x14ac:dyDescent="0.25">
      <c r="A57" s="22">
        <v>21</v>
      </c>
    </row>
    <row r="58" spans="1:2" x14ac:dyDescent="0.25">
      <c r="A58" s="22">
        <v>22</v>
      </c>
    </row>
    <row r="59" spans="1:2" x14ac:dyDescent="0.25">
      <c r="A59" s="22">
        <v>23</v>
      </c>
      <c r="B59">
        <v>5</v>
      </c>
    </row>
    <row r="60" spans="1:2" x14ac:dyDescent="0.25">
      <c r="A60" s="21" t="s">
        <v>30</v>
      </c>
    </row>
  </sheetData>
  <conditionalFormatting sqref="K9:R15 O16:R1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4294967293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73015-9D3C-48E8-9F17-04AF72B7774E}">
  <dimension ref="A1:B94"/>
  <sheetViews>
    <sheetView workbookViewId="0">
      <selection activeCell="J39" sqref="J39"/>
    </sheetView>
  </sheetViews>
  <sheetFormatPr defaultColWidth="15.7109375" defaultRowHeight="20.100000000000001" customHeight="1" x14ac:dyDescent="0.25"/>
  <cols>
    <col min="1" max="1" width="15.42578125" customWidth="1"/>
  </cols>
  <sheetData>
    <row r="1" spans="1:2" ht="20.100000000000001" customHeight="1" x14ac:dyDescent="0.25">
      <c r="A1" t="s">
        <v>31</v>
      </c>
      <c r="B1" t="s">
        <v>32</v>
      </c>
    </row>
    <row r="2" spans="1:2" ht="20.100000000000001" customHeight="1" x14ac:dyDescent="0.25">
      <c r="A2" t="s">
        <v>22</v>
      </c>
      <c r="B2">
        <v>0</v>
      </c>
    </row>
    <row r="3" spans="1:2" ht="20.100000000000001" customHeight="1" x14ac:dyDescent="0.25">
      <c r="A3" s="19" t="s">
        <v>28</v>
      </c>
      <c r="B3">
        <v>0</v>
      </c>
    </row>
    <row r="4" spans="1:2" ht="20.100000000000001" customHeight="1" x14ac:dyDescent="0.25">
      <c r="A4" t="s">
        <v>25</v>
      </c>
      <c r="B4">
        <v>0</v>
      </c>
    </row>
    <row r="5" spans="1:2" ht="20.100000000000001" customHeight="1" x14ac:dyDescent="0.25">
      <c r="A5" t="s">
        <v>24</v>
      </c>
      <c r="B5">
        <v>0</v>
      </c>
    </row>
    <row r="6" spans="1:2" ht="20.100000000000001" customHeight="1" x14ac:dyDescent="0.25">
      <c r="A6" t="s">
        <v>27</v>
      </c>
      <c r="B6">
        <v>0</v>
      </c>
    </row>
    <row r="7" spans="1:2" ht="20.100000000000001" customHeight="1" x14ac:dyDescent="0.25">
      <c r="A7" s="16" t="s">
        <v>26</v>
      </c>
      <c r="B7">
        <v>17</v>
      </c>
    </row>
    <row r="8" spans="1:2" ht="20.100000000000001" customHeight="1" x14ac:dyDescent="0.25">
      <c r="A8" s="15" t="s">
        <v>26</v>
      </c>
      <c r="B8">
        <v>17</v>
      </c>
    </row>
    <row r="9" spans="1:2" ht="20.100000000000001" customHeight="1" x14ac:dyDescent="0.25">
      <c r="A9" t="s">
        <v>22</v>
      </c>
      <c r="B9">
        <v>17</v>
      </c>
    </row>
    <row r="10" spans="1:2" ht="20.100000000000001" customHeight="1" x14ac:dyDescent="0.25">
      <c r="A10" s="16" t="s">
        <v>22</v>
      </c>
      <c r="B10">
        <v>17</v>
      </c>
    </row>
    <row r="11" spans="1:2" ht="20.100000000000001" customHeight="1" x14ac:dyDescent="0.25">
      <c r="A11" s="15" t="s">
        <v>22</v>
      </c>
      <c r="B11">
        <v>17</v>
      </c>
    </row>
    <row r="12" spans="1:2" ht="20.100000000000001" customHeight="1" x14ac:dyDescent="0.25">
      <c r="A12" s="17" t="s">
        <v>22</v>
      </c>
      <c r="B12">
        <v>17</v>
      </c>
    </row>
    <row r="13" spans="1:2" ht="20.100000000000001" customHeight="1" x14ac:dyDescent="0.25">
      <c r="A13" s="16" t="s">
        <v>25</v>
      </c>
      <c r="B13">
        <v>17</v>
      </c>
    </row>
    <row r="14" spans="1:2" ht="20.100000000000001" customHeight="1" x14ac:dyDescent="0.25">
      <c r="A14" s="18" t="s">
        <v>23</v>
      </c>
      <c r="B14">
        <v>17</v>
      </c>
    </row>
    <row r="15" spans="1:2" ht="20.100000000000001" customHeight="1" x14ac:dyDescent="0.25">
      <c r="A15" s="14" t="s">
        <v>23</v>
      </c>
      <c r="B15">
        <v>17</v>
      </c>
    </row>
    <row r="16" spans="1:2" ht="20.100000000000001" customHeight="1" x14ac:dyDescent="0.25">
      <c r="A16" s="17" t="s">
        <v>23</v>
      </c>
      <c r="B16">
        <v>17</v>
      </c>
    </row>
    <row r="17" spans="1:2" ht="20.100000000000001" customHeight="1" x14ac:dyDescent="0.25">
      <c r="A17" s="14" t="s">
        <v>24</v>
      </c>
      <c r="B17">
        <v>17</v>
      </c>
    </row>
    <row r="18" spans="1:2" ht="20.100000000000001" customHeight="1" x14ac:dyDescent="0.25">
      <c r="A18" s="17" t="s">
        <v>24</v>
      </c>
      <c r="B18">
        <v>17</v>
      </c>
    </row>
    <row r="19" spans="1:2" ht="20.100000000000001" customHeight="1" x14ac:dyDescent="0.25">
      <c r="A19" s="14" t="s">
        <v>27</v>
      </c>
      <c r="B19">
        <v>17</v>
      </c>
    </row>
    <row r="20" spans="1:2" ht="20.100000000000001" customHeight="1" x14ac:dyDescent="0.25">
      <c r="A20" s="17" t="s">
        <v>27</v>
      </c>
      <c r="B20">
        <v>17</v>
      </c>
    </row>
    <row r="21" spans="1:2" ht="20.100000000000001" customHeight="1" x14ac:dyDescent="0.25">
      <c r="A21" s="14" t="s">
        <v>26</v>
      </c>
      <c r="B21">
        <v>18</v>
      </c>
    </row>
    <row r="22" spans="1:2" ht="20.100000000000001" customHeight="1" x14ac:dyDescent="0.25">
      <c r="A22" s="17" t="s">
        <v>26</v>
      </c>
      <c r="B22">
        <v>18</v>
      </c>
    </row>
    <row r="23" spans="1:2" ht="20.100000000000001" customHeight="1" x14ac:dyDescent="0.25">
      <c r="A23" s="15" t="s">
        <v>22</v>
      </c>
      <c r="B23">
        <v>18</v>
      </c>
    </row>
    <row r="24" spans="1:2" ht="20.100000000000001" customHeight="1" x14ac:dyDescent="0.25">
      <c r="A24" s="17" t="s">
        <v>28</v>
      </c>
      <c r="B24">
        <v>18</v>
      </c>
    </row>
    <row r="25" spans="1:2" ht="20.100000000000001" customHeight="1" x14ac:dyDescent="0.25">
      <c r="A25" s="14" t="s">
        <v>23</v>
      </c>
      <c r="B25">
        <v>18</v>
      </c>
    </row>
    <row r="26" spans="1:2" ht="20.100000000000001" customHeight="1" x14ac:dyDescent="0.25">
      <c r="A26" s="17" t="s">
        <v>23</v>
      </c>
      <c r="B26">
        <v>18</v>
      </c>
    </row>
    <row r="27" spans="1:2" ht="20.100000000000001" customHeight="1" x14ac:dyDescent="0.25">
      <c r="A27" s="28" t="s">
        <v>23</v>
      </c>
      <c r="B27">
        <v>18</v>
      </c>
    </row>
    <row r="28" spans="1:2" ht="20.100000000000001" customHeight="1" x14ac:dyDescent="0.25">
      <c r="A28" s="18" t="s">
        <v>24</v>
      </c>
      <c r="B28">
        <v>18</v>
      </c>
    </row>
    <row r="29" spans="1:2" ht="20.100000000000001" customHeight="1" x14ac:dyDescent="0.25">
      <c r="A29" s="14" t="s">
        <v>24</v>
      </c>
      <c r="B29">
        <v>18</v>
      </c>
    </row>
    <row r="30" spans="1:2" ht="20.100000000000001" customHeight="1" x14ac:dyDescent="0.25">
      <c r="A30" s="15" t="s">
        <v>24</v>
      </c>
      <c r="B30">
        <v>18</v>
      </c>
    </row>
    <row r="31" spans="1:2" ht="20.100000000000001" customHeight="1" x14ac:dyDescent="0.25">
      <c r="A31" s="16" t="s">
        <v>27</v>
      </c>
      <c r="B31">
        <v>18</v>
      </c>
    </row>
    <row r="32" spans="1:2" ht="20.100000000000001" customHeight="1" x14ac:dyDescent="0.25">
      <c r="A32" s="15" t="s">
        <v>27</v>
      </c>
      <c r="B32">
        <v>18</v>
      </c>
    </row>
    <row r="33" spans="1:2" ht="20.100000000000001" customHeight="1" x14ac:dyDescent="0.25">
      <c r="A33" s="16" t="s">
        <v>26</v>
      </c>
      <c r="B33">
        <v>19</v>
      </c>
    </row>
    <row r="34" spans="1:2" ht="20.100000000000001" customHeight="1" x14ac:dyDescent="0.25">
      <c r="A34" s="16" t="s">
        <v>22</v>
      </c>
      <c r="B34">
        <v>19</v>
      </c>
    </row>
    <row r="35" spans="1:2" ht="20.100000000000001" customHeight="1" x14ac:dyDescent="0.25">
      <c r="A35" s="15" t="s">
        <v>22</v>
      </c>
      <c r="B35">
        <v>19</v>
      </c>
    </row>
    <row r="36" spans="1:2" ht="20.100000000000001" customHeight="1" x14ac:dyDescent="0.25">
      <c r="A36" s="16" t="s">
        <v>23</v>
      </c>
      <c r="B36">
        <v>19</v>
      </c>
    </row>
    <row r="37" spans="1:2" ht="20.100000000000001" customHeight="1" x14ac:dyDescent="0.25">
      <c r="A37" s="15" t="s">
        <v>23</v>
      </c>
      <c r="B37">
        <v>19</v>
      </c>
    </row>
    <row r="38" spans="1:2" ht="20.100000000000001" customHeight="1" x14ac:dyDescent="0.25">
      <c r="A38" s="16" t="s">
        <v>24</v>
      </c>
      <c r="B38">
        <v>19</v>
      </c>
    </row>
    <row r="39" spans="1:2" ht="20.100000000000001" customHeight="1" x14ac:dyDescent="0.25">
      <c r="A39" s="15" t="s">
        <v>24</v>
      </c>
      <c r="B39">
        <v>19</v>
      </c>
    </row>
    <row r="40" spans="1:2" ht="20.100000000000001" customHeight="1" x14ac:dyDescent="0.25">
      <c r="A40" s="16" t="s">
        <v>27</v>
      </c>
      <c r="B40">
        <v>19</v>
      </c>
    </row>
    <row r="41" spans="1:2" ht="20.100000000000001" customHeight="1" x14ac:dyDescent="0.25">
      <c r="A41" s="15" t="s">
        <v>27</v>
      </c>
      <c r="B41">
        <v>19</v>
      </c>
    </row>
    <row r="42" spans="1:2" ht="20.100000000000001" customHeight="1" x14ac:dyDescent="0.25">
      <c r="A42" s="15" t="s">
        <v>26</v>
      </c>
      <c r="B42">
        <v>20</v>
      </c>
    </row>
    <row r="43" spans="1:2" ht="20.100000000000001" customHeight="1" x14ac:dyDescent="0.25">
      <c r="A43" s="15" t="s">
        <v>22</v>
      </c>
      <c r="B43">
        <v>20</v>
      </c>
    </row>
    <row r="44" spans="1:2" ht="20.100000000000001" customHeight="1" x14ac:dyDescent="0.25">
      <c r="A44" s="15" t="s">
        <v>22</v>
      </c>
      <c r="B44">
        <v>20</v>
      </c>
    </row>
    <row r="45" spans="1:2" ht="20.100000000000001" customHeight="1" x14ac:dyDescent="0.25">
      <c r="A45" s="28" t="s">
        <v>22</v>
      </c>
      <c r="B45">
        <v>20</v>
      </c>
    </row>
    <row r="46" spans="1:2" ht="20.100000000000001" customHeight="1" x14ac:dyDescent="0.25">
      <c r="A46" s="15" t="s">
        <v>25</v>
      </c>
      <c r="B46">
        <v>20</v>
      </c>
    </row>
    <row r="47" spans="1:2" ht="20.100000000000001" customHeight="1" x14ac:dyDescent="0.25">
      <c r="A47" s="28" t="s">
        <v>25</v>
      </c>
      <c r="B47">
        <v>20</v>
      </c>
    </row>
    <row r="48" spans="1:2" ht="20.100000000000001" customHeight="1" x14ac:dyDescent="0.25">
      <c r="A48" s="15" t="s">
        <v>23</v>
      </c>
      <c r="B48">
        <v>20</v>
      </c>
    </row>
    <row r="49" spans="1:2" ht="20.100000000000001" customHeight="1" x14ac:dyDescent="0.25">
      <c r="A49" s="15" t="s">
        <v>24</v>
      </c>
      <c r="B49">
        <v>20</v>
      </c>
    </row>
    <row r="50" spans="1:2" ht="20.100000000000001" customHeight="1" x14ac:dyDescent="0.25">
      <c r="A50" s="15" t="s">
        <v>24</v>
      </c>
      <c r="B50">
        <v>20</v>
      </c>
    </row>
    <row r="51" spans="1:2" ht="20.100000000000001" customHeight="1" x14ac:dyDescent="0.25">
      <c r="A51" s="28" t="s">
        <v>24</v>
      </c>
      <c r="B51">
        <v>20</v>
      </c>
    </row>
    <row r="52" spans="1:2" ht="20.100000000000001" customHeight="1" x14ac:dyDescent="0.25">
      <c r="A52" s="28" t="s">
        <v>24</v>
      </c>
      <c r="B52">
        <v>20</v>
      </c>
    </row>
    <row r="53" spans="1:2" ht="20.100000000000001" customHeight="1" x14ac:dyDescent="0.25">
      <c r="A53" s="15" t="s">
        <v>27</v>
      </c>
      <c r="B53">
        <v>20</v>
      </c>
    </row>
    <row r="54" spans="1:2" ht="20.100000000000001" customHeight="1" x14ac:dyDescent="0.25">
      <c r="A54" s="28" t="s">
        <v>27</v>
      </c>
      <c r="B54">
        <v>20</v>
      </c>
    </row>
    <row r="55" spans="1:2" ht="20.100000000000001" customHeight="1" x14ac:dyDescent="0.25">
      <c r="A55" s="15" t="s">
        <v>26</v>
      </c>
      <c r="B55">
        <v>21</v>
      </c>
    </row>
    <row r="56" spans="1:2" ht="20.100000000000001" customHeight="1" x14ac:dyDescent="0.25">
      <c r="A56" s="15" t="s">
        <v>22</v>
      </c>
      <c r="B56">
        <v>21</v>
      </c>
    </row>
    <row r="57" spans="1:2" ht="20.100000000000001" customHeight="1" x14ac:dyDescent="0.25">
      <c r="A57" s="28" t="s">
        <v>22</v>
      </c>
      <c r="B57">
        <v>21</v>
      </c>
    </row>
    <row r="58" spans="1:2" ht="20.100000000000001" customHeight="1" x14ac:dyDescent="0.25">
      <c r="A58" s="15" t="s">
        <v>28</v>
      </c>
      <c r="B58">
        <v>21</v>
      </c>
    </row>
    <row r="59" spans="1:2" ht="20.100000000000001" customHeight="1" x14ac:dyDescent="0.25">
      <c r="A59" s="28" t="s">
        <v>28</v>
      </c>
      <c r="B59">
        <v>21</v>
      </c>
    </row>
    <row r="60" spans="1:2" ht="20.100000000000001" customHeight="1" x14ac:dyDescent="0.25">
      <c r="A60" t="s">
        <v>25</v>
      </c>
      <c r="B60">
        <v>21</v>
      </c>
    </row>
    <row r="61" spans="1:2" ht="20.100000000000001" customHeight="1" x14ac:dyDescent="0.25">
      <c r="A61" s="15" t="s">
        <v>25</v>
      </c>
      <c r="B61">
        <v>21</v>
      </c>
    </row>
    <row r="62" spans="1:2" ht="20.100000000000001" customHeight="1" x14ac:dyDescent="0.25">
      <c r="A62" s="15" t="s">
        <v>23</v>
      </c>
      <c r="B62">
        <v>21</v>
      </c>
    </row>
    <row r="63" spans="1:2" ht="20.100000000000001" customHeight="1" x14ac:dyDescent="0.25">
      <c r="A63" s="15" t="s">
        <v>23</v>
      </c>
      <c r="B63">
        <v>21</v>
      </c>
    </row>
    <row r="64" spans="1:2" ht="20.100000000000001" customHeight="1" x14ac:dyDescent="0.25">
      <c r="A64" s="15" t="s">
        <v>24</v>
      </c>
      <c r="B64">
        <v>21</v>
      </c>
    </row>
    <row r="65" spans="1:2" ht="20.100000000000001" customHeight="1" x14ac:dyDescent="0.25">
      <c r="A65" s="28" t="s">
        <v>24</v>
      </c>
      <c r="B65">
        <v>21</v>
      </c>
    </row>
    <row r="66" spans="1:2" ht="20.100000000000001" customHeight="1" x14ac:dyDescent="0.25">
      <c r="A66" s="15" t="s">
        <v>27</v>
      </c>
      <c r="B66">
        <v>21</v>
      </c>
    </row>
    <row r="67" spans="1:2" ht="20.100000000000001" customHeight="1" x14ac:dyDescent="0.25">
      <c r="A67" s="28" t="s">
        <v>27</v>
      </c>
      <c r="B67">
        <v>21</v>
      </c>
    </row>
    <row r="68" spans="1:2" ht="20.100000000000001" customHeight="1" x14ac:dyDescent="0.25">
      <c r="A68" t="s">
        <v>26</v>
      </c>
      <c r="B68">
        <v>22</v>
      </c>
    </row>
    <row r="69" spans="1:2" ht="20.100000000000001" customHeight="1" x14ac:dyDescent="0.25">
      <c r="A69" s="15" t="s">
        <v>22</v>
      </c>
      <c r="B69">
        <v>22</v>
      </c>
    </row>
    <row r="70" spans="1:2" ht="20.100000000000001" customHeight="1" x14ac:dyDescent="0.25">
      <c r="A70" s="15" t="s">
        <v>22</v>
      </c>
      <c r="B70">
        <v>22</v>
      </c>
    </row>
    <row r="71" spans="1:2" ht="20.100000000000001" customHeight="1" x14ac:dyDescent="0.25">
      <c r="A71" s="15" t="s">
        <v>28</v>
      </c>
      <c r="B71">
        <v>22</v>
      </c>
    </row>
    <row r="72" spans="1:2" ht="20.100000000000001" customHeight="1" x14ac:dyDescent="0.25">
      <c r="A72" s="28" t="s">
        <v>28</v>
      </c>
      <c r="B72">
        <v>22</v>
      </c>
    </row>
    <row r="73" spans="1:2" ht="20.100000000000001" customHeight="1" x14ac:dyDescent="0.25">
      <c r="A73" s="15" t="s">
        <v>25</v>
      </c>
      <c r="B73">
        <v>22</v>
      </c>
    </row>
    <row r="74" spans="1:2" ht="20.100000000000001" customHeight="1" x14ac:dyDescent="0.25">
      <c r="A74" s="28" t="s">
        <v>25</v>
      </c>
      <c r="B74">
        <v>22</v>
      </c>
    </row>
    <row r="75" spans="1:2" ht="20.100000000000001" customHeight="1" x14ac:dyDescent="0.25">
      <c r="A75" s="15" t="s">
        <v>23</v>
      </c>
      <c r="B75">
        <v>22</v>
      </c>
    </row>
    <row r="76" spans="1:2" ht="20.100000000000001" customHeight="1" x14ac:dyDescent="0.25">
      <c r="A76" s="28" t="s">
        <v>23</v>
      </c>
      <c r="B76">
        <v>22</v>
      </c>
    </row>
    <row r="77" spans="1:2" ht="20.100000000000001" customHeight="1" x14ac:dyDescent="0.25">
      <c r="A77" s="15" t="s">
        <v>24</v>
      </c>
      <c r="B77">
        <v>22</v>
      </c>
    </row>
    <row r="78" spans="1:2" ht="20.100000000000001" customHeight="1" x14ac:dyDescent="0.25">
      <c r="A78" s="15" t="s">
        <v>24</v>
      </c>
      <c r="B78">
        <v>22</v>
      </c>
    </row>
    <row r="79" spans="1:2" ht="20.100000000000001" customHeight="1" x14ac:dyDescent="0.25">
      <c r="A79" s="15" t="s">
        <v>27</v>
      </c>
      <c r="B79">
        <v>22</v>
      </c>
    </row>
    <row r="80" spans="1:2" ht="20.100000000000001" customHeight="1" x14ac:dyDescent="0.25">
      <c r="A80" s="15" t="s">
        <v>26</v>
      </c>
      <c r="B80">
        <v>23</v>
      </c>
    </row>
    <row r="81" spans="1:2" ht="20.100000000000001" customHeight="1" x14ac:dyDescent="0.25">
      <c r="A81" s="28" t="s">
        <v>26</v>
      </c>
      <c r="B81">
        <v>23</v>
      </c>
    </row>
    <row r="82" spans="1:2" ht="20.100000000000001" customHeight="1" x14ac:dyDescent="0.25">
      <c r="A82" s="15" t="s">
        <v>22</v>
      </c>
      <c r="B82">
        <v>23</v>
      </c>
    </row>
    <row r="83" spans="1:2" ht="20.100000000000001" customHeight="1" x14ac:dyDescent="0.25">
      <c r="A83" s="15" t="s">
        <v>22</v>
      </c>
      <c r="B83">
        <v>23</v>
      </c>
    </row>
    <row r="84" spans="1:2" ht="20.100000000000001" customHeight="1" x14ac:dyDescent="0.25">
      <c r="A84" s="15" t="s">
        <v>28</v>
      </c>
      <c r="B84">
        <v>23</v>
      </c>
    </row>
    <row r="85" spans="1:2" ht="20.100000000000001" customHeight="1" x14ac:dyDescent="0.25">
      <c r="A85" t="s">
        <v>25</v>
      </c>
      <c r="B85">
        <v>23</v>
      </c>
    </row>
    <row r="86" spans="1:2" ht="20.100000000000001" customHeight="1" x14ac:dyDescent="0.25">
      <c r="A86" s="15" t="s">
        <v>23</v>
      </c>
      <c r="B86">
        <v>23</v>
      </c>
    </row>
    <row r="87" spans="1:2" ht="20.100000000000001" customHeight="1" x14ac:dyDescent="0.25">
      <c r="A87" s="15" t="s">
        <v>24</v>
      </c>
      <c r="B87">
        <v>23</v>
      </c>
    </row>
    <row r="88" spans="1:2" ht="20.100000000000001" customHeight="1" x14ac:dyDescent="0.25">
      <c r="A88" s="15" t="s">
        <v>24</v>
      </c>
      <c r="B88">
        <v>23</v>
      </c>
    </row>
    <row r="89" spans="1:2" ht="20.100000000000001" customHeight="1" x14ac:dyDescent="0.25">
      <c r="A89" s="28" t="s">
        <v>24</v>
      </c>
      <c r="B89">
        <v>23</v>
      </c>
    </row>
    <row r="90" spans="1:2" ht="20.100000000000001" customHeight="1" x14ac:dyDescent="0.25">
      <c r="A90" s="15" t="s">
        <v>27</v>
      </c>
      <c r="B90">
        <v>23</v>
      </c>
    </row>
    <row r="91" spans="1:2" ht="20.100000000000001" customHeight="1" x14ac:dyDescent="0.25">
      <c r="A91" s="28"/>
    </row>
    <row r="92" spans="1:2" ht="20.100000000000001" customHeight="1" x14ac:dyDescent="0.25">
      <c r="A92" s="28"/>
    </row>
    <row r="93" spans="1:2" ht="20.100000000000001" customHeight="1" x14ac:dyDescent="0.25">
      <c r="A93" s="28"/>
    </row>
    <row r="94" spans="1:2" ht="20.100000000000001" customHeight="1" x14ac:dyDescent="0.25">
      <c r="A94" s="28"/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FDF95-6A9D-4A49-8CED-2D8D8F2049A0}">
  <dimension ref="A3:W12"/>
  <sheetViews>
    <sheetView workbookViewId="0">
      <selection activeCell="J39" sqref="J39"/>
    </sheetView>
  </sheetViews>
  <sheetFormatPr defaultRowHeight="15.75" x14ac:dyDescent="0.25"/>
  <cols>
    <col min="1" max="1" width="15.28515625" style="33" bestFit="1" customWidth="1"/>
    <col min="2" max="2" width="16.28515625" style="33" bestFit="1" customWidth="1"/>
    <col min="3" max="9" width="4" style="33" bestFit="1" customWidth="1"/>
    <col min="10" max="10" width="11.140625" style="33" bestFit="1" customWidth="1"/>
    <col min="11" max="11" width="11.85546875" style="33" bestFit="1" customWidth="1"/>
    <col min="12" max="15" width="3.28515625" style="33" bestFit="1" customWidth="1"/>
    <col min="16" max="16" width="4.42578125" style="33" bestFit="1" customWidth="1"/>
    <col min="17" max="18" width="3.28515625" style="33" bestFit="1" customWidth="1"/>
    <col min="19" max="21" width="4.42578125" style="33" bestFit="1" customWidth="1"/>
    <col min="22" max="23" width="4.42578125" style="34" bestFit="1" customWidth="1"/>
    <col min="24" max="25" width="4.42578125" style="33" bestFit="1" customWidth="1"/>
    <col min="26" max="26" width="11.85546875" style="33" bestFit="1" customWidth="1"/>
    <col min="27" max="16384" width="9.140625" style="33"/>
  </cols>
  <sheetData>
    <row r="3" spans="1:10" x14ac:dyDescent="0.25">
      <c r="A3" s="20" t="s">
        <v>62</v>
      </c>
      <c r="B3" s="20" t="s">
        <v>61</v>
      </c>
      <c r="C3"/>
      <c r="D3"/>
      <c r="E3"/>
      <c r="F3"/>
      <c r="G3"/>
      <c r="H3"/>
      <c r="I3"/>
      <c r="J3"/>
    </row>
    <row r="4" spans="1:10" x14ac:dyDescent="0.25">
      <c r="A4" s="20" t="s">
        <v>29</v>
      </c>
      <c r="B4" t="s">
        <v>60</v>
      </c>
      <c r="C4" t="s">
        <v>59</v>
      </c>
      <c r="D4" t="s">
        <v>58</v>
      </c>
      <c r="E4" t="s">
        <v>57</v>
      </c>
      <c r="F4" s="30" t="s">
        <v>56</v>
      </c>
      <c r="G4" s="30" t="s">
        <v>55</v>
      </c>
      <c r="H4" t="s">
        <v>54</v>
      </c>
      <c r="I4" t="s">
        <v>53</v>
      </c>
      <c r="J4" t="s">
        <v>30</v>
      </c>
    </row>
    <row r="5" spans="1:10" x14ac:dyDescent="0.25">
      <c r="A5" s="21" t="s">
        <v>26</v>
      </c>
      <c r="B5" s="9">
        <v>1</v>
      </c>
      <c r="C5" s="9">
        <v>65</v>
      </c>
      <c r="D5" s="9">
        <v>59</v>
      </c>
      <c r="E5" s="9">
        <v>59</v>
      </c>
      <c r="F5" s="42">
        <v>75</v>
      </c>
      <c r="G5" s="42">
        <v>82</v>
      </c>
      <c r="H5" s="9">
        <v>96</v>
      </c>
      <c r="I5" s="9">
        <v>63</v>
      </c>
      <c r="J5" s="9">
        <v>500</v>
      </c>
    </row>
    <row r="6" spans="1:10" s="34" customFormat="1" x14ac:dyDescent="0.25">
      <c r="A6" s="43" t="s">
        <v>22</v>
      </c>
      <c r="B6" s="42"/>
      <c r="C6" s="42">
        <v>83</v>
      </c>
      <c r="D6" s="42">
        <v>101</v>
      </c>
      <c r="E6" s="42">
        <v>90</v>
      </c>
      <c r="F6" s="42">
        <v>115</v>
      </c>
      <c r="G6" s="42">
        <v>120</v>
      </c>
      <c r="H6" s="42">
        <v>74</v>
      </c>
      <c r="I6" s="42">
        <v>49</v>
      </c>
      <c r="J6" s="42">
        <v>632</v>
      </c>
    </row>
    <row r="7" spans="1:10" x14ac:dyDescent="0.25">
      <c r="A7" s="21" t="s">
        <v>28</v>
      </c>
      <c r="B7" s="9">
        <v>49</v>
      </c>
      <c r="C7" s="9">
        <v>42</v>
      </c>
      <c r="D7" s="9">
        <v>33</v>
      </c>
      <c r="E7" s="9">
        <v>42</v>
      </c>
      <c r="F7" s="42">
        <v>47</v>
      </c>
      <c r="G7" s="42">
        <v>41</v>
      </c>
      <c r="H7" s="9">
        <v>39</v>
      </c>
      <c r="I7" s="9">
        <v>31</v>
      </c>
      <c r="J7" s="9">
        <v>324</v>
      </c>
    </row>
    <row r="8" spans="1:10" x14ac:dyDescent="0.25">
      <c r="A8" s="21" t="s">
        <v>25</v>
      </c>
      <c r="B8" s="9">
        <v>34</v>
      </c>
      <c r="C8" s="9">
        <v>41</v>
      </c>
      <c r="D8" s="9">
        <v>43</v>
      </c>
      <c r="E8" s="9">
        <v>38</v>
      </c>
      <c r="F8" s="42">
        <v>42</v>
      </c>
      <c r="G8" s="42">
        <v>44</v>
      </c>
      <c r="H8" s="9">
        <v>27</v>
      </c>
      <c r="I8" s="9">
        <v>24</v>
      </c>
      <c r="J8" s="9">
        <v>293</v>
      </c>
    </row>
    <row r="9" spans="1:10" x14ac:dyDescent="0.25">
      <c r="A9" s="21" t="s">
        <v>23</v>
      </c>
      <c r="B9" s="9">
        <v>1</v>
      </c>
      <c r="C9" s="9">
        <v>71</v>
      </c>
      <c r="D9" s="9">
        <v>85</v>
      </c>
      <c r="E9" s="9">
        <v>82</v>
      </c>
      <c r="F9" s="42">
        <v>92</v>
      </c>
      <c r="G9" s="42">
        <v>95</v>
      </c>
      <c r="H9" s="9">
        <v>78</v>
      </c>
      <c r="I9" s="9">
        <v>48</v>
      </c>
      <c r="J9" s="9">
        <v>552</v>
      </c>
    </row>
    <row r="10" spans="1:10" s="34" customFormat="1" x14ac:dyDescent="0.25">
      <c r="A10" s="43" t="s">
        <v>24</v>
      </c>
      <c r="B10" s="42"/>
      <c r="C10" s="42">
        <v>79</v>
      </c>
      <c r="D10" s="42">
        <v>68</v>
      </c>
      <c r="E10" s="42">
        <v>73</v>
      </c>
      <c r="F10" s="42">
        <v>122</v>
      </c>
      <c r="G10" s="42">
        <v>120</v>
      </c>
      <c r="H10" s="42">
        <v>91</v>
      </c>
      <c r="I10" s="42">
        <v>49</v>
      </c>
      <c r="J10" s="42">
        <v>602</v>
      </c>
    </row>
    <row r="11" spans="1:10" x14ac:dyDescent="0.25">
      <c r="A11" s="21" t="s">
        <v>27</v>
      </c>
      <c r="B11" s="9">
        <v>1</v>
      </c>
      <c r="C11" s="9">
        <v>95</v>
      </c>
      <c r="D11" s="9">
        <v>70</v>
      </c>
      <c r="E11" s="9">
        <v>98</v>
      </c>
      <c r="F11" s="42">
        <v>88</v>
      </c>
      <c r="G11" s="42">
        <v>99</v>
      </c>
      <c r="H11" s="9">
        <v>73</v>
      </c>
      <c r="I11" s="9">
        <v>51</v>
      </c>
      <c r="J11" s="9">
        <v>575</v>
      </c>
    </row>
    <row r="12" spans="1:10" x14ac:dyDescent="0.25">
      <c r="A12" s="21" t="s">
        <v>30</v>
      </c>
      <c r="B12" s="9">
        <v>86</v>
      </c>
      <c r="C12" s="9">
        <v>476</v>
      </c>
      <c r="D12" s="9">
        <v>459</v>
      </c>
      <c r="E12" s="9">
        <v>482</v>
      </c>
      <c r="F12" s="42">
        <v>581</v>
      </c>
      <c r="G12" s="42">
        <v>601</v>
      </c>
      <c r="H12" s="9">
        <v>478</v>
      </c>
      <c r="I12" s="9">
        <v>315</v>
      </c>
      <c r="J12" s="9">
        <v>3478</v>
      </c>
    </row>
  </sheetData>
  <conditionalFormatting pivot="1" sqref="B5:I1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5FA47-4938-4DA3-BA17-031E6FD86466}">
  <dimension ref="A3:I12"/>
  <sheetViews>
    <sheetView workbookViewId="0">
      <selection activeCell="B30" sqref="B30"/>
    </sheetView>
  </sheetViews>
  <sheetFormatPr defaultRowHeight="15.75" x14ac:dyDescent="0.25"/>
  <cols>
    <col min="1" max="1" width="24.85546875" style="33" bestFit="1" customWidth="1"/>
    <col min="2" max="2" width="16.85546875" style="33" bestFit="1" customWidth="1"/>
    <col min="3" max="4" width="7.85546875" style="33" bestFit="1" customWidth="1"/>
    <col min="5" max="7" width="7.85546875" style="34" bestFit="1" customWidth="1"/>
    <col min="8" max="8" width="7.85546875" style="33" bestFit="1" customWidth="1"/>
    <col min="9" max="9" width="11.85546875" style="33" bestFit="1" customWidth="1"/>
    <col min="10" max="13" width="8.85546875" style="33" bestFit="1" customWidth="1"/>
    <col min="14" max="14" width="7.85546875" style="33" bestFit="1" customWidth="1"/>
    <col min="15" max="18" width="8.85546875" style="33" bestFit="1" customWidth="1"/>
    <col min="19" max="25" width="7.85546875" style="33" bestFit="1" customWidth="1"/>
    <col min="26" max="26" width="11.85546875" style="33" bestFit="1" customWidth="1"/>
    <col min="27" max="16384" width="9.140625" style="33"/>
  </cols>
  <sheetData>
    <row r="3" spans="1:9" x14ac:dyDescent="0.25">
      <c r="A3" s="38" t="s">
        <v>63</v>
      </c>
      <c r="B3" s="38" t="s">
        <v>61</v>
      </c>
    </row>
    <row r="4" spans="1:9" x14ac:dyDescent="0.25">
      <c r="A4" s="38" t="s">
        <v>29</v>
      </c>
      <c r="B4" s="33" t="s">
        <v>59</v>
      </c>
      <c r="C4" s="33" t="s">
        <v>58</v>
      </c>
      <c r="D4" s="33" t="s">
        <v>57</v>
      </c>
      <c r="E4" s="34" t="s">
        <v>56</v>
      </c>
      <c r="F4" s="34" t="s">
        <v>55</v>
      </c>
      <c r="G4" s="34" t="s">
        <v>54</v>
      </c>
      <c r="H4" s="33" t="s">
        <v>53</v>
      </c>
      <c r="I4" s="33" t="s">
        <v>30</v>
      </c>
    </row>
    <row r="5" spans="1:9" s="34" customFormat="1" x14ac:dyDescent="0.25">
      <c r="A5" s="37" t="s">
        <v>25</v>
      </c>
      <c r="B5" s="40">
        <v>0.82926829268292679</v>
      </c>
      <c r="C5" s="40">
        <v>0.86046511627906974</v>
      </c>
      <c r="D5" s="40">
        <v>0.94736842105263153</v>
      </c>
      <c r="E5" s="40">
        <v>0.7857142857142857</v>
      </c>
      <c r="F5" s="40">
        <v>0.88636363636363635</v>
      </c>
      <c r="G5" s="40">
        <v>0.7407407407407407</v>
      </c>
      <c r="H5" s="40">
        <v>0.95833333333333337</v>
      </c>
      <c r="I5" s="40">
        <v>0.85832197516666053</v>
      </c>
    </row>
    <row r="6" spans="1:9" s="34" customFormat="1" x14ac:dyDescent="0.25">
      <c r="A6" s="37" t="s">
        <v>22</v>
      </c>
      <c r="B6" s="40">
        <v>0.79518072289156627</v>
      </c>
      <c r="C6" s="40">
        <v>0.86138613861386137</v>
      </c>
      <c r="D6" s="40">
        <v>0.83333333333333337</v>
      </c>
      <c r="E6" s="40">
        <v>0.84347826086956523</v>
      </c>
      <c r="F6" s="40">
        <v>0.80833333333333335</v>
      </c>
      <c r="G6" s="40">
        <v>0.86486486486486491</v>
      </c>
      <c r="H6" s="40">
        <v>0.8571428571428571</v>
      </c>
      <c r="I6" s="40">
        <v>0.83767421586419732</v>
      </c>
    </row>
    <row r="7" spans="1:9" s="34" customFormat="1" x14ac:dyDescent="0.25">
      <c r="A7" s="37" t="s">
        <v>24</v>
      </c>
      <c r="B7" s="40">
        <v>0.86075949367088611</v>
      </c>
      <c r="C7" s="40">
        <v>0.80882352941176472</v>
      </c>
      <c r="D7" s="40">
        <v>0.80821917808219179</v>
      </c>
      <c r="E7" s="40">
        <v>0.77868852459016391</v>
      </c>
      <c r="F7" s="40">
        <v>0.81666666666666665</v>
      </c>
      <c r="G7" s="40">
        <v>0.81318681318681318</v>
      </c>
      <c r="H7" s="40">
        <v>0.79591836734693877</v>
      </c>
      <c r="I7" s="40">
        <v>0.81175179613648929</v>
      </c>
    </row>
    <row r="8" spans="1:9" s="34" customFormat="1" x14ac:dyDescent="0.25">
      <c r="A8" s="37" t="s">
        <v>27</v>
      </c>
      <c r="B8" s="40">
        <v>0.83157894736842108</v>
      </c>
      <c r="C8" s="40">
        <v>0.84285714285714286</v>
      </c>
      <c r="D8" s="40">
        <v>0.88775510204081631</v>
      </c>
      <c r="E8" s="40">
        <v>0.79545454545454541</v>
      </c>
      <c r="F8" s="40">
        <v>0.78787878787878785</v>
      </c>
      <c r="G8" s="40">
        <v>0.80821917808219179</v>
      </c>
      <c r="H8" s="40">
        <v>0.82352941176470584</v>
      </c>
      <c r="I8" s="40">
        <v>0.82532473077808721</v>
      </c>
    </row>
    <row r="9" spans="1:9" s="34" customFormat="1" x14ac:dyDescent="0.25">
      <c r="A9" s="37" t="s">
        <v>23</v>
      </c>
      <c r="B9" s="40">
        <v>0.83098591549295775</v>
      </c>
      <c r="C9" s="40">
        <v>0.77647058823529413</v>
      </c>
      <c r="D9" s="40">
        <v>0.85365853658536583</v>
      </c>
      <c r="E9" s="40">
        <v>0.86956521739130432</v>
      </c>
      <c r="F9" s="40">
        <v>0.87368421052631584</v>
      </c>
      <c r="G9" s="40">
        <v>0.74358974358974361</v>
      </c>
      <c r="H9" s="40">
        <v>0.83333333333333337</v>
      </c>
      <c r="I9" s="40">
        <v>0.82589822073633068</v>
      </c>
    </row>
    <row r="10" spans="1:9" s="34" customFormat="1" x14ac:dyDescent="0.25">
      <c r="A10" s="37" t="s">
        <v>26</v>
      </c>
      <c r="B10" s="40">
        <v>0.83076923076923082</v>
      </c>
      <c r="C10" s="40">
        <v>0.83050847457627119</v>
      </c>
      <c r="D10" s="40">
        <v>0.88135593220338981</v>
      </c>
      <c r="E10" s="40">
        <v>0.84</v>
      </c>
      <c r="F10" s="40">
        <v>0.87804878048780488</v>
      </c>
      <c r="G10" s="40">
        <v>0.8125</v>
      </c>
      <c r="H10" s="40">
        <v>0.77777777777777779</v>
      </c>
      <c r="I10" s="40">
        <v>0.83585145654492499</v>
      </c>
    </row>
    <row r="11" spans="1:9" s="34" customFormat="1" x14ac:dyDescent="0.25">
      <c r="A11" s="37" t="s">
        <v>28</v>
      </c>
      <c r="B11" s="40">
        <v>0.8571428571428571</v>
      </c>
      <c r="C11" s="40">
        <v>0.84848484848484851</v>
      </c>
      <c r="D11" s="40">
        <v>0.8571428571428571</v>
      </c>
      <c r="E11" s="40">
        <v>0.85106382978723405</v>
      </c>
      <c r="F11" s="40">
        <v>0.68292682926829273</v>
      </c>
      <c r="G11" s="40">
        <v>0.76923076923076927</v>
      </c>
      <c r="H11" s="40">
        <v>0.83870967741935487</v>
      </c>
      <c r="I11" s="40">
        <v>0.81495738121088757</v>
      </c>
    </row>
    <row r="12" spans="1:9" x14ac:dyDescent="0.25">
      <c r="A12" s="36" t="s">
        <v>30</v>
      </c>
      <c r="B12" s="39">
        <v>0.83366935143126353</v>
      </c>
      <c r="C12" s="39">
        <v>0.83271369120832195</v>
      </c>
      <c r="D12" s="39">
        <v>0.86697619434865503</v>
      </c>
      <c r="E12" s="40">
        <v>0.8234235234010141</v>
      </c>
      <c r="F12" s="40">
        <v>0.81912889207497686</v>
      </c>
      <c r="G12" s="40">
        <v>0.79319030138501756</v>
      </c>
      <c r="H12" s="39">
        <v>0.84067782258832868</v>
      </c>
      <c r="I12" s="39">
        <v>0.8299685394910824</v>
      </c>
    </row>
  </sheetData>
  <conditionalFormatting pivot="1" sqref="B5:H1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5C58D-82A2-4E9B-902C-1585DFD6FD20}">
  <dimension ref="A1:H110"/>
  <sheetViews>
    <sheetView topLeftCell="A76" workbookViewId="0">
      <selection activeCell="J112" sqref="J112"/>
    </sheetView>
  </sheetViews>
  <sheetFormatPr defaultRowHeight="15.75" x14ac:dyDescent="0.25"/>
  <cols>
    <col min="1" max="16384" width="9.140625" style="33"/>
  </cols>
  <sheetData>
    <row r="1" spans="1:8" x14ac:dyDescent="0.25">
      <c r="A1" s="33" t="s">
        <v>86</v>
      </c>
      <c r="B1" s="33" t="s">
        <v>85</v>
      </c>
      <c r="C1" s="33" t="s">
        <v>84</v>
      </c>
      <c r="D1" s="33" t="s">
        <v>83</v>
      </c>
      <c r="E1" s="33" t="s">
        <v>82</v>
      </c>
      <c r="F1" s="33" t="s">
        <v>9</v>
      </c>
      <c r="G1" s="33" t="s">
        <v>81</v>
      </c>
      <c r="H1" s="33" t="s">
        <v>80</v>
      </c>
    </row>
    <row r="2" spans="1:8" x14ac:dyDescent="0.25">
      <c r="A2" s="33" t="s">
        <v>60</v>
      </c>
      <c r="B2" s="33" t="s">
        <v>26</v>
      </c>
      <c r="C2" s="33">
        <v>1</v>
      </c>
      <c r="D2" s="33">
        <v>1</v>
      </c>
      <c r="E2" s="33">
        <v>1</v>
      </c>
      <c r="F2" s="39">
        <v>1</v>
      </c>
      <c r="G2" s="41">
        <v>1</v>
      </c>
      <c r="H2" s="41">
        <v>0</v>
      </c>
    </row>
    <row r="3" spans="1:8" x14ac:dyDescent="0.25">
      <c r="A3" s="33" t="s">
        <v>60</v>
      </c>
      <c r="B3" s="33" t="s">
        <v>28</v>
      </c>
      <c r="C3" s="33">
        <v>47</v>
      </c>
      <c r="D3" s="33">
        <v>42</v>
      </c>
      <c r="E3" s="33">
        <v>49</v>
      </c>
      <c r="F3" s="39">
        <v>0.87755102040816324</v>
      </c>
      <c r="G3" s="41">
        <v>1.2857142857142858</v>
      </c>
      <c r="H3" s="41">
        <v>35.122448979591837</v>
      </c>
    </row>
    <row r="4" spans="1:8" x14ac:dyDescent="0.25">
      <c r="A4" s="33" t="s">
        <v>60</v>
      </c>
      <c r="B4" s="33" t="s">
        <v>25</v>
      </c>
      <c r="C4" s="33">
        <v>34</v>
      </c>
      <c r="D4" s="33">
        <v>33</v>
      </c>
      <c r="E4" s="33">
        <v>34</v>
      </c>
      <c r="F4" s="39">
        <v>0.82352941176470584</v>
      </c>
      <c r="G4" s="41">
        <v>1.2058823529411764</v>
      </c>
      <c r="H4" s="41">
        <v>14.088235294117647</v>
      </c>
    </row>
    <row r="5" spans="1:8" x14ac:dyDescent="0.25">
      <c r="A5" s="33" t="s">
        <v>60</v>
      </c>
      <c r="B5" s="33" t="s">
        <v>23</v>
      </c>
      <c r="C5" s="33">
        <v>1</v>
      </c>
      <c r="D5" s="33">
        <v>0</v>
      </c>
      <c r="E5" s="33">
        <v>1</v>
      </c>
      <c r="F5" s="39">
        <v>1</v>
      </c>
      <c r="G5" s="41">
        <v>1</v>
      </c>
      <c r="H5" s="41">
        <v>0</v>
      </c>
    </row>
    <row r="6" spans="1:8" x14ac:dyDescent="0.25">
      <c r="A6" s="33" t="s">
        <v>60</v>
      </c>
      <c r="B6" s="33" t="s">
        <v>27</v>
      </c>
      <c r="C6" s="33">
        <v>1</v>
      </c>
      <c r="D6" s="33">
        <v>0</v>
      </c>
      <c r="E6" s="33">
        <v>1</v>
      </c>
      <c r="F6" s="39">
        <v>1</v>
      </c>
      <c r="G6" s="41">
        <v>1</v>
      </c>
      <c r="H6" s="41">
        <v>0</v>
      </c>
    </row>
    <row r="7" spans="1:8" x14ac:dyDescent="0.25">
      <c r="A7" s="33" t="s">
        <v>79</v>
      </c>
      <c r="B7" s="33" t="s">
        <v>28</v>
      </c>
      <c r="C7" s="33">
        <v>26</v>
      </c>
      <c r="D7" s="33">
        <v>25</v>
      </c>
      <c r="E7" s="33">
        <v>26</v>
      </c>
      <c r="F7" s="39">
        <v>0.88461538461538458</v>
      </c>
      <c r="G7" s="41">
        <v>1.1923076923076923</v>
      </c>
      <c r="H7" s="41">
        <v>17.115384615384617</v>
      </c>
    </row>
    <row r="8" spans="1:8" x14ac:dyDescent="0.25">
      <c r="A8" s="33" t="s">
        <v>79</v>
      </c>
      <c r="B8" s="33" t="s">
        <v>25</v>
      </c>
      <c r="C8" s="33">
        <v>25</v>
      </c>
      <c r="D8" s="33">
        <v>22</v>
      </c>
      <c r="E8" s="33">
        <v>26</v>
      </c>
      <c r="F8" s="39">
        <v>0.80769230769230771</v>
      </c>
      <c r="G8" s="41">
        <v>1.2307692307692308</v>
      </c>
      <c r="H8" s="41">
        <v>23.692307692307693</v>
      </c>
    </row>
    <row r="9" spans="1:8" x14ac:dyDescent="0.25">
      <c r="A9" s="33" t="s">
        <v>79</v>
      </c>
      <c r="B9" s="33" t="s">
        <v>24</v>
      </c>
      <c r="C9" s="33">
        <v>1</v>
      </c>
      <c r="D9" s="33">
        <v>0</v>
      </c>
      <c r="E9" s="33">
        <v>1</v>
      </c>
      <c r="F9" s="39">
        <v>0</v>
      </c>
      <c r="G9" s="41">
        <v>3</v>
      </c>
      <c r="H9" s="41">
        <v>64</v>
      </c>
    </row>
    <row r="10" spans="1:8" x14ac:dyDescent="0.25">
      <c r="A10" s="33" t="s">
        <v>78</v>
      </c>
      <c r="B10" s="33" t="s">
        <v>28</v>
      </c>
      <c r="C10" s="33">
        <v>15</v>
      </c>
      <c r="D10" s="33">
        <v>15</v>
      </c>
      <c r="E10" s="33">
        <v>15</v>
      </c>
      <c r="F10" s="39">
        <v>0.93333333333333335</v>
      </c>
      <c r="G10" s="41">
        <v>1.1333333333333333</v>
      </c>
      <c r="H10" s="41">
        <v>4.5333333333333332</v>
      </c>
    </row>
    <row r="11" spans="1:8" x14ac:dyDescent="0.25">
      <c r="A11" s="33" t="s">
        <v>78</v>
      </c>
      <c r="B11" s="33" t="s">
        <v>25</v>
      </c>
      <c r="C11" s="33">
        <v>17</v>
      </c>
      <c r="D11" s="33">
        <v>15</v>
      </c>
      <c r="E11" s="33">
        <v>16</v>
      </c>
      <c r="F11" s="39">
        <v>0.8125</v>
      </c>
      <c r="G11" s="41">
        <v>1.3125</v>
      </c>
      <c r="H11" s="41">
        <v>54.3125</v>
      </c>
    </row>
    <row r="12" spans="1:8" x14ac:dyDescent="0.25">
      <c r="A12" s="33" t="s">
        <v>78</v>
      </c>
      <c r="B12" s="33" t="s">
        <v>23</v>
      </c>
      <c r="C12" s="33">
        <v>1</v>
      </c>
      <c r="D12" s="33">
        <v>0</v>
      </c>
      <c r="E12" s="33">
        <v>1</v>
      </c>
      <c r="F12" s="39">
        <v>1</v>
      </c>
      <c r="G12" s="41">
        <v>1</v>
      </c>
      <c r="H12" s="41">
        <v>0</v>
      </c>
    </row>
    <row r="13" spans="1:8" x14ac:dyDescent="0.25">
      <c r="A13" s="33" t="s">
        <v>77</v>
      </c>
      <c r="B13" s="33" t="s">
        <v>28</v>
      </c>
      <c r="C13" s="33">
        <v>10</v>
      </c>
      <c r="D13" s="33">
        <v>10</v>
      </c>
      <c r="E13" s="33">
        <v>10</v>
      </c>
      <c r="F13" s="39">
        <v>0.7</v>
      </c>
      <c r="G13" s="41">
        <v>1.3</v>
      </c>
      <c r="H13" s="41">
        <v>77.900000000000006</v>
      </c>
    </row>
    <row r="14" spans="1:8" x14ac:dyDescent="0.25">
      <c r="A14" s="33" t="s">
        <v>77</v>
      </c>
      <c r="B14" s="33" t="s">
        <v>25</v>
      </c>
      <c r="C14" s="33">
        <v>13</v>
      </c>
      <c r="D14" s="33">
        <v>12</v>
      </c>
      <c r="E14" s="33">
        <v>13</v>
      </c>
      <c r="F14" s="39">
        <v>0.76923076923076927</v>
      </c>
      <c r="G14" s="41">
        <v>1.3076923076923077</v>
      </c>
      <c r="H14" s="41">
        <v>43.307692307692307</v>
      </c>
    </row>
    <row r="15" spans="1:8" x14ac:dyDescent="0.25">
      <c r="A15" s="33" t="s">
        <v>76</v>
      </c>
      <c r="B15" s="33" t="s">
        <v>28</v>
      </c>
      <c r="C15" s="33">
        <v>7</v>
      </c>
      <c r="D15" s="33">
        <v>7</v>
      </c>
      <c r="E15" s="33">
        <v>7</v>
      </c>
      <c r="F15" s="39">
        <v>0.7142857142857143</v>
      </c>
      <c r="G15" s="41">
        <v>1.2857142857142858</v>
      </c>
      <c r="H15" s="41">
        <v>12.428571428571429</v>
      </c>
    </row>
    <row r="16" spans="1:8" x14ac:dyDescent="0.25">
      <c r="A16" s="33" t="s">
        <v>76</v>
      </c>
      <c r="B16" s="33" t="s">
        <v>25</v>
      </c>
      <c r="C16" s="33">
        <v>10</v>
      </c>
      <c r="D16" s="33">
        <v>8</v>
      </c>
      <c r="E16" s="33">
        <v>9</v>
      </c>
      <c r="F16" s="39">
        <v>0.88888888888888884</v>
      </c>
      <c r="G16" s="41">
        <v>1.3333333333333333</v>
      </c>
      <c r="H16" s="41">
        <v>84.777777777777771</v>
      </c>
    </row>
    <row r="17" spans="1:8" x14ac:dyDescent="0.25">
      <c r="A17" s="33" t="s">
        <v>75</v>
      </c>
      <c r="B17" s="33" t="s">
        <v>26</v>
      </c>
      <c r="C17" s="33">
        <v>1</v>
      </c>
      <c r="D17" s="33">
        <v>0</v>
      </c>
      <c r="E17" s="33">
        <v>1</v>
      </c>
      <c r="F17" s="39">
        <v>1</v>
      </c>
      <c r="G17" s="41">
        <v>1</v>
      </c>
      <c r="H17" s="41">
        <v>0</v>
      </c>
    </row>
    <row r="18" spans="1:8" x14ac:dyDescent="0.25">
      <c r="A18" s="33" t="s">
        <v>75</v>
      </c>
      <c r="B18" s="33" t="s">
        <v>28</v>
      </c>
      <c r="C18" s="33">
        <v>11</v>
      </c>
      <c r="D18" s="33">
        <v>11</v>
      </c>
      <c r="E18" s="33">
        <v>11</v>
      </c>
      <c r="F18" s="39">
        <v>0.63636363636363635</v>
      </c>
      <c r="G18" s="41">
        <v>1.3636363636363635</v>
      </c>
      <c r="H18" s="41">
        <v>91.909090909090907</v>
      </c>
    </row>
    <row r="19" spans="1:8" x14ac:dyDescent="0.25">
      <c r="A19" s="33" t="s">
        <v>75</v>
      </c>
      <c r="B19" s="33" t="s">
        <v>25</v>
      </c>
      <c r="C19" s="33">
        <v>12</v>
      </c>
      <c r="D19" s="33">
        <v>11</v>
      </c>
      <c r="E19" s="33">
        <v>12</v>
      </c>
      <c r="F19" s="39">
        <v>0.66666666666666663</v>
      </c>
      <c r="G19" s="41">
        <v>1.5833333333333333</v>
      </c>
      <c r="H19" s="41">
        <v>20.666666666666668</v>
      </c>
    </row>
    <row r="20" spans="1:8" x14ac:dyDescent="0.25">
      <c r="A20" s="33" t="s">
        <v>74</v>
      </c>
      <c r="B20" s="33" t="s">
        <v>28</v>
      </c>
      <c r="C20" s="33">
        <v>7</v>
      </c>
      <c r="D20" s="33">
        <v>4</v>
      </c>
      <c r="E20" s="33">
        <v>5</v>
      </c>
      <c r="F20" s="39">
        <v>1</v>
      </c>
      <c r="G20" s="41">
        <v>1.8</v>
      </c>
      <c r="H20" s="41">
        <v>0</v>
      </c>
    </row>
    <row r="21" spans="1:8" x14ac:dyDescent="0.25">
      <c r="A21" s="33" t="s">
        <v>74</v>
      </c>
      <c r="B21" s="33" t="s">
        <v>25</v>
      </c>
      <c r="C21" s="33">
        <v>6</v>
      </c>
      <c r="D21" s="33">
        <v>6</v>
      </c>
      <c r="E21" s="33">
        <v>6</v>
      </c>
      <c r="F21" s="39">
        <v>0.83333333333333337</v>
      </c>
      <c r="G21" s="41">
        <v>1.5</v>
      </c>
      <c r="H21" s="41">
        <v>30.5</v>
      </c>
    </row>
    <row r="22" spans="1:8" x14ac:dyDescent="0.25">
      <c r="A22" s="33" t="s">
        <v>73</v>
      </c>
      <c r="B22" s="33" t="s">
        <v>28</v>
      </c>
      <c r="C22" s="33">
        <v>10</v>
      </c>
      <c r="D22" s="33">
        <v>9</v>
      </c>
      <c r="E22" s="33">
        <v>10</v>
      </c>
      <c r="F22" s="39">
        <v>0.7</v>
      </c>
      <c r="G22" s="41">
        <v>1.3</v>
      </c>
      <c r="H22" s="41">
        <v>110.4</v>
      </c>
    </row>
    <row r="23" spans="1:8" x14ac:dyDescent="0.25">
      <c r="A23" s="33" t="s">
        <v>73</v>
      </c>
      <c r="B23" s="33" t="s">
        <v>25</v>
      </c>
      <c r="C23" s="33">
        <v>4</v>
      </c>
      <c r="D23" s="33">
        <v>4</v>
      </c>
      <c r="E23" s="33">
        <v>4</v>
      </c>
      <c r="F23" s="39">
        <v>0.25</v>
      </c>
      <c r="G23" s="41">
        <v>2.5</v>
      </c>
      <c r="H23" s="41">
        <v>133.25</v>
      </c>
    </row>
    <row r="24" spans="1:8" x14ac:dyDescent="0.25">
      <c r="A24" s="33" t="s">
        <v>72</v>
      </c>
      <c r="B24" s="33" t="s">
        <v>22</v>
      </c>
      <c r="C24" s="33">
        <v>1</v>
      </c>
      <c r="D24" s="33">
        <v>0</v>
      </c>
      <c r="E24" s="33">
        <v>1</v>
      </c>
      <c r="F24" s="39">
        <v>1</v>
      </c>
      <c r="G24" s="41">
        <v>1</v>
      </c>
      <c r="H24" s="41">
        <v>0</v>
      </c>
    </row>
    <row r="25" spans="1:8" x14ac:dyDescent="0.25">
      <c r="A25" s="33" t="s">
        <v>72</v>
      </c>
      <c r="B25" s="33" t="s">
        <v>28</v>
      </c>
      <c r="C25" s="33">
        <v>8</v>
      </c>
      <c r="D25" s="33">
        <v>8</v>
      </c>
      <c r="E25" s="33">
        <v>9</v>
      </c>
      <c r="F25" s="39">
        <v>0.88888888888888884</v>
      </c>
      <c r="G25" s="41">
        <v>1.2222222222222223</v>
      </c>
      <c r="H25" s="41">
        <v>14.666666666666666</v>
      </c>
    </row>
    <row r="26" spans="1:8" x14ac:dyDescent="0.25">
      <c r="A26" s="33" t="s">
        <v>72</v>
      </c>
      <c r="B26" s="33" t="s">
        <v>25</v>
      </c>
      <c r="C26" s="33">
        <v>21</v>
      </c>
      <c r="D26" s="33">
        <v>19</v>
      </c>
      <c r="E26" s="33">
        <v>22</v>
      </c>
      <c r="F26" s="39">
        <v>0.86363636363636365</v>
      </c>
      <c r="G26" s="41">
        <v>1.1363636363636365</v>
      </c>
      <c r="H26" s="41">
        <v>14.636363636363637</v>
      </c>
    </row>
    <row r="27" spans="1:8" x14ac:dyDescent="0.25">
      <c r="A27" s="33" t="s">
        <v>72</v>
      </c>
      <c r="B27" s="33" t="s">
        <v>23</v>
      </c>
      <c r="C27" s="33">
        <v>2</v>
      </c>
      <c r="D27" s="33">
        <v>0</v>
      </c>
      <c r="E27" s="33">
        <v>2</v>
      </c>
      <c r="F27" s="39">
        <v>1</v>
      </c>
      <c r="G27" s="41">
        <v>1</v>
      </c>
      <c r="H27" s="41">
        <v>0</v>
      </c>
    </row>
    <row r="28" spans="1:8" x14ac:dyDescent="0.25">
      <c r="A28" s="33" t="s">
        <v>71</v>
      </c>
      <c r="B28" s="33" t="s">
        <v>26</v>
      </c>
      <c r="C28" s="33">
        <v>1</v>
      </c>
      <c r="D28" s="33">
        <v>0</v>
      </c>
      <c r="E28" s="33">
        <v>1</v>
      </c>
      <c r="F28" s="39">
        <v>1</v>
      </c>
      <c r="G28" s="41">
        <v>1</v>
      </c>
      <c r="H28" s="41">
        <v>0</v>
      </c>
    </row>
    <row r="29" spans="1:8" x14ac:dyDescent="0.25">
      <c r="A29" s="33" t="s">
        <v>71</v>
      </c>
      <c r="B29" s="33" t="s">
        <v>22</v>
      </c>
      <c r="C29" s="33">
        <v>2</v>
      </c>
      <c r="D29" s="33">
        <v>2</v>
      </c>
      <c r="E29" s="33">
        <v>2</v>
      </c>
      <c r="F29" s="39">
        <v>1</v>
      </c>
      <c r="G29" s="41">
        <v>1</v>
      </c>
      <c r="H29" s="41">
        <v>0</v>
      </c>
    </row>
    <row r="30" spans="1:8" x14ac:dyDescent="0.25">
      <c r="A30" s="33" t="s">
        <v>71</v>
      </c>
      <c r="B30" s="33" t="s">
        <v>28</v>
      </c>
      <c r="C30" s="33">
        <v>23</v>
      </c>
      <c r="D30" s="33">
        <v>22</v>
      </c>
      <c r="E30" s="33">
        <v>23</v>
      </c>
      <c r="F30" s="39">
        <v>0.82608695652173914</v>
      </c>
      <c r="G30" s="41">
        <v>1.2173913043478262</v>
      </c>
      <c r="H30" s="41">
        <v>20.565217391304348</v>
      </c>
    </row>
    <row r="31" spans="1:8" x14ac:dyDescent="0.25">
      <c r="A31" s="33" t="s">
        <v>71</v>
      </c>
      <c r="B31" s="33" t="s">
        <v>25</v>
      </c>
      <c r="C31" s="33">
        <v>29</v>
      </c>
      <c r="D31" s="33">
        <v>26</v>
      </c>
      <c r="E31" s="33">
        <v>30</v>
      </c>
      <c r="F31" s="39">
        <v>0.83333333333333337</v>
      </c>
      <c r="G31" s="41">
        <v>1.2666666666666666</v>
      </c>
      <c r="H31" s="41">
        <v>18.899999999999999</v>
      </c>
    </row>
    <row r="32" spans="1:8" x14ac:dyDescent="0.25">
      <c r="A32" s="33" t="s">
        <v>71</v>
      </c>
      <c r="B32" s="33" t="s">
        <v>23</v>
      </c>
      <c r="C32" s="33">
        <v>1</v>
      </c>
      <c r="D32" s="33">
        <v>0</v>
      </c>
      <c r="E32" s="33">
        <v>1</v>
      </c>
      <c r="F32" s="39">
        <v>1</v>
      </c>
      <c r="G32" s="41">
        <v>1</v>
      </c>
      <c r="H32" s="41">
        <v>0</v>
      </c>
    </row>
    <row r="33" spans="1:8" x14ac:dyDescent="0.25">
      <c r="A33" s="33" t="s">
        <v>71</v>
      </c>
      <c r="B33" s="33" t="s">
        <v>27</v>
      </c>
      <c r="C33" s="33">
        <v>1</v>
      </c>
      <c r="D33" s="33">
        <v>1</v>
      </c>
      <c r="E33" s="33">
        <v>1</v>
      </c>
      <c r="F33" s="39">
        <v>1</v>
      </c>
      <c r="G33" s="41">
        <v>1</v>
      </c>
      <c r="H33" s="41">
        <v>0</v>
      </c>
    </row>
    <row r="34" spans="1:8" x14ac:dyDescent="0.25">
      <c r="A34" s="33" t="s">
        <v>70</v>
      </c>
      <c r="B34" s="33" t="s">
        <v>26</v>
      </c>
      <c r="C34" s="33">
        <v>1</v>
      </c>
      <c r="D34" s="33">
        <v>0</v>
      </c>
      <c r="E34" s="33">
        <v>1</v>
      </c>
      <c r="F34" s="39">
        <v>1</v>
      </c>
      <c r="G34" s="41">
        <v>1</v>
      </c>
      <c r="H34" s="41">
        <v>0</v>
      </c>
    </row>
    <row r="35" spans="1:8" x14ac:dyDescent="0.25">
      <c r="A35" s="33" t="s">
        <v>70</v>
      </c>
      <c r="B35" s="33" t="s">
        <v>28</v>
      </c>
      <c r="C35" s="33">
        <v>19</v>
      </c>
      <c r="D35" s="33">
        <v>17</v>
      </c>
      <c r="E35" s="33">
        <v>22</v>
      </c>
      <c r="F35" s="39">
        <v>0.86363636363636365</v>
      </c>
      <c r="G35" s="41">
        <v>1.1818181818181819</v>
      </c>
      <c r="H35" s="41">
        <v>18.59090909090909</v>
      </c>
    </row>
    <row r="36" spans="1:8" x14ac:dyDescent="0.25">
      <c r="A36" s="33" t="s">
        <v>70</v>
      </c>
      <c r="B36" s="33" t="s">
        <v>25</v>
      </c>
      <c r="C36" s="33">
        <v>26</v>
      </c>
      <c r="D36" s="33">
        <v>22</v>
      </c>
      <c r="E36" s="33">
        <v>29</v>
      </c>
      <c r="F36" s="39">
        <v>0.86206896551724133</v>
      </c>
      <c r="G36" s="41">
        <v>1.2068965517241379</v>
      </c>
      <c r="H36" s="41">
        <v>41.827586206896555</v>
      </c>
    </row>
    <row r="37" spans="1:8" x14ac:dyDescent="0.25">
      <c r="A37" s="33" t="s">
        <v>70</v>
      </c>
      <c r="B37" s="33" t="s">
        <v>24</v>
      </c>
      <c r="C37" s="33">
        <v>1</v>
      </c>
      <c r="D37" s="33">
        <v>0</v>
      </c>
      <c r="E37" s="33">
        <v>1</v>
      </c>
      <c r="F37" s="39">
        <v>1</v>
      </c>
      <c r="G37" s="41">
        <v>1</v>
      </c>
      <c r="H37" s="41">
        <v>0</v>
      </c>
    </row>
    <row r="38" spans="1:8" x14ac:dyDescent="0.25">
      <c r="A38" s="33" t="s">
        <v>69</v>
      </c>
      <c r="B38" s="33" t="s">
        <v>28</v>
      </c>
      <c r="C38" s="33">
        <v>29</v>
      </c>
      <c r="D38" s="33">
        <v>26</v>
      </c>
      <c r="E38" s="33">
        <v>31</v>
      </c>
      <c r="F38" s="39">
        <v>0.83870967741935487</v>
      </c>
      <c r="G38" s="41">
        <v>1.1935483870967742</v>
      </c>
      <c r="H38" s="41">
        <v>20.838709677419356</v>
      </c>
    </row>
    <row r="39" spans="1:8" x14ac:dyDescent="0.25">
      <c r="A39" s="33" t="s">
        <v>69</v>
      </c>
      <c r="B39" s="33" t="s">
        <v>25</v>
      </c>
      <c r="C39" s="33">
        <v>46</v>
      </c>
      <c r="D39" s="33">
        <v>45</v>
      </c>
      <c r="E39" s="33">
        <v>48</v>
      </c>
      <c r="F39" s="39">
        <v>0.8125</v>
      </c>
      <c r="G39" s="41">
        <v>1.3333333333333333</v>
      </c>
      <c r="H39" s="41">
        <v>18.104166666666668</v>
      </c>
    </row>
    <row r="40" spans="1:8" x14ac:dyDescent="0.25">
      <c r="A40" s="33" t="s">
        <v>69</v>
      </c>
      <c r="B40" s="33" t="s">
        <v>24</v>
      </c>
      <c r="C40" s="33">
        <v>2</v>
      </c>
      <c r="D40" s="33">
        <v>0</v>
      </c>
      <c r="E40" s="33">
        <v>3</v>
      </c>
      <c r="F40" s="39">
        <v>1</v>
      </c>
      <c r="G40" s="41">
        <v>1</v>
      </c>
      <c r="H40" s="41">
        <v>0</v>
      </c>
    </row>
    <row r="41" spans="1:8" x14ac:dyDescent="0.25">
      <c r="A41" s="33" t="s">
        <v>69</v>
      </c>
      <c r="B41" s="33" t="s">
        <v>27</v>
      </c>
      <c r="C41" s="33">
        <v>1</v>
      </c>
      <c r="D41" s="33">
        <v>1</v>
      </c>
      <c r="E41" s="33">
        <v>1</v>
      </c>
      <c r="F41" s="39">
        <v>0</v>
      </c>
      <c r="G41" s="41">
        <v>2</v>
      </c>
      <c r="H41" s="41">
        <v>24</v>
      </c>
    </row>
    <row r="42" spans="1:8" x14ac:dyDescent="0.25">
      <c r="A42" s="33" t="s">
        <v>68</v>
      </c>
      <c r="B42" s="33" t="s">
        <v>28</v>
      </c>
      <c r="C42" s="33">
        <v>18</v>
      </c>
      <c r="D42" s="33">
        <v>17</v>
      </c>
      <c r="E42" s="33">
        <v>19</v>
      </c>
      <c r="F42" s="39">
        <v>0.94736842105263153</v>
      </c>
      <c r="G42" s="41">
        <v>1.0526315789473684</v>
      </c>
      <c r="H42" s="41">
        <v>22.789473684210527</v>
      </c>
    </row>
    <row r="43" spans="1:8" x14ac:dyDescent="0.25">
      <c r="A43" s="33" t="s">
        <v>68</v>
      </c>
      <c r="B43" s="33" t="s">
        <v>25</v>
      </c>
      <c r="C43" s="33">
        <v>30</v>
      </c>
      <c r="D43" s="33">
        <v>25</v>
      </c>
      <c r="E43" s="33">
        <v>31</v>
      </c>
      <c r="F43" s="39">
        <v>0.83870967741935487</v>
      </c>
      <c r="G43" s="41">
        <v>1.3870967741935485</v>
      </c>
      <c r="H43" s="41">
        <v>24.806451612903224</v>
      </c>
    </row>
    <row r="44" spans="1:8" x14ac:dyDescent="0.25">
      <c r="A44" s="33" t="s">
        <v>67</v>
      </c>
      <c r="B44" s="33" t="s">
        <v>26</v>
      </c>
      <c r="C44" s="33">
        <v>1</v>
      </c>
      <c r="D44" s="33">
        <v>0</v>
      </c>
      <c r="E44" s="33">
        <v>1</v>
      </c>
      <c r="F44" s="39">
        <v>1</v>
      </c>
      <c r="G44" s="41">
        <v>1</v>
      </c>
      <c r="H44" s="41">
        <v>0</v>
      </c>
    </row>
    <row r="45" spans="1:8" x14ac:dyDescent="0.25">
      <c r="A45" s="33" t="s">
        <v>67</v>
      </c>
      <c r="B45" s="33" t="s">
        <v>22</v>
      </c>
      <c r="C45" s="33">
        <v>1</v>
      </c>
      <c r="D45" s="33">
        <v>1</v>
      </c>
      <c r="E45" s="33">
        <v>1</v>
      </c>
      <c r="F45" s="39">
        <v>1</v>
      </c>
      <c r="G45" s="41">
        <v>1</v>
      </c>
      <c r="H45" s="41">
        <v>0</v>
      </c>
    </row>
    <row r="46" spans="1:8" x14ac:dyDescent="0.25">
      <c r="A46" s="33" t="s">
        <v>67</v>
      </c>
      <c r="B46" s="33" t="s">
        <v>28</v>
      </c>
      <c r="C46" s="33">
        <v>37</v>
      </c>
      <c r="D46" s="33">
        <v>33</v>
      </c>
      <c r="E46" s="33">
        <v>41</v>
      </c>
      <c r="F46" s="39">
        <v>0.85365853658536583</v>
      </c>
      <c r="G46" s="41">
        <v>1.2682926829268293</v>
      </c>
      <c r="H46" s="41">
        <v>14.024390243902438</v>
      </c>
    </row>
    <row r="47" spans="1:8" x14ac:dyDescent="0.25">
      <c r="A47" s="33" t="s">
        <v>67</v>
      </c>
      <c r="B47" s="33" t="s">
        <v>25</v>
      </c>
      <c r="C47" s="33">
        <v>42</v>
      </c>
      <c r="D47" s="33">
        <v>37</v>
      </c>
      <c r="E47" s="33">
        <v>45</v>
      </c>
      <c r="F47" s="39">
        <v>0.75555555555555554</v>
      </c>
      <c r="G47" s="41">
        <v>1.4444444444444444</v>
      </c>
      <c r="H47" s="41">
        <v>72.86666666666666</v>
      </c>
    </row>
    <row r="48" spans="1:8" x14ac:dyDescent="0.25">
      <c r="A48" s="33" t="s">
        <v>66</v>
      </c>
      <c r="B48" s="33" t="s">
        <v>26</v>
      </c>
      <c r="C48" s="33">
        <v>1</v>
      </c>
      <c r="D48" s="33">
        <v>0</v>
      </c>
      <c r="E48" s="33">
        <v>1</v>
      </c>
      <c r="F48" s="39">
        <v>0</v>
      </c>
      <c r="G48" s="41">
        <v>3</v>
      </c>
      <c r="H48" s="41">
        <v>368</v>
      </c>
    </row>
    <row r="49" spans="1:8" x14ac:dyDescent="0.25">
      <c r="A49" s="33" t="s">
        <v>66</v>
      </c>
      <c r="B49" s="33" t="s">
        <v>28</v>
      </c>
      <c r="C49" s="33">
        <v>35</v>
      </c>
      <c r="D49" s="33">
        <v>31</v>
      </c>
      <c r="E49" s="33">
        <v>40</v>
      </c>
      <c r="F49" s="39">
        <v>0.75</v>
      </c>
      <c r="G49" s="41">
        <v>1.4</v>
      </c>
      <c r="H49" s="41">
        <v>58.424999999999997</v>
      </c>
    </row>
    <row r="50" spans="1:8" x14ac:dyDescent="0.25">
      <c r="A50" s="33" t="s">
        <v>66</v>
      </c>
      <c r="B50" s="33" t="s">
        <v>25</v>
      </c>
      <c r="C50" s="33">
        <v>56</v>
      </c>
      <c r="D50" s="33">
        <v>53</v>
      </c>
      <c r="E50" s="33">
        <v>58</v>
      </c>
      <c r="F50" s="39">
        <v>0.74137931034482762</v>
      </c>
      <c r="G50" s="41">
        <v>1.4482758620689655</v>
      </c>
      <c r="H50" s="41">
        <v>40.568965517241381</v>
      </c>
    </row>
    <row r="51" spans="1:8" x14ac:dyDescent="0.25">
      <c r="A51" s="33" t="s">
        <v>66</v>
      </c>
      <c r="B51" s="33" t="s">
        <v>27</v>
      </c>
      <c r="C51" s="33">
        <v>1</v>
      </c>
      <c r="D51" s="33">
        <v>0</v>
      </c>
      <c r="E51" s="33">
        <v>1</v>
      </c>
      <c r="F51" s="39">
        <v>1</v>
      </c>
      <c r="G51" s="41">
        <v>1</v>
      </c>
      <c r="H51" s="41">
        <v>0</v>
      </c>
    </row>
    <row r="52" spans="1:8" x14ac:dyDescent="0.25">
      <c r="A52" s="33" t="s">
        <v>65</v>
      </c>
      <c r="B52" s="33" t="s">
        <v>26</v>
      </c>
      <c r="C52" s="33">
        <v>1</v>
      </c>
      <c r="D52" s="33">
        <v>0</v>
      </c>
      <c r="E52" s="33">
        <v>1</v>
      </c>
      <c r="F52" s="39">
        <v>1</v>
      </c>
      <c r="G52" s="41">
        <v>1</v>
      </c>
      <c r="H52" s="41">
        <v>0</v>
      </c>
    </row>
    <row r="53" spans="1:8" x14ac:dyDescent="0.25">
      <c r="A53" s="33" t="s">
        <v>65</v>
      </c>
      <c r="B53" s="33" t="s">
        <v>28</v>
      </c>
      <c r="C53" s="33">
        <v>44</v>
      </c>
      <c r="D53" s="33">
        <v>43</v>
      </c>
      <c r="E53" s="33">
        <v>46</v>
      </c>
      <c r="F53" s="39">
        <v>0.78260869565217395</v>
      </c>
      <c r="G53" s="41">
        <v>1.3478260869565217</v>
      </c>
      <c r="H53" s="41">
        <v>39.782608695652172</v>
      </c>
    </row>
    <row r="54" spans="1:8" x14ac:dyDescent="0.25">
      <c r="A54" s="33" t="s">
        <v>65</v>
      </c>
      <c r="B54" s="33" t="s">
        <v>25</v>
      </c>
      <c r="C54" s="33">
        <v>31</v>
      </c>
      <c r="D54" s="33">
        <v>30</v>
      </c>
      <c r="E54" s="33">
        <v>33</v>
      </c>
      <c r="F54" s="39">
        <v>0.63636363636363635</v>
      </c>
      <c r="G54" s="41">
        <v>1.606060606060606</v>
      </c>
      <c r="H54" s="41">
        <v>61.969696969696969</v>
      </c>
    </row>
    <row r="55" spans="1:8" x14ac:dyDescent="0.25">
      <c r="A55" s="33" t="s">
        <v>65</v>
      </c>
      <c r="B55" s="33" t="s">
        <v>23</v>
      </c>
      <c r="C55" s="33">
        <v>1</v>
      </c>
      <c r="D55" s="33">
        <v>0</v>
      </c>
      <c r="E55" s="33">
        <v>1</v>
      </c>
      <c r="F55" s="39">
        <v>1</v>
      </c>
      <c r="G55" s="41">
        <v>1</v>
      </c>
      <c r="H55" s="41">
        <v>0</v>
      </c>
    </row>
    <row r="56" spans="1:8" x14ac:dyDescent="0.25">
      <c r="A56" s="33" t="s">
        <v>65</v>
      </c>
      <c r="B56" s="33" t="s">
        <v>27</v>
      </c>
      <c r="C56" s="33">
        <v>1</v>
      </c>
      <c r="D56" s="33">
        <v>0</v>
      </c>
      <c r="E56" s="33">
        <v>1</v>
      </c>
      <c r="F56" s="39">
        <v>1</v>
      </c>
      <c r="G56" s="41">
        <v>1</v>
      </c>
      <c r="H56" s="41">
        <v>0</v>
      </c>
    </row>
    <row r="57" spans="1:8" x14ac:dyDescent="0.25">
      <c r="A57" s="33" t="s">
        <v>64</v>
      </c>
      <c r="B57" s="33" t="s">
        <v>26</v>
      </c>
      <c r="C57" s="33">
        <v>1</v>
      </c>
      <c r="D57" s="33">
        <v>0</v>
      </c>
      <c r="E57" s="33">
        <v>1</v>
      </c>
      <c r="F57" s="39">
        <v>1</v>
      </c>
      <c r="G57" s="41">
        <v>1</v>
      </c>
      <c r="H57" s="41">
        <v>0</v>
      </c>
    </row>
    <row r="58" spans="1:8" x14ac:dyDescent="0.25">
      <c r="A58" s="33" t="s">
        <v>64</v>
      </c>
      <c r="B58" s="33" t="s">
        <v>28</v>
      </c>
      <c r="C58" s="33">
        <v>35</v>
      </c>
      <c r="D58" s="33">
        <v>32</v>
      </c>
      <c r="E58" s="33">
        <v>37</v>
      </c>
      <c r="F58" s="39">
        <v>0.89189189189189189</v>
      </c>
      <c r="G58" s="41">
        <v>1.1351351351351351</v>
      </c>
      <c r="H58" s="41">
        <v>7.6756756756756754</v>
      </c>
    </row>
    <row r="59" spans="1:8" x14ac:dyDescent="0.25">
      <c r="A59" s="33" t="s">
        <v>64</v>
      </c>
      <c r="B59" s="33" t="s">
        <v>25</v>
      </c>
      <c r="C59" s="33">
        <v>51</v>
      </c>
      <c r="D59" s="33">
        <v>49</v>
      </c>
      <c r="E59" s="33">
        <v>53</v>
      </c>
      <c r="F59" s="39">
        <v>0.84905660377358494</v>
      </c>
      <c r="G59" s="41">
        <v>1.2264150943396226</v>
      </c>
      <c r="H59" s="41">
        <v>17.716981132075471</v>
      </c>
    </row>
    <row r="60" spans="1:8" x14ac:dyDescent="0.25">
      <c r="A60" s="33" t="s">
        <v>64</v>
      </c>
      <c r="B60" s="33" t="s">
        <v>27</v>
      </c>
      <c r="C60" s="33">
        <v>2</v>
      </c>
      <c r="D60" s="33">
        <v>0</v>
      </c>
      <c r="E60" s="33">
        <v>3</v>
      </c>
      <c r="F60" s="39">
        <v>1</v>
      </c>
      <c r="G60" s="41">
        <v>1</v>
      </c>
      <c r="H60" s="41">
        <v>0</v>
      </c>
    </row>
    <row r="61" spans="1:8" x14ac:dyDescent="0.25">
      <c r="A61" s="33" t="s">
        <v>59</v>
      </c>
      <c r="B61" s="33" t="s">
        <v>26</v>
      </c>
      <c r="C61" s="33">
        <v>61</v>
      </c>
      <c r="D61" s="33">
        <v>58</v>
      </c>
      <c r="E61" s="33">
        <v>65</v>
      </c>
      <c r="F61" s="39">
        <v>0.83076923076923082</v>
      </c>
      <c r="G61" s="41">
        <v>1.2923076923076924</v>
      </c>
      <c r="H61" s="41">
        <v>31.661538461538463</v>
      </c>
    </row>
    <row r="62" spans="1:8" x14ac:dyDescent="0.25">
      <c r="A62" s="33" t="s">
        <v>59</v>
      </c>
      <c r="B62" s="33" t="s">
        <v>22</v>
      </c>
      <c r="C62" s="33">
        <v>81</v>
      </c>
      <c r="D62" s="33">
        <v>77</v>
      </c>
      <c r="E62" s="33">
        <v>83</v>
      </c>
      <c r="F62" s="39">
        <v>0.79518072289156627</v>
      </c>
      <c r="G62" s="41">
        <v>1.2289156626506024</v>
      </c>
      <c r="H62" s="41">
        <v>59.361445783132531</v>
      </c>
    </row>
    <row r="63" spans="1:8" x14ac:dyDescent="0.25">
      <c r="A63" s="33" t="s">
        <v>59</v>
      </c>
      <c r="B63" s="33" t="s">
        <v>28</v>
      </c>
      <c r="C63" s="33">
        <v>39</v>
      </c>
      <c r="D63" s="33">
        <v>34</v>
      </c>
      <c r="E63" s="33">
        <v>42</v>
      </c>
      <c r="F63" s="39">
        <v>0.8571428571428571</v>
      </c>
      <c r="G63" s="41">
        <v>1.1666666666666667</v>
      </c>
      <c r="H63" s="41">
        <v>24.738095238095237</v>
      </c>
    </row>
    <row r="64" spans="1:8" x14ac:dyDescent="0.25">
      <c r="A64" s="33" t="s">
        <v>59</v>
      </c>
      <c r="B64" s="33" t="s">
        <v>25</v>
      </c>
      <c r="C64" s="33">
        <v>40</v>
      </c>
      <c r="D64" s="33">
        <v>38</v>
      </c>
      <c r="E64" s="33">
        <v>41</v>
      </c>
      <c r="F64" s="39">
        <v>0.82926829268292679</v>
      </c>
      <c r="G64" s="41">
        <v>1.2195121951219512</v>
      </c>
      <c r="H64" s="41">
        <v>13.707317073170731</v>
      </c>
    </row>
    <row r="65" spans="1:8" x14ac:dyDescent="0.25">
      <c r="A65" s="33" t="s">
        <v>59</v>
      </c>
      <c r="B65" s="33" t="s">
        <v>23</v>
      </c>
      <c r="C65" s="33">
        <v>66</v>
      </c>
      <c r="D65" s="33">
        <v>61</v>
      </c>
      <c r="E65" s="33">
        <v>71</v>
      </c>
      <c r="F65" s="39">
        <v>0.83098591549295775</v>
      </c>
      <c r="G65" s="41">
        <v>1.2394366197183098</v>
      </c>
      <c r="H65" s="41">
        <v>21.47887323943662</v>
      </c>
    </row>
    <row r="66" spans="1:8" x14ac:dyDescent="0.25">
      <c r="A66" s="33" t="s">
        <v>59</v>
      </c>
      <c r="B66" s="33" t="s">
        <v>24</v>
      </c>
      <c r="C66" s="33">
        <v>78</v>
      </c>
      <c r="D66" s="33">
        <v>74</v>
      </c>
      <c r="E66" s="33">
        <v>79</v>
      </c>
      <c r="F66" s="39">
        <v>0.86075949367088611</v>
      </c>
      <c r="G66" s="41">
        <v>1.1772151898734178</v>
      </c>
      <c r="H66" s="41">
        <v>15.594936708860759</v>
      </c>
    </row>
    <row r="67" spans="1:8" x14ac:dyDescent="0.25">
      <c r="A67" s="33" t="s">
        <v>59</v>
      </c>
      <c r="B67" s="33" t="s">
        <v>27</v>
      </c>
      <c r="C67" s="33">
        <v>88</v>
      </c>
      <c r="D67" s="33">
        <v>83</v>
      </c>
      <c r="E67" s="33">
        <v>95</v>
      </c>
      <c r="F67" s="39">
        <v>0.83157894736842108</v>
      </c>
      <c r="G67" s="41">
        <v>1.2210526315789474</v>
      </c>
      <c r="H67" s="41">
        <v>19.673684210526314</v>
      </c>
    </row>
    <row r="68" spans="1:8" x14ac:dyDescent="0.25">
      <c r="A68" s="33" t="s">
        <v>58</v>
      </c>
      <c r="B68" s="33" t="s">
        <v>26</v>
      </c>
      <c r="C68" s="33">
        <v>50</v>
      </c>
      <c r="D68" s="33">
        <v>46</v>
      </c>
      <c r="E68" s="33">
        <v>59</v>
      </c>
      <c r="F68" s="39">
        <v>0.83050847457627119</v>
      </c>
      <c r="G68" s="41">
        <v>1.2542372881355932</v>
      </c>
      <c r="H68" s="41">
        <v>46.711864406779661</v>
      </c>
    </row>
    <row r="69" spans="1:8" x14ac:dyDescent="0.25">
      <c r="A69" s="33" t="s">
        <v>58</v>
      </c>
      <c r="B69" s="33" t="s">
        <v>22</v>
      </c>
      <c r="C69" s="33">
        <v>98</v>
      </c>
      <c r="D69" s="33">
        <v>91</v>
      </c>
      <c r="E69" s="33">
        <v>101</v>
      </c>
      <c r="F69" s="39">
        <v>0.86138613861386137</v>
      </c>
      <c r="G69" s="41">
        <v>1.2475247524752475</v>
      </c>
      <c r="H69" s="41">
        <v>32.663366336633665</v>
      </c>
    </row>
    <row r="70" spans="1:8" x14ac:dyDescent="0.25">
      <c r="A70" s="33" t="s">
        <v>58</v>
      </c>
      <c r="B70" s="33" t="s">
        <v>28</v>
      </c>
      <c r="C70" s="33">
        <v>33</v>
      </c>
      <c r="D70" s="33">
        <v>29</v>
      </c>
      <c r="E70" s="33">
        <v>33</v>
      </c>
      <c r="F70" s="39">
        <v>0.84848484848484851</v>
      </c>
      <c r="G70" s="41">
        <v>1.303030303030303</v>
      </c>
      <c r="H70" s="41">
        <v>37.515151515151516</v>
      </c>
    </row>
    <row r="71" spans="1:8" x14ac:dyDescent="0.25">
      <c r="A71" s="33" t="s">
        <v>58</v>
      </c>
      <c r="B71" s="33" t="s">
        <v>25</v>
      </c>
      <c r="C71" s="33">
        <v>42</v>
      </c>
      <c r="D71" s="33">
        <v>40</v>
      </c>
      <c r="E71" s="33">
        <v>43</v>
      </c>
      <c r="F71" s="39">
        <v>0.86046511627906974</v>
      </c>
      <c r="G71" s="41">
        <v>1.1860465116279071</v>
      </c>
      <c r="H71" s="41">
        <v>49.581395348837212</v>
      </c>
    </row>
    <row r="72" spans="1:8" x14ac:dyDescent="0.25">
      <c r="A72" s="33" t="s">
        <v>58</v>
      </c>
      <c r="B72" s="33" t="s">
        <v>23</v>
      </c>
      <c r="C72" s="33">
        <v>78</v>
      </c>
      <c r="D72" s="33">
        <v>74</v>
      </c>
      <c r="E72" s="33">
        <v>85</v>
      </c>
      <c r="F72" s="39">
        <v>0.77647058823529413</v>
      </c>
      <c r="G72" s="41">
        <v>1.2705882352941176</v>
      </c>
      <c r="H72" s="41">
        <v>25.941176470588236</v>
      </c>
    </row>
    <row r="73" spans="1:8" x14ac:dyDescent="0.25">
      <c r="A73" s="33" t="s">
        <v>58</v>
      </c>
      <c r="B73" s="33" t="s">
        <v>24</v>
      </c>
      <c r="C73" s="33">
        <v>66</v>
      </c>
      <c r="D73" s="33">
        <v>61</v>
      </c>
      <c r="E73" s="33">
        <v>68</v>
      </c>
      <c r="F73" s="39">
        <v>0.80882352941176472</v>
      </c>
      <c r="G73" s="41">
        <v>1.2941176470588236</v>
      </c>
      <c r="H73" s="41">
        <v>35.852941176470587</v>
      </c>
    </row>
    <row r="74" spans="1:8" x14ac:dyDescent="0.25">
      <c r="A74" s="33" t="s">
        <v>58</v>
      </c>
      <c r="B74" s="33" t="s">
        <v>27</v>
      </c>
      <c r="C74" s="33">
        <v>66</v>
      </c>
      <c r="D74" s="33">
        <v>60</v>
      </c>
      <c r="E74" s="33">
        <v>70</v>
      </c>
      <c r="F74" s="39">
        <v>0.84285714285714286</v>
      </c>
      <c r="G74" s="41">
        <v>1.2714285714285714</v>
      </c>
      <c r="H74" s="41">
        <v>30.1</v>
      </c>
    </row>
    <row r="75" spans="1:8" x14ac:dyDescent="0.25">
      <c r="A75" s="33" t="s">
        <v>57</v>
      </c>
      <c r="B75" s="33" t="s">
        <v>26</v>
      </c>
      <c r="C75" s="33">
        <v>60</v>
      </c>
      <c r="D75" s="33">
        <v>53</v>
      </c>
      <c r="E75" s="33">
        <v>59</v>
      </c>
      <c r="F75" s="39">
        <v>0.88135593220338981</v>
      </c>
      <c r="G75" s="41">
        <v>1.2881355932203389</v>
      </c>
      <c r="H75" s="41">
        <v>21.423728813559322</v>
      </c>
    </row>
    <row r="76" spans="1:8" x14ac:dyDescent="0.25">
      <c r="A76" s="33" t="s">
        <v>57</v>
      </c>
      <c r="B76" s="33" t="s">
        <v>22</v>
      </c>
      <c r="C76" s="33">
        <v>88</v>
      </c>
      <c r="D76" s="33">
        <v>76</v>
      </c>
      <c r="E76" s="33">
        <v>90</v>
      </c>
      <c r="F76" s="39">
        <v>0.83333333333333337</v>
      </c>
      <c r="G76" s="41">
        <v>1.3</v>
      </c>
      <c r="H76" s="41">
        <v>43.944444444444443</v>
      </c>
    </row>
    <row r="77" spans="1:8" x14ac:dyDescent="0.25">
      <c r="A77" s="33" t="s">
        <v>57</v>
      </c>
      <c r="B77" s="33" t="s">
        <v>28</v>
      </c>
      <c r="C77" s="33">
        <v>39</v>
      </c>
      <c r="D77" s="33">
        <v>35</v>
      </c>
      <c r="E77" s="33">
        <v>42</v>
      </c>
      <c r="F77" s="39">
        <v>0.8571428571428571</v>
      </c>
      <c r="G77" s="41">
        <v>1.2142857142857142</v>
      </c>
      <c r="H77" s="41">
        <v>47.523809523809526</v>
      </c>
    </row>
    <row r="78" spans="1:8" x14ac:dyDescent="0.25">
      <c r="A78" s="33" t="s">
        <v>57</v>
      </c>
      <c r="B78" s="33" t="s">
        <v>25</v>
      </c>
      <c r="C78" s="33">
        <v>37</v>
      </c>
      <c r="D78" s="33">
        <v>30</v>
      </c>
      <c r="E78" s="33">
        <v>38</v>
      </c>
      <c r="F78" s="39">
        <v>0.94736842105263153</v>
      </c>
      <c r="G78" s="41">
        <v>1.0526315789473684</v>
      </c>
      <c r="H78" s="41">
        <v>4.8947368421052628</v>
      </c>
    </row>
    <row r="79" spans="1:8" x14ac:dyDescent="0.25">
      <c r="A79" s="33" t="s">
        <v>57</v>
      </c>
      <c r="B79" s="33" t="s">
        <v>23</v>
      </c>
      <c r="C79" s="33">
        <v>80</v>
      </c>
      <c r="D79" s="33">
        <v>74</v>
      </c>
      <c r="E79" s="33">
        <v>82</v>
      </c>
      <c r="F79" s="39">
        <v>0.85365853658536583</v>
      </c>
      <c r="G79" s="41">
        <v>1.1585365853658536</v>
      </c>
      <c r="H79" s="41">
        <v>16.390243902439025</v>
      </c>
    </row>
    <row r="80" spans="1:8" x14ac:dyDescent="0.25">
      <c r="A80" s="33" t="s">
        <v>57</v>
      </c>
      <c r="B80" s="33" t="s">
        <v>24</v>
      </c>
      <c r="C80" s="33">
        <v>74</v>
      </c>
      <c r="D80" s="33">
        <v>68</v>
      </c>
      <c r="E80" s="33">
        <v>73</v>
      </c>
      <c r="F80" s="39">
        <v>0.80821917808219179</v>
      </c>
      <c r="G80" s="41">
        <v>1.273972602739726</v>
      </c>
      <c r="H80" s="41">
        <v>28.356164383561644</v>
      </c>
    </row>
    <row r="81" spans="1:8" x14ac:dyDescent="0.25">
      <c r="A81" s="33" t="s">
        <v>57</v>
      </c>
      <c r="B81" s="33" t="s">
        <v>27</v>
      </c>
      <c r="C81" s="33">
        <v>94</v>
      </c>
      <c r="D81" s="33">
        <v>84</v>
      </c>
      <c r="E81" s="33">
        <v>98</v>
      </c>
      <c r="F81" s="39">
        <v>0.88775510204081631</v>
      </c>
      <c r="G81" s="41">
        <v>1.1326530612244898</v>
      </c>
      <c r="H81" s="41">
        <v>26.448979591836736</v>
      </c>
    </row>
    <row r="82" spans="1:8" x14ac:dyDescent="0.25">
      <c r="A82" s="33" t="s">
        <v>56</v>
      </c>
      <c r="B82" s="33" t="s">
        <v>26</v>
      </c>
      <c r="C82" s="33">
        <v>74</v>
      </c>
      <c r="D82" s="33">
        <v>68</v>
      </c>
      <c r="E82" s="33">
        <v>75</v>
      </c>
      <c r="F82" s="39">
        <v>0.84</v>
      </c>
      <c r="G82" s="41">
        <v>1.2266666666666666</v>
      </c>
      <c r="H82" s="41">
        <v>26.88</v>
      </c>
    </row>
    <row r="83" spans="1:8" x14ac:dyDescent="0.25">
      <c r="A83" s="33" t="s">
        <v>56</v>
      </c>
      <c r="B83" s="33" t="s">
        <v>22</v>
      </c>
      <c r="C83" s="33">
        <v>108</v>
      </c>
      <c r="D83" s="33">
        <v>97</v>
      </c>
      <c r="E83" s="33">
        <v>115</v>
      </c>
      <c r="F83" s="39">
        <v>0.84347826086956523</v>
      </c>
      <c r="G83" s="41">
        <v>1.2260869565217392</v>
      </c>
      <c r="H83" s="41">
        <v>43.956521739130437</v>
      </c>
    </row>
    <row r="84" spans="1:8" x14ac:dyDescent="0.25">
      <c r="A84" s="33" t="s">
        <v>56</v>
      </c>
      <c r="B84" s="33" t="s">
        <v>28</v>
      </c>
      <c r="C84" s="33">
        <v>45</v>
      </c>
      <c r="D84" s="33">
        <v>42</v>
      </c>
      <c r="E84" s="33">
        <v>47</v>
      </c>
      <c r="F84" s="39">
        <v>0.85106382978723405</v>
      </c>
      <c r="G84" s="41">
        <v>1.1914893617021276</v>
      </c>
      <c r="H84" s="41">
        <v>32.723404255319146</v>
      </c>
    </row>
    <row r="85" spans="1:8" x14ac:dyDescent="0.25">
      <c r="A85" s="33" t="s">
        <v>56</v>
      </c>
      <c r="B85" s="33" t="s">
        <v>25</v>
      </c>
      <c r="C85" s="33">
        <v>40</v>
      </c>
      <c r="D85" s="33">
        <v>37</v>
      </c>
      <c r="E85" s="33">
        <v>42</v>
      </c>
      <c r="F85" s="39">
        <v>0.7857142857142857</v>
      </c>
      <c r="G85" s="41">
        <v>1.2857142857142858</v>
      </c>
      <c r="H85" s="41">
        <v>34.214285714285715</v>
      </c>
    </row>
    <row r="86" spans="1:8" x14ac:dyDescent="0.25">
      <c r="A86" s="33" t="s">
        <v>56</v>
      </c>
      <c r="B86" s="33" t="s">
        <v>23</v>
      </c>
      <c r="C86" s="33">
        <v>89</v>
      </c>
      <c r="D86" s="33">
        <v>83</v>
      </c>
      <c r="E86" s="33">
        <v>92</v>
      </c>
      <c r="F86" s="39">
        <v>0.86956521739130432</v>
      </c>
      <c r="G86" s="41">
        <v>1.1630434782608696</v>
      </c>
      <c r="H86" s="41">
        <v>27.445652173913043</v>
      </c>
    </row>
    <row r="87" spans="1:8" x14ac:dyDescent="0.25">
      <c r="A87" s="33" t="s">
        <v>56</v>
      </c>
      <c r="B87" s="33" t="s">
        <v>24</v>
      </c>
      <c r="C87" s="33">
        <v>116</v>
      </c>
      <c r="D87" s="33">
        <v>109</v>
      </c>
      <c r="E87" s="33">
        <v>122</v>
      </c>
      <c r="F87" s="39">
        <v>0.77868852459016391</v>
      </c>
      <c r="G87" s="41">
        <v>1.319672131147541</v>
      </c>
      <c r="H87" s="41">
        <v>48.524590163934427</v>
      </c>
    </row>
    <row r="88" spans="1:8" x14ac:dyDescent="0.25">
      <c r="A88" s="33" t="s">
        <v>56</v>
      </c>
      <c r="B88" s="33" t="s">
        <v>27</v>
      </c>
      <c r="C88" s="33">
        <v>86</v>
      </c>
      <c r="D88" s="33">
        <v>78</v>
      </c>
      <c r="E88" s="33">
        <v>88</v>
      </c>
      <c r="F88" s="39">
        <v>0.79545454545454541</v>
      </c>
      <c r="G88" s="41">
        <v>1.3522727272727273</v>
      </c>
      <c r="H88" s="41">
        <v>31.886363636363637</v>
      </c>
    </row>
    <row r="89" spans="1:8" x14ac:dyDescent="0.25">
      <c r="A89" s="33" t="s">
        <v>55</v>
      </c>
      <c r="B89" s="33" t="s">
        <v>26</v>
      </c>
      <c r="C89" s="33">
        <v>75</v>
      </c>
      <c r="D89" s="33">
        <v>68</v>
      </c>
      <c r="E89" s="33">
        <v>82</v>
      </c>
      <c r="F89" s="39">
        <v>0.87804878048780488</v>
      </c>
      <c r="G89" s="41">
        <v>1.1951219512195121</v>
      </c>
      <c r="H89" s="41">
        <v>18.341463414634145</v>
      </c>
    </row>
    <row r="90" spans="1:8" x14ac:dyDescent="0.25">
      <c r="A90" s="33" t="s">
        <v>55</v>
      </c>
      <c r="B90" s="33" t="s">
        <v>22</v>
      </c>
      <c r="C90" s="33">
        <v>111</v>
      </c>
      <c r="D90" s="33">
        <v>101</v>
      </c>
      <c r="E90" s="33">
        <v>120</v>
      </c>
      <c r="F90" s="39">
        <v>0.80833333333333335</v>
      </c>
      <c r="G90" s="41">
        <v>1.2916666666666667</v>
      </c>
      <c r="H90" s="41">
        <v>37.6</v>
      </c>
    </row>
    <row r="91" spans="1:8" x14ac:dyDescent="0.25">
      <c r="A91" s="33" t="s">
        <v>55</v>
      </c>
      <c r="B91" s="33" t="s">
        <v>28</v>
      </c>
      <c r="C91" s="33">
        <v>38</v>
      </c>
      <c r="D91" s="33">
        <v>31</v>
      </c>
      <c r="E91" s="33">
        <v>41</v>
      </c>
      <c r="F91" s="39">
        <v>0.68292682926829273</v>
      </c>
      <c r="G91" s="41">
        <v>1.5853658536585367</v>
      </c>
      <c r="H91" s="41">
        <v>46.878048780487802</v>
      </c>
    </row>
    <row r="92" spans="1:8" x14ac:dyDescent="0.25">
      <c r="A92" s="33" t="s">
        <v>55</v>
      </c>
      <c r="B92" s="33" t="s">
        <v>25</v>
      </c>
      <c r="C92" s="33">
        <v>39</v>
      </c>
      <c r="D92" s="33">
        <v>35</v>
      </c>
      <c r="E92" s="33">
        <v>44</v>
      </c>
      <c r="F92" s="39">
        <v>0.88636363636363635</v>
      </c>
      <c r="G92" s="41">
        <v>1.1818181818181819</v>
      </c>
      <c r="H92" s="41">
        <v>15.5</v>
      </c>
    </row>
    <row r="93" spans="1:8" x14ac:dyDescent="0.25">
      <c r="A93" s="33" t="s">
        <v>55</v>
      </c>
      <c r="B93" s="33" t="s">
        <v>23</v>
      </c>
      <c r="C93" s="33">
        <v>91</v>
      </c>
      <c r="D93" s="33">
        <v>84</v>
      </c>
      <c r="E93" s="33">
        <v>95</v>
      </c>
      <c r="F93" s="39">
        <v>0.87368421052631584</v>
      </c>
      <c r="G93" s="41">
        <v>1.263157894736842</v>
      </c>
      <c r="H93" s="41">
        <v>41.305263157894736</v>
      </c>
    </row>
    <row r="94" spans="1:8" x14ac:dyDescent="0.25">
      <c r="A94" s="33" t="s">
        <v>55</v>
      </c>
      <c r="B94" s="33" t="s">
        <v>24</v>
      </c>
      <c r="C94" s="33">
        <v>116</v>
      </c>
      <c r="D94" s="33">
        <v>100</v>
      </c>
      <c r="E94" s="33">
        <v>120</v>
      </c>
      <c r="F94" s="39">
        <v>0.81666666666666665</v>
      </c>
      <c r="G94" s="41">
        <v>1.2666666666666666</v>
      </c>
      <c r="H94" s="41">
        <v>30.008333333333333</v>
      </c>
    </row>
    <row r="95" spans="1:8" x14ac:dyDescent="0.25">
      <c r="A95" s="33" t="s">
        <v>55</v>
      </c>
      <c r="B95" s="33" t="s">
        <v>27</v>
      </c>
      <c r="C95" s="33">
        <v>97</v>
      </c>
      <c r="D95" s="33">
        <v>87</v>
      </c>
      <c r="E95" s="33">
        <v>99</v>
      </c>
      <c r="F95" s="39">
        <v>0.78787878787878785</v>
      </c>
      <c r="G95" s="41">
        <v>1.2727272727272727</v>
      </c>
      <c r="H95" s="41">
        <v>32.919191919191917</v>
      </c>
    </row>
    <row r="96" spans="1:8" x14ac:dyDescent="0.25">
      <c r="A96" s="33" t="s">
        <v>54</v>
      </c>
      <c r="B96" s="33" t="s">
        <v>26</v>
      </c>
      <c r="C96" s="33">
        <v>93</v>
      </c>
      <c r="D96" s="33">
        <v>87</v>
      </c>
      <c r="E96" s="33">
        <v>96</v>
      </c>
      <c r="F96" s="39">
        <v>0.8125</v>
      </c>
      <c r="G96" s="41">
        <v>1.2708333333333333</v>
      </c>
      <c r="H96" s="41">
        <v>34.770833333333336</v>
      </c>
    </row>
    <row r="97" spans="1:8" x14ac:dyDescent="0.25">
      <c r="A97" s="33" t="s">
        <v>54</v>
      </c>
      <c r="B97" s="33" t="s">
        <v>22</v>
      </c>
      <c r="C97" s="33">
        <v>76</v>
      </c>
      <c r="D97" s="33">
        <v>71</v>
      </c>
      <c r="E97" s="33">
        <v>74</v>
      </c>
      <c r="F97" s="39">
        <v>0.86486486486486491</v>
      </c>
      <c r="G97" s="41">
        <v>1.1891891891891893</v>
      </c>
      <c r="H97" s="41">
        <v>19.716216216216218</v>
      </c>
    </row>
    <row r="98" spans="1:8" x14ac:dyDescent="0.25">
      <c r="A98" s="33" t="s">
        <v>54</v>
      </c>
      <c r="B98" s="33" t="s">
        <v>28</v>
      </c>
      <c r="C98" s="33">
        <v>38</v>
      </c>
      <c r="D98" s="33">
        <v>35</v>
      </c>
      <c r="E98" s="33">
        <v>39</v>
      </c>
      <c r="F98" s="39">
        <v>0.76923076923076927</v>
      </c>
      <c r="G98" s="41">
        <v>1.3846153846153846</v>
      </c>
      <c r="H98" s="41">
        <v>27.256410256410255</v>
      </c>
    </row>
    <row r="99" spans="1:8" x14ac:dyDescent="0.25">
      <c r="A99" s="33" t="s">
        <v>54</v>
      </c>
      <c r="B99" s="33" t="s">
        <v>25</v>
      </c>
      <c r="C99" s="33">
        <v>25</v>
      </c>
      <c r="D99" s="33">
        <v>23</v>
      </c>
      <c r="E99" s="33">
        <v>27</v>
      </c>
      <c r="F99" s="39">
        <v>0.7407407407407407</v>
      </c>
      <c r="G99" s="41">
        <v>1.4814814814814814</v>
      </c>
      <c r="H99" s="41">
        <v>112.14814814814815</v>
      </c>
    </row>
    <row r="100" spans="1:8" x14ac:dyDescent="0.25">
      <c r="A100" s="33" t="s">
        <v>54</v>
      </c>
      <c r="B100" s="33" t="s">
        <v>23</v>
      </c>
      <c r="C100" s="33">
        <v>77</v>
      </c>
      <c r="D100" s="33">
        <v>73</v>
      </c>
      <c r="E100" s="33">
        <v>78</v>
      </c>
      <c r="F100" s="39">
        <v>0.74358974358974361</v>
      </c>
      <c r="G100" s="41">
        <v>1.358974358974359</v>
      </c>
      <c r="H100" s="41">
        <v>59.53846153846154</v>
      </c>
    </row>
    <row r="101" spans="1:8" x14ac:dyDescent="0.25">
      <c r="A101" s="33" t="s">
        <v>54</v>
      </c>
      <c r="B101" s="33" t="s">
        <v>24</v>
      </c>
      <c r="C101" s="33">
        <v>88</v>
      </c>
      <c r="D101" s="33">
        <v>82</v>
      </c>
      <c r="E101" s="33">
        <v>91</v>
      </c>
      <c r="F101" s="39">
        <v>0.81318681318681318</v>
      </c>
      <c r="G101" s="41">
        <v>1.3406593406593406</v>
      </c>
      <c r="H101" s="41">
        <v>58.296703296703299</v>
      </c>
    </row>
    <row r="102" spans="1:8" x14ac:dyDescent="0.25">
      <c r="A102" s="33" t="s">
        <v>54</v>
      </c>
      <c r="B102" s="33" t="s">
        <v>27</v>
      </c>
      <c r="C102" s="33">
        <v>69</v>
      </c>
      <c r="D102" s="33">
        <v>61</v>
      </c>
      <c r="E102" s="33">
        <v>73</v>
      </c>
      <c r="F102" s="39">
        <v>0.80821917808219179</v>
      </c>
      <c r="G102" s="41">
        <v>1.3150684931506849</v>
      </c>
      <c r="H102" s="41">
        <v>36.027397260273972</v>
      </c>
    </row>
    <row r="103" spans="1:8" x14ac:dyDescent="0.25">
      <c r="A103" s="33" t="s">
        <v>53</v>
      </c>
      <c r="B103" s="33" t="s">
        <v>26</v>
      </c>
      <c r="C103" s="33">
        <v>63</v>
      </c>
      <c r="D103" s="33">
        <v>56</v>
      </c>
      <c r="E103" s="33">
        <v>63</v>
      </c>
      <c r="F103" s="39">
        <v>0.77777777777777779</v>
      </c>
      <c r="G103" s="41">
        <v>1.3333333333333333</v>
      </c>
      <c r="H103" s="41">
        <v>71.095238095238102</v>
      </c>
    </row>
    <row r="104" spans="1:8" x14ac:dyDescent="0.25">
      <c r="A104" s="33" t="s">
        <v>53</v>
      </c>
      <c r="B104" s="33" t="s">
        <v>22</v>
      </c>
      <c r="C104" s="33">
        <v>47</v>
      </c>
      <c r="D104" s="33">
        <v>44</v>
      </c>
      <c r="E104" s="33">
        <v>49</v>
      </c>
      <c r="F104" s="39">
        <v>0.8571428571428571</v>
      </c>
      <c r="G104" s="41">
        <v>1.2244897959183674</v>
      </c>
      <c r="H104" s="41">
        <v>31.959183673469386</v>
      </c>
    </row>
    <row r="105" spans="1:8" x14ac:dyDescent="0.25">
      <c r="A105" s="33" t="s">
        <v>53</v>
      </c>
      <c r="B105" s="33" t="s">
        <v>28</v>
      </c>
      <c r="C105" s="33">
        <v>31</v>
      </c>
      <c r="D105" s="33">
        <v>25</v>
      </c>
      <c r="E105" s="33">
        <v>31</v>
      </c>
      <c r="F105" s="39">
        <v>0.83870967741935487</v>
      </c>
      <c r="G105" s="41">
        <v>1.1935483870967742</v>
      </c>
      <c r="H105" s="41">
        <v>16.580645161290324</v>
      </c>
    </row>
    <row r="106" spans="1:8" x14ac:dyDescent="0.25">
      <c r="A106" s="33" t="s">
        <v>53</v>
      </c>
      <c r="B106" s="33" t="s">
        <v>25</v>
      </c>
      <c r="C106" s="33">
        <v>23</v>
      </c>
      <c r="D106" s="33">
        <v>21</v>
      </c>
      <c r="E106" s="33">
        <v>24</v>
      </c>
      <c r="F106" s="39">
        <v>0.95833333333333337</v>
      </c>
      <c r="G106" s="41">
        <v>1.0416666666666667</v>
      </c>
      <c r="H106" s="41">
        <v>2.2916666666666665</v>
      </c>
    </row>
    <row r="107" spans="1:8" x14ac:dyDescent="0.25">
      <c r="A107" s="33" t="s">
        <v>53</v>
      </c>
      <c r="B107" s="33" t="s">
        <v>23</v>
      </c>
      <c r="C107" s="33">
        <v>46</v>
      </c>
      <c r="D107" s="33">
        <v>43</v>
      </c>
      <c r="E107" s="33">
        <v>48</v>
      </c>
      <c r="F107" s="39">
        <v>0.83333333333333337</v>
      </c>
      <c r="G107" s="41">
        <v>1.2916666666666667</v>
      </c>
      <c r="H107" s="41">
        <v>44.75</v>
      </c>
    </row>
    <row r="108" spans="1:8" x14ac:dyDescent="0.25">
      <c r="A108" s="33" t="s">
        <v>53</v>
      </c>
      <c r="B108" s="33" t="s">
        <v>24</v>
      </c>
      <c r="C108" s="33">
        <v>45</v>
      </c>
      <c r="D108" s="33">
        <v>44</v>
      </c>
      <c r="E108" s="33">
        <v>49</v>
      </c>
      <c r="F108" s="39">
        <v>0.79591836734693877</v>
      </c>
      <c r="G108" s="41">
        <v>1.3877551020408163</v>
      </c>
      <c r="H108" s="41">
        <v>43.163265306122447</v>
      </c>
    </row>
    <row r="109" spans="1:8" x14ac:dyDescent="0.25">
      <c r="A109" s="33" t="s">
        <v>53</v>
      </c>
      <c r="B109" s="33" t="s">
        <v>27</v>
      </c>
      <c r="C109" s="33">
        <v>45</v>
      </c>
      <c r="D109" s="33">
        <v>41</v>
      </c>
      <c r="E109" s="33">
        <v>51</v>
      </c>
      <c r="F109" s="39">
        <v>0.82352941176470584</v>
      </c>
      <c r="G109" s="41">
        <v>1.2549019607843137</v>
      </c>
      <c r="H109" s="41">
        <v>17.627450980392158</v>
      </c>
    </row>
    <row r="110" spans="1:8" x14ac:dyDescent="0.25">
      <c r="C110" s="33">
        <v>4112</v>
      </c>
      <c r="D110" s="33">
        <v>3747</v>
      </c>
      <c r="E110" s="33">
        <v>4293</v>
      </c>
      <c r="F110" s="39">
        <v>0.82529699510831589</v>
      </c>
      <c r="G110" s="41">
        <v>1.2678779408339156</v>
      </c>
      <c r="H110" s="41">
        <v>34.040996971814579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499B3-5E5C-46F7-8E49-47CBC6E2CE5C}">
  <dimension ref="A3:Z12"/>
  <sheetViews>
    <sheetView workbookViewId="0">
      <selection activeCell="F31" sqref="F31"/>
    </sheetView>
  </sheetViews>
  <sheetFormatPr defaultRowHeight="15.75" x14ac:dyDescent="0.25"/>
  <cols>
    <col min="1" max="1" width="15.28515625" style="33" bestFit="1" customWidth="1"/>
    <col min="2" max="2" width="16.28515625" style="33" bestFit="1" customWidth="1"/>
    <col min="3" max="4" width="4" style="33" bestFit="1" customWidth="1"/>
    <col min="5" max="9" width="3" style="33" bestFit="1" customWidth="1"/>
    <col min="10" max="10" width="11.140625" style="33" bestFit="1" customWidth="1"/>
    <col min="11" max="18" width="3.28515625" style="33" bestFit="1" customWidth="1"/>
    <col min="19" max="20" width="4.42578125" style="44" bestFit="1" customWidth="1"/>
    <col min="21" max="25" width="3.28515625" style="33" bestFit="1" customWidth="1"/>
    <col min="26" max="26" width="11.85546875" style="33" bestFit="1" customWidth="1"/>
    <col min="27" max="16384" width="9.140625" style="33"/>
  </cols>
  <sheetData>
    <row r="3" spans="1:26" x14ac:dyDescent="0.25">
      <c r="A3" s="20" t="s">
        <v>62</v>
      </c>
      <c r="B3" s="20" t="s">
        <v>61</v>
      </c>
      <c r="C3"/>
      <c r="D3"/>
      <c r="E3"/>
      <c r="F3"/>
      <c r="G3"/>
      <c r="H3"/>
      <c r="I3"/>
      <c r="J3"/>
      <c r="S3" s="33"/>
      <c r="T3" s="33"/>
    </row>
    <row r="4" spans="1:26" x14ac:dyDescent="0.25">
      <c r="A4" s="20" t="s">
        <v>29</v>
      </c>
      <c r="B4" t="s">
        <v>60</v>
      </c>
      <c r="C4" s="51" t="s">
        <v>59</v>
      </c>
      <c r="D4" s="51" t="s">
        <v>58</v>
      </c>
      <c r="E4" t="s">
        <v>57</v>
      </c>
      <c r="F4" t="s">
        <v>56</v>
      </c>
      <c r="G4" t="s">
        <v>55</v>
      </c>
      <c r="H4" t="s">
        <v>54</v>
      </c>
      <c r="I4" t="s">
        <v>53</v>
      </c>
      <c r="J4" t="s">
        <v>30</v>
      </c>
      <c r="S4" s="33"/>
      <c r="T4" s="33"/>
    </row>
    <row r="5" spans="1:26" x14ac:dyDescent="0.25">
      <c r="A5" s="21" t="s">
        <v>26</v>
      </c>
      <c r="B5" s="9"/>
      <c r="C5" s="50">
        <v>70</v>
      </c>
      <c r="D5" s="50">
        <v>80</v>
      </c>
      <c r="E5" s="9">
        <v>34</v>
      </c>
      <c r="F5" s="9">
        <v>1</v>
      </c>
      <c r="G5" s="9">
        <v>5</v>
      </c>
      <c r="H5" s="9">
        <v>4</v>
      </c>
      <c r="I5" s="9">
        <v>7</v>
      </c>
      <c r="J5" s="9">
        <v>201</v>
      </c>
      <c r="S5" s="33"/>
      <c r="T5" s="33"/>
    </row>
    <row r="6" spans="1:26" s="44" customFormat="1" x14ac:dyDescent="0.25">
      <c r="A6" s="52" t="s">
        <v>22</v>
      </c>
      <c r="B6" s="50"/>
      <c r="C6" s="50">
        <v>101</v>
      </c>
      <c r="D6" s="50">
        <v>97</v>
      </c>
      <c r="E6" s="50">
        <v>9</v>
      </c>
      <c r="F6" s="50">
        <v>9</v>
      </c>
      <c r="G6" s="50">
        <v>1</v>
      </c>
      <c r="H6" s="50">
        <v>6</v>
      </c>
      <c r="I6" s="50">
        <v>3</v>
      </c>
      <c r="J6" s="50">
        <v>226</v>
      </c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x14ac:dyDescent="0.25">
      <c r="A7" s="21" t="s">
        <v>28</v>
      </c>
      <c r="B7" s="9">
        <v>75</v>
      </c>
      <c r="C7" s="50">
        <v>2</v>
      </c>
      <c r="D7" s="50">
        <v>1</v>
      </c>
      <c r="E7" s="9">
        <v>2</v>
      </c>
      <c r="F7" s="9">
        <v>2</v>
      </c>
      <c r="G7" s="9">
        <v>5</v>
      </c>
      <c r="H7" s="9">
        <v>5</v>
      </c>
      <c r="I7" s="9">
        <v>8</v>
      </c>
      <c r="J7" s="9">
        <v>100</v>
      </c>
      <c r="S7" s="33"/>
      <c r="T7" s="33"/>
    </row>
    <row r="8" spans="1:26" x14ac:dyDescent="0.25">
      <c r="A8" s="21" t="s">
        <v>25</v>
      </c>
      <c r="B8" s="9">
        <v>93</v>
      </c>
      <c r="C8" s="50">
        <v>1</v>
      </c>
      <c r="D8" s="50">
        <v>2</v>
      </c>
      <c r="E8" s="9">
        <v>4</v>
      </c>
      <c r="F8" s="9">
        <v>1</v>
      </c>
      <c r="G8" s="9">
        <v>8</v>
      </c>
      <c r="H8" s="9">
        <v>4</v>
      </c>
      <c r="I8" s="9">
        <v>4</v>
      </c>
      <c r="J8" s="9">
        <v>117</v>
      </c>
      <c r="S8" s="33"/>
      <c r="T8" s="33"/>
    </row>
    <row r="9" spans="1:26" s="44" customFormat="1" x14ac:dyDescent="0.25">
      <c r="A9" s="52" t="s">
        <v>23</v>
      </c>
      <c r="B9" s="50"/>
      <c r="C9" s="50">
        <v>107</v>
      </c>
      <c r="D9" s="50">
        <v>86</v>
      </c>
      <c r="E9" s="50">
        <v>25</v>
      </c>
      <c r="F9" s="50">
        <v>19</v>
      </c>
      <c r="G9" s="50">
        <v>3</v>
      </c>
      <c r="H9" s="50">
        <v>1</v>
      </c>
      <c r="I9" s="50">
        <v>3</v>
      </c>
      <c r="J9" s="50">
        <v>244</v>
      </c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s="44" customFormat="1" x14ac:dyDescent="0.25">
      <c r="A10" s="52" t="s">
        <v>24</v>
      </c>
      <c r="B10" s="50">
        <v>1</v>
      </c>
      <c r="C10" s="50">
        <v>77</v>
      </c>
      <c r="D10" s="50">
        <v>105</v>
      </c>
      <c r="E10" s="50">
        <v>1</v>
      </c>
      <c r="F10" s="50">
        <v>3</v>
      </c>
      <c r="G10" s="50">
        <v>4</v>
      </c>
      <c r="H10" s="50">
        <v>2</v>
      </c>
      <c r="I10" s="50">
        <v>4</v>
      </c>
      <c r="J10" s="50">
        <v>197</v>
      </c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spans="1:26" s="44" customFormat="1" x14ac:dyDescent="0.25">
      <c r="A11" s="52" t="s">
        <v>27</v>
      </c>
      <c r="B11" s="50">
        <v>1</v>
      </c>
      <c r="C11" s="50">
        <v>69</v>
      </c>
      <c r="D11" s="50">
        <v>96</v>
      </c>
      <c r="E11" s="50">
        <v>15</v>
      </c>
      <c r="F11" s="50">
        <v>6</v>
      </c>
      <c r="G11" s="50">
        <v>2</v>
      </c>
      <c r="H11" s="50">
        <v>11</v>
      </c>
      <c r="I11" s="50">
        <v>3</v>
      </c>
      <c r="J11" s="50">
        <v>203</v>
      </c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spans="1:26" x14ac:dyDescent="0.25">
      <c r="A12" s="21" t="s">
        <v>30</v>
      </c>
      <c r="B12" s="9">
        <v>170</v>
      </c>
      <c r="C12" s="50">
        <v>427</v>
      </c>
      <c r="D12" s="50">
        <v>467</v>
      </c>
      <c r="E12" s="9">
        <v>90</v>
      </c>
      <c r="F12" s="9">
        <v>41</v>
      </c>
      <c r="G12" s="9">
        <v>28</v>
      </c>
      <c r="H12" s="9">
        <v>33</v>
      </c>
      <c r="I12" s="9">
        <v>32</v>
      </c>
      <c r="J12" s="9">
        <v>1288</v>
      </c>
      <c r="S12" s="33"/>
      <c r="T12" s="33"/>
    </row>
  </sheetData>
  <conditionalFormatting pivot="1" sqref="B5:I1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B4E5A-1281-42F0-8F87-ED6846E5269D}">
  <dimension ref="A3:Z12"/>
  <sheetViews>
    <sheetView topLeftCell="K1" workbookViewId="0">
      <selection activeCell="Q30" sqref="Q30"/>
    </sheetView>
  </sheetViews>
  <sheetFormatPr defaultRowHeight="15.75" x14ac:dyDescent="0.25"/>
  <cols>
    <col min="1" max="1" width="24.85546875" style="33" bestFit="1" customWidth="1"/>
    <col min="2" max="2" width="16.85546875" style="33" bestFit="1" customWidth="1"/>
    <col min="3" max="3" width="9" style="33" bestFit="1" customWidth="1"/>
    <col min="4" max="4" width="7.85546875" style="33" bestFit="1" customWidth="1"/>
    <col min="5" max="9" width="9" style="33" bestFit="1" customWidth="1"/>
    <col min="10" max="10" width="8.85546875" style="33" bestFit="1" customWidth="1"/>
    <col min="11" max="14" width="9" style="33" bestFit="1" customWidth="1"/>
    <col min="15" max="15" width="8.85546875" style="33" bestFit="1" customWidth="1"/>
    <col min="16" max="17" width="9" style="33" bestFit="1" customWidth="1"/>
    <col min="18" max="19" width="8.85546875" style="33" bestFit="1" customWidth="1"/>
    <col min="20" max="20" width="8.85546875" style="45" bestFit="1" customWidth="1"/>
    <col min="21" max="22" width="8.85546875" style="33" bestFit="1" customWidth="1"/>
    <col min="23" max="25" width="9" style="33" bestFit="1" customWidth="1"/>
    <col min="26" max="26" width="11.85546875" style="33" bestFit="1" customWidth="1"/>
    <col min="27" max="16384" width="9.140625" style="33"/>
  </cols>
  <sheetData>
    <row r="3" spans="1:26" x14ac:dyDescent="0.25">
      <c r="A3" s="38" t="s">
        <v>63</v>
      </c>
      <c r="B3" s="38" t="s">
        <v>61</v>
      </c>
    </row>
    <row r="4" spans="1:26" x14ac:dyDescent="0.25">
      <c r="A4" s="38" t="s">
        <v>29</v>
      </c>
      <c r="B4" s="33" t="s">
        <v>60</v>
      </c>
      <c r="C4" s="33" t="s">
        <v>79</v>
      </c>
      <c r="D4" s="33" t="s">
        <v>78</v>
      </c>
      <c r="E4" s="33" t="s">
        <v>77</v>
      </c>
      <c r="F4" s="33" t="s">
        <v>76</v>
      </c>
      <c r="G4" s="33" t="s">
        <v>75</v>
      </c>
      <c r="H4" s="33" t="s">
        <v>74</v>
      </c>
      <c r="I4" s="33" t="s">
        <v>73</v>
      </c>
      <c r="J4" s="33" t="s">
        <v>72</v>
      </c>
      <c r="K4" s="33" t="s">
        <v>71</v>
      </c>
      <c r="L4" s="33" t="s">
        <v>70</v>
      </c>
      <c r="M4" s="33" t="s">
        <v>69</v>
      </c>
      <c r="N4" s="33" t="s">
        <v>68</v>
      </c>
      <c r="O4" s="33" t="s">
        <v>67</v>
      </c>
      <c r="P4" s="33" t="s">
        <v>66</v>
      </c>
      <c r="Q4" s="33" t="s">
        <v>65</v>
      </c>
      <c r="R4" s="33" t="s">
        <v>64</v>
      </c>
      <c r="S4" s="33" t="s">
        <v>59</v>
      </c>
      <c r="T4" s="45" t="s">
        <v>58</v>
      </c>
      <c r="U4" s="33" t="s">
        <v>57</v>
      </c>
      <c r="V4" s="33" t="s">
        <v>56</v>
      </c>
      <c r="W4" s="33" t="s">
        <v>55</v>
      </c>
      <c r="X4" s="33" t="s">
        <v>54</v>
      </c>
      <c r="Y4" s="33" t="s">
        <v>53</v>
      </c>
      <c r="Z4" s="33" t="s">
        <v>30</v>
      </c>
    </row>
    <row r="5" spans="1:26" x14ac:dyDescent="0.25">
      <c r="A5" s="36" t="s">
        <v>25</v>
      </c>
      <c r="B5" s="39">
        <v>0.956989247311828</v>
      </c>
      <c r="C5" s="39">
        <v>1</v>
      </c>
      <c r="D5" s="39">
        <v>0.90909090909090906</v>
      </c>
      <c r="E5" s="39">
        <v>1</v>
      </c>
      <c r="F5" s="39">
        <v>1</v>
      </c>
      <c r="G5" s="39">
        <v>1</v>
      </c>
      <c r="H5" s="39">
        <v>1</v>
      </c>
      <c r="I5" s="39">
        <v>1</v>
      </c>
      <c r="J5" s="39">
        <v>0.8</v>
      </c>
      <c r="K5" s="39">
        <v>1</v>
      </c>
      <c r="L5" s="39">
        <v>1</v>
      </c>
      <c r="M5" s="39">
        <v>1</v>
      </c>
      <c r="N5" s="39">
        <v>1</v>
      </c>
      <c r="O5" s="39">
        <v>0.8</v>
      </c>
      <c r="P5" s="39">
        <v>1</v>
      </c>
      <c r="Q5" s="39">
        <v>1</v>
      </c>
      <c r="R5" s="39">
        <v>1</v>
      </c>
      <c r="S5" s="39">
        <v>1</v>
      </c>
      <c r="T5" s="46">
        <v>1</v>
      </c>
      <c r="U5" s="39">
        <v>1</v>
      </c>
      <c r="V5" s="39">
        <v>1</v>
      </c>
      <c r="W5" s="39">
        <v>1</v>
      </c>
      <c r="X5" s="39">
        <v>1</v>
      </c>
      <c r="Y5" s="39">
        <v>1</v>
      </c>
      <c r="Z5" s="39">
        <v>0.97775333985011414</v>
      </c>
    </row>
    <row r="6" spans="1:26" x14ac:dyDescent="0.25">
      <c r="A6" s="36" t="s">
        <v>22</v>
      </c>
      <c r="B6" s="39"/>
      <c r="C6" s="39"/>
      <c r="D6" s="39"/>
      <c r="E6" s="39">
        <v>1</v>
      </c>
      <c r="F6" s="39"/>
      <c r="G6" s="39"/>
      <c r="H6" s="39"/>
      <c r="I6" s="39"/>
      <c r="J6" s="39"/>
      <c r="K6" s="39"/>
      <c r="L6" s="39">
        <v>1</v>
      </c>
      <c r="M6" s="39"/>
      <c r="N6" s="39"/>
      <c r="O6" s="39">
        <v>1</v>
      </c>
      <c r="P6" s="39"/>
      <c r="Q6" s="39"/>
      <c r="R6" s="39">
        <v>1</v>
      </c>
      <c r="S6" s="39">
        <v>0.97029702970297027</v>
      </c>
      <c r="T6" s="46">
        <v>0.97938144329896903</v>
      </c>
      <c r="U6" s="39">
        <v>0.88888888888888884</v>
      </c>
      <c r="V6" s="39">
        <v>1</v>
      </c>
      <c r="W6" s="39">
        <v>1</v>
      </c>
      <c r="X6" s="39">
        <v>1</v>
      </c>
      <c r="Y6" s="39">
        <v>1</v>
      </c>
      <c r="Z6" s="39">
        <v>0.98532430562643891</v>
      </c>
    </row>
    <row r="7" spans="1:26" x14ac:dyDescent="0.25">
      <c r="A7" s="36" t="s">
        <v>24</v>
      </c>
      <c r="B7" s="39">
        <v>1</v>
      </c>
      <c r="C7" s="39"/>
      <c r="D7" s="39"/>
      <c r="E7" s="39"/>
      <c r="F7" s="39">
        <v>1</v>
      </c>
      <c r="G7" s="39"/>
      <c r="H7" s="39"/>
      <c r="I7" s="39"/>
      <c r="J7" s="39"/>
      <c r="K7" s="39"/>
      <c r="L7" s="39">
        <v>1</v>
      </c>
      <c r="M7" s="39"/>
      <c r="N7" s="39"/>
      <c r="O7" s="39"/>
      <c r="P7" s="39"/>
      <c r="Q7" s="39"/>
      <c r="R7" s="39">
        <v>1</v>
      </c>
      <c r="S7" s="39">
        <v>1</v>
      </c>
      <c r="T7" s="46">
        <v>0.99047619047619051</v>
      </c>
      <c r="U7" s="39">
        <v>1</v>
      </c>
      <c r="V7" s="39">
        <v>1</v>
      </c>
      <c r="W7" s="39">
        <v>1</v>
      </c>
      <c r="X7" s="39">
        <v>1</v>
      </c>
      <c r="Y7" s="39">
        <v>1</v>
      </c>
      <c r="Z7" s="39">
        <v>0.9991341991341991</v>
      </c>
    </row>
    <row r="8" spans="1:26" x14ac:dyDescent="0.25">
      <c r="A8" s="36" t="s">
        <v>27</v>
      </c>
      <c r="B8" s="39">
        <v>0</v>
      </c>
      <c r="C8" s="39"/>
      <c r="D8" s="39"/>
      <c r="E8" s="39"/>
      <c r="F8" s="39"/>
      <c r="G8" s="39"/>
      <c r="H8" s="39">
        <v>1</v>
      </c>
      <c r="I8" s="39"/>
      <c r="J8" s="39"/>
      <c r="K8" s="39"/>
      <c r="L8" s="39">
        <v>1</v>
      </c>
      <c r="M8" s="39"/>
      <c r="N8" s="39"/>
      <c r="O8" s="39"/>
      <c r="P8" s="39"/>
      <c r="Q8" s="39">
        <v>1</v>
      </c>
      <c r="R8" s="39"/>
      <c r="S8" s="39">
        <v>0.94202898550724634</v>
      </c>
      <c r="T8" s="46">
        <v>0.97916666666666663</v>
      </c>
      <c r="U8" s="39">
        <v>0.93333333333333335</v>
      </c>
      <c r="V8" s="39">
        <v>1</v>
      </c>
      <c r="W8" s="39">
        <v>1</v>
      </c>
      <c r="X8" s="39">
        <v>1</v>
      </c>
      <c r="Y8" s="39">
        <v>1</v>
      </c>
      <c r="Z8" s="39">
        <v>0.89586627140974973</v>
      </c>
    </row>
    <row r="9" spans="1:26" s="47" customFormat="1" x14ac:dyDescent="0.25">
      <c r="A9" s="49" t="s">
        <v>23</v>
      </c>
      <c r="B9" s="48"/>
      <c r="C9" s="48"/>
      <c r="D9" s="48"/>
      <c r="E9" s="48"/>
      <c r="F9" s="48">
        <v>1</v>
      </c>
      <c r="G9" s="48">
        <v>1</v>
      </c>
      <c r="H9" s="48"/>
      <c r="I9" s="48"/>
      <c r="J9" s="48">
        <v>1</v>
      </c>
      <c r="K9" s="48"/>
      <c r="L9" s="48">
        <v>1</v>
      </c>
      <c r="M9" s="48"/>
      <c r="N9" s="48"/>
      <c r="O9" s="48"/>
      <c r="P9" s="48"/>
      <c r="Q9" s="48"/>
      <c r="R9" s="48">
        <v>0</v>
      </c>
      <c r="S9" s="48">
        <v>1</v>
      </c>
      <c r="T9" s="46">
        <v>0.96511627906976749</v>
      </c>
      <c r="U9" s="48">
        <v>0.96</v>
      </c>
      <c r="V9" s="48">
        <v>0.94736842105263153</v>
      </c>
      <c r="W9" s="48">
        <v>1</v>
      </c>
      <c r="X9" s="48">
        <v>1</v>
      </c>
      <c r="Y9" s="48">
        <v>1</v>
      </c>
      <c r="Z9" s="48">
        <v>0.90604039167686656</v>
      </c>
    </row>
    <row r="10" spans="1:26" x14ac:dyDescent="0.25">
      <c r="A10" s="36" t="s">
        <v>26</v>
      </c>
      <c r="B10" s="39"/>
      <c r="C10" s="39"/>
      <c r="D10" s="39"/>
      <c r="E10" s="39"/>
      <c r="F10" s="39">
        <v>1</v>
      </c>
      <c r="G10" s="39"/>
      <c r="H10" s="39"/>
      <c r="I10" s="39"/>
      <c r="J10" s="39"/>
      <c r="K10" s="39"/>
      <c r="L10" s="39"/>
      <c r="M10" s="39"/>
      <c r="N10" s="39">
        <v>1</v>
      </c>
      <c r="O10" s="39"/>
      <c r="P10" s="39"/>
      <c r="Q10" s="39"/>
      <c r="R10" s="39">
        <v>1</v>
      </c>
      <c r="S10" s="39">
        <v>0.97142857142857142</v>
      </c>
      <c r="T10" s="46">
        <v>0.97499999999999998</v>
      </c>
      <c r="U10" s="39">
        <v>1</v>
      </c>
      <c r="V10" s="39">
        <v>1</v>
      </c>
      <c r="W10" s="39">
        <v>1</v>
      </c>
      <c r="X10" s="39">
        <v>1</v>
      </c>
      <c r="Y10" s="39">
        <v>1</v>
      </c>
      <c r="Z10" s="39">
        <v>0.99464285714285716</v>
      </c>
    </row>
    <row r="11" spans="1:26" x14ac:dyDescent="0.25">
      <c r="A11" s="36" t="s">
        <v>28</v>
      </c>
      <c r="B11" s="39">
        <v>0.98666666666666669</v>
      </c>
      <c r="C11" s="39">
        <v>1</v>
      </c>
      <c r="D11" s="39">
        <v>0.88888888888888884</v>
      </c>
      <c r="E11" s="39">
        <v>1</v>
      </c>
      <c r="F11" s="39">
        <v>1</v>
      </c>
      <c r="G11" s="39">
        <v>1</v>
      </c>
      <c r="H11" s="39">
        <v>1</v>
      </c>
      <c r="I11" s="39">
        <v>1</v>
      </c>
      <c r="J11" s="39">
        <v>1</v>
      </c>
      <c r="K11" s="39">
        <v>1</v>
      </c>
      <c r="L11" s="39">
        <v>1</v>
      </c>
      <c r="M11" s="39">
        <v>1</v>
      </c>
      <c r="N11" s="39">
        <v>1</v>
      </c>
      <c r="O11" s="39">
        <v>1</v>
      </c>
      <c r="P11" s="39">
        <v>1</v>
      </c>
      <c r="Q11" s="39">
        <v>1</v>
      </c>
      <c r="R11" s="39">
        <v>1</v>
      </c>
      <c r="S11" s="39">
        <v>1</v>
      </c>
      <c r="T11" s="46">
        <v>1</v>
      </c>
      <c r="U11" s="39">
        <v>1</v>
      </c>
      <c r="V11" s="39">
        <v>1</v>
      </c>
      <c r="W11" s="39">
        <v>1</v>
      </c>
      <c r="X11" s="39">
        <v>1</v>
      </c>
      <c r="Y11" s="39">
        <v>1</v>
      </c>
      <c r="Z11" s="39">
        <v>0.99481481481481493</v>
      </c>
    </row>
    <row r="12" spans="1:26" x14ac:dyDescent="0.25">
      <c r="A12" s="36" t="s">
        <v>30</v>
      </c>
      <c r="B12" s="39">
        <v>0.7359139784946237</v>
      </c>
      <c r="C12" s="39">
        <v>1</v>
      </c>
      <c r="D12" s="39">
        <v>0.89898989898989901</v>
      </c>
      <c r="E12" s="39">
        <v>1</v>
      </c>
      <c r="F12" s="39">
        <v>1</v>
      </c>
      <c r="G12" s="39">
        <v>1</v>
      </c>
      <c r="H12" s="39">
        <v>1</v>
      </c>
      <c r="I12" s="39">
        <v>1</v>
      </c>
      <c r="J12" s="39">
        <v>0.93333333333333324</v>
      </c>
      <c r="K12" s="39">
        <v>1</v>
      </c>
      <c r="L12" s="39">
        <v>1</v>
      </c>
      <c r="M12" s="39">
        <v>1</v>
      </c>
      <c r="N12" s="39">
        <v>1</v>
      </c>
      <c r="O12" s="39">
        <v>0.93333333333333324</v>
      </c>
      <c r="P12" s="39">
        <v>1</v>
      </c>
      <c r="Q12" s="39">
        <v>1</v>
      </c>
      <c r="R12" s="39">
        <v>0.83333333333333337</v>
      </c>
      <c r="S12" s="39">
        <v>0.9833935123769697</v>
      </c>
      <c r="T12" s="46">
        <v>0.98416293993022763</v>
      </c>
      <c r="U12" s="39">
        <v>0.9688888888888888</v>
      </c>
      <c r="V12" s="39">
        <v>0.99248120300751885</v>
      </c>
      <c r="W12" s="39">
        <v>1</v>
      </c>
      <c r="X12" s="39">
        <v>1</v>
      </c>
      <c r="Y12" s="39">
        <v>1</v>
      </c>
      <c r="Z12" s="39">
        <v>0.96936040312022842</v>
      </c>
    </row>
  </sheetData>
  <conditionalFormatting pivot="1" sqref="B5:Y1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EE7E5-3C41-448C-9D81-EC5CEBE3F37E}">
  <dimension ref="A1:H105"/>
  <sheetViews>
    <sheetView topLeftCell="A71" workbookViewId="0">
      <selection activeCell="H107" sqref="H107"/>
    </sheetView>
  </sheetViews>
  <sheetFormatPr defaultRowHeight="15.75" x14ac:dyDescent="0.25"/>
  <cols>
    <col min="1" max="16384" width="9.140625" style="33"/>
  </cols>
  <sheetData>
    <row r="1" spans="1:8" x14ac:dyDescent="0.25">
      <c r="A1" s="33" t="s">
        <v>86</v>
      </c>
      <c r="B1" s="33" t="s">
        <v>85</v>
      </c>
      <c r="C1" s="33" t="s">
        <v>84</v>
      </c>
      <c r="D1" s="33" t="s">
        <v>83</v>
      </c>
      <c r="E1" s="33" t="s">
        <v>82</v>
      </c>
      <c r="F1" s="33" t="s">
        <v>9</v>
      </c>
      <c r="G1" s="33" t="s">
        <v>81</v>
      </c>
      <c r="H1" s="33" t="s">
        <v>80</v>
      </c>
    </row>
    <row r="2" spans="1:8" x14ac:dyDescent="0.25">
      <c r="A2" s="33" t="s">
        <v>60</v>
      </c>
      <c r="B2" s="33" t="s">
        <v>28</v>
      </c>
      <c r="C2" s="33">
        <v>73</v>
      </c>
      <c r="D2" s="33">
        <v>73</v>
      </c>
      <c r="E2" s="33">
        <v>75</v>
      </c>
      <c r="F2" s="39">
        <v>0.98666666666666669</v>
      </c>
      <c r="G2" s="41">
        <v>1.0133333333333334</v>
      </c>
      <c r="H2" s="41">
        <v>0.25333333333333335</v>
      </c>
    </row>
    <row r="3" spans="1:8" x14ac:dyDescent="0.25">
      <c r="A3" s="33" t="s">
        <v>60</v>
      </c>
      <c r="B3" s="33" t="s">
        <v>25</v>
      </c>
      <c r="C3" s="33">
        <v>91</v>
      </c>
      <c r="D3" s="33">
        <v>90</v>
      </c>
      <c r="E3" s="33">
        <v>93</v>
      </c>
      <c r="F3" s="39">
        <v>0.956989247311828</v>
      </c>
      <c r="G3" s="41">
        <v>1.096774193548387</v>
      </c>
      <c r="H3" s="41">
        <v>0.16129032258064516</v>
      </c>
    </row>
    <row r="4" spans="1:8" x14ac:dyDescent="0.25">
      <c r="A4" s="33" t="s">
        <v>60</v>
      </c>
      <c r="B4" s="33" t="s">
        <v>24</v>
      </c>
      <c r="C4" s="33">
        <v>1</v>
      </c>
      <c r="D4" s="33">
        <v>0</v>
      </c>
      <c r="E4" s="33">
        <v>1</v>
      </c>
      <c r="F4" s="39">
        <v>1</v>
      </c>
      <c r="G4" s="41">
        <v>1</v>
      </c>
      <c r="H4" s="41">
        <v>0</v>
      </c>
    </row>
    <row r="5" spans="1:8" x14ac:dyDescent="0.25">
      <c r="A5" s="33" t="s">
        <v>60</v>
      </c>
      <c r="B5" s="33" t="s">
        <v>27</v>
      </c>
      <c r="C5" s="33">
        <v>1</v>
      </c>
      <c r="D5" s="33">
        <v>0</v>
      </c>
      <c r="E5" s="33">
        <v>1</v>
      </c>
      <c r="F5" s="39">
        <v>0</v>
      </c>
      <c r="G5" s="41">
        <v>3</v>
      </c>
      <c r="H5" s="41">
        <v>161</v>
      </c>
    </row>
    <row r="6" spans="1:8" x14ac:dyDescent="0.25">
      <c r="A6" s="33" t="s">
        <v>79</v>
      </c>
      <c r="B6" s="33" t="s">
        <v>28</v>
      </c>
      <c r="C6" s="33">
        <v>10</v>
      </c>
      <c r="D6" s="33">
        <v>10</v>
      </c>
      <c r="E6" s="33">
        <v>12</v>
      </c>
      <c r="F6" s="39">
        <v>1</v>
      </c>
      <c r="G6" s="41">
        <v>1</v>
      </c>
      <c r="H6" s="41">
        <v>0</v>
      </c>
    </row>
    <row r="7" spans="1:8" x14ac:dyDescent="0.25">
      <c r="A7" s="33" t="s">
        <v>79</v>
      </c>
      <c r="B7" s="33" t="s">
        <v>25</v>
      </c>
      <c r="C7" s="33">
        <v>9</v>
      </c>
      <c r="D7" s="33">
        <v>8</v>
      </c>
      <c r="E7" s="33">
        <v>9</v>
      </c>
      <c r="F7" s="39">
        <v>1</v>
      </c>
      <c r="G7" s="41">
        <v>1</v>
      </c>
      <c r="H7" s="41">
        <v>0</v>
      </c>
    </row>
    <row r="8" spans="1:8" x14ac:dyDescent="0.25">
      <c r="A8" s="33" t="s">
        <v>78</v>
      </c>
      <c r="B8" s="33" t="s">
        <v>28</v>
      </c>
      <c r="C8" s="33">
        <v>9</v>
      </c>
      <c r="D8" s="33">
        <v>9</v>
      </c>
      <c r="E8" s="33">
        <v>9</v>
      </c>
      <c r="F8" s="39">
        <v>0.88888888888888884</v>
      </c>
      <c r="G8" s="41">
        <v>1.1111111111111112</v>
      </c>
      <c r="H8" s="41">
        <v>0.1111111111111111</v>
      </c>
    </row>
    <row r="9" spans="1:8" x14ac:dyDescent="0.25">
      <c r="A9" s="33" t="s">
        <v>78</v>
      </c>
      <c r="B9" s="33" t="s">
        <v>25</v>
      </c>
      <c r="C9" s="33">
        <v>10</v>
      </c>
      <c r="D9" s="33">
        <v>9</v>
      </c>
      <c r="E9" s="33">
        <v>11</v>
      </c>
      <c r="F9" s="39">
        <v>0.90909090909090906</v>
      </c>
      <c r="G9" s="41">
        <v>1.0909090909090908</v>
      </c>
      <c r="H9" s="41">
        <v>1</v>
      </c>
    </row>
    <row r="10" spans="1:8" x14ac:dyDescent="0.25">
      <c r="A10" s="33" t="s">
        <v>77</v>
      </c>
      <c r="B10" s="33" t="s">
        <v>22</v>
      </c>
      <c r="C10" s="33">
        <v>1</v>
      </c>
      <c r="D10" s="33">
        <v>0</v>
      </c>
      <c r="E10" s="33">
        <v>1</v>
      </c>
      <c r="F10" s="39">
        <v>1</v>
      </c>
      <c r="G10" s="41">
        <v>1</v>
      </c>
      <c r="H10" s="41">
        <v>0</v>
      </c>
    </row>
    <row r="11" spans="1:8" x14ac:dyDescent="0.25">
      <c r="A11" s="33" t="s">
        <v>77</v>
      </c>
      <c r="B11" s="33" t="s">
        <v>28</v>
      </c>
      <c r="C11" s="33">
        <v>5</v>
      </c>
      <c r="D11" s="33">
        <v>5</v>
      </c>
      <c r="E11" s="33">
        <v>5</v>
      </c>
      <c r="F11" s="39">
        <v>1</v>
      </c>
      <c r="G11" s="41">
        <v>1</v>
      </c>
      <c r="H11" s="41">
        <v>0</v>
      </c>
    </row>
    <row r="12" spans="1:8" x14ac:dyDescent="0.25">
      <c r="A12" s="33" t="s">
        <v>77</v>
      </c>
      <c r="B12" s="33" t="s">
        <v>25</v>
      </c>
      <c r="C12" s="33">
        <v>6</v>
      </c>
      <c r="D12" s="33">
        <v>6</v>
      </c>
      <c r="E12" s="33">
        <v>6</v>
      </c>
      <c r="F12" s="39">
        <v>1</v>
      </c>
      <c r="G12" s="41">
        <v>1</v>
      </c>
      <c r="H12" s="41">
        <v>0</v>
      </c>
    </row>
    <row r="13" spans="1:8" x14ac:dyDescent="0.25">
      <c r="A13" s="33" t="s">
        <v>76</v>
      </c>
      <c r="B13" s="33" t="s">
        <v>26</v>
      </c>
      <c r="C13" s="33">
        <v>1</v>
      </c>
      <c r="D13" s="33">
        <v>0</v>
      </c>
      <c r="E13" s="33">
        <v>1</v>
      </c>
      <c r="F13" s="39">
        <v>1</v>
      </c>
      <c r="G13" s="41">
        <v>1</v>
      </c>
      <c r="H13" s="41">
        <v>0</v>
      </c>
    </row>
    <row r="14" spans="1:8" x14ac:dyDescent="0.25">
      <c r="A14" s="33" t="s">
        <v>76</v>
      </c>
      <c r="B14" s="33" t="s">
        <v>28</v>
      </c>
      <c r="C14" s="33">
        <v>3</v>
      </c>
      <c r="D14" s="33">
        <v>3</v>
      </c>
      <c r="E14" s="33">
        <v>3</v>
      </c>
      <c r="F14" s="39">
        <v>1</v>
      </c>
      <c r="G14" s="41">
        <v>1</v>
      </c>
      <c r="H14" s="41">
        <v>0</v>
      </c>
    </row>
    <row r="15" spans="1:8" x14ac:dyDescent="0.25">
      <c r="A15" s="33" t="s">
        <v>76</v>
      </c>
      <c r="B15" s="33" t="s">
        <v>25</v>
      </c>
      <c r="C15" s="33">
        <v>8</v>
      </c>
      <c r="D15" s="33">
        <v>8</v>
      </c>
      <c r="E15" s="33">
        <v>8</v>
      </c>
      <c r="F15" s="39">
        <v>1</v>
      </c>
      <c r="G15" s="41">
        <v>1</v>
      </c>
      <c r="H15" s="41">
        <v>0</v>
      </c>
    </row>
    <row r="16" spans="1:8" x14ac:dyDescent="0.25">
      <c r="A16" s="33" t="s">
        <v>76</v>
      </c>
      <c r="B16" s="33" t="s">
        <v>23</v>
      </c>
      <c r="C16" s="33">
        <v>1</v>
      </c>
      <c r="D16" s="33">
        <v>0</v>
      </c>
      <c r="E16" s="33">
        <v>1</v>
      </c>
      <c r="F16" s="39">
        <v>1</v>
      </c>
      <c r="G16" s="41">
        <v>1</v>
      </c>
      <c r="H16" s="41">
        <v>0</v>
      </c>
    </row>
    <row r="17" spans="1:8" x14ac:dyDescent="0.25">
      <c r="A17" s="33" t="s">
        <v>76</v>
      </c>
      <c r="B17" s="33" t="s">
        <v>24</v>
      </c>
      <c r="C17" s="33">
        <v>1</v>
      </c>
      <c r="D17" s="33">
        <v>0</v>
      </c>
      <c r="E17" s="33">
        <v>1</v>
      </c>
      <c r="F17" s="39">
        <v>1</v>
      </c>
      <c r="G17" s="41">
        <v>1</v>
      </c>
      <c r="H17" s="41">
        <v>0</v>
      </c>
    </row>
    <row r="18" spans="1:8" x14ac:dyDescent="0.25">
      <c r="A18" s="33" t="s">
        <v>75</v>
      </c>
      <c r="B18" s="33" t="s">
        <v>28</v>
      </c>
      <c r="C18" s="33">
        <v>6</v>
      </c>
      <c r="D18" s="33">
        <v>6</v>
      </c>
      <c r="E18" s="33">
        <v>6</v>
      </c>
      <c r="F18" s="39">
        <v>1</v>
      </c>
      <c r="G18" s="41">
        <v>1</v>
      </c>
      <c r="H18" s="41">
        <v>0</v>
      </c>
    </row>
    <row r="19" spans="1:8" x14ac:dyDescent="0.25">
      <c r="A19" s="33" t="s">
        <v>75</v>
      </c>
      <c r="B19" s="33" t="s">
        <v>25</v>
      </c>
      <c r="C19" s="33">
        <v>4</v>
      </c>
      <c r="D19" s="33">
        <v>4</v>
      </c>
      <c r="E19" s="33">
        <v>4</v>
      </c>
      <c r="F19" s="39">
        <v>1</v>
      </c>
      <c r="G19" s="41">
        <v>1</v>
      </c>
      <c r="H19" s="41">
        <v>0</v>
      </c>
    </row>
    <row r="20" spans="1:8" x14ac:dyDescent="0.25">
      <c r="A20" s="33" t="s">
        <v>75</v>
      </c>
      <c r="B20" s="33" t="s">
        <v>23</v>
      </c>
      <c r="C20" s="33">
        <v>1</v>
      </c>
      <c r="D20" s="33">
        <v>0</v>
      </c>
      <c r="E20" s="33">
        <v>1</v>
      </c>
      <c r="F20" s="39">
        <v>1</v>
      </c>
      <c r="G20" s="41">
        <v>1</v>
      </c>
      <c r="H20" s="41">
        <v>0</v>
      </c>
    </row>
    <row r="21" spans="1:8" x14ac:dyDescent="0.25">
      <c r="A21" s="33" t="s">
        <v>74</v>
      </c>
      <c r="B21" s="33" t="s">
        <v>28</v>
      </c>
      <c r="C21" s="33">
        <v>5</v>
      </c>
      <c r="D21" s="33">
        <v>5</v>
      </c>
      <c r="E21" s="33">
        <v>5</v>
      </c>
      <c r="F21" s="39">
        <v>1</v>
      </c>
      <c r="G21" s="41">
        <v>1</v>
      </c>
      <c r="H21" s="41">
        <v>0</v>
      </c>
    </row>
    <row r="22" spans="1:8" x14ac:dyDescent="0.25">
      <c r="A22" s="33" t="s">
        <v>74</v>
      </c>
      <c r="B22" s="33" t="s">
        <v>25</v>
      </c>
      <c r="C22" s="33">
        <v>8</v>
      </c>
      <c r="D22" s="33">
        <v>8</v>
      </c>
      <c r="E22" s="33">
        <v>8</v>
      </c>
      <c r="F22" s="39">
        <v>1</v>
      </c>
      <c r="G22" s="41">
        <v>1</v>
      </c>
      <c r="H22" s="41">
        <v>0</v>
      </c>
    </row>
    <row r="23" spans="1:8" x14ac:dyDescent="0.25">
      <c r="A23" s="33" t="s">
        <v>74</v>
      </c>
      <c r="B23" s="33" t="s">
        <v>27</v>
      </c>
      <c r="C23" s="33">
        <v>1</v>
      </c>
      <c r="D23" s="33">
        <v>0</v>
      </c>
      <c r="E23" s="33">
        <v>1</v>
      </c>
      <c r="F23" s="39">
        <v>1</v>
      </c>
      <c r="G23" s="41">
        <v>1</v>
      </c>
      <c r="H23" s="41">
        <v>0</v>
      </c>
    </row>
    <row r="24" spans="1:8" x14ac:dyDescent="0.25">
      <c r="A24" s="33" t="s">
        <v>73</v>
      </c>
      <c r="B24" s="33" t="s">
        <v>28</v>
      </c>
      <c r="C24" s="33">
        <v>4</v>
      </c>
      <c r="D24" s="33">
        <v>3</v>
      </c>
      <c r="E24" s="33">
        <v>4</v>
      </c>
      <c r="F24" s="39">
        <v>1</v>
      </c>
      <c r="G24" s="41">
        <v>1</v>
      </c>
      <c r="H24" s="41">
        <v>0</v>
      </c>
    </row>
    <row r="25" spans="1:8" x14ac:dyDescent="0.25">
      <c r="A25" s="33" t="s">
        <v>73</v>
      </c>
      <c r="B25" s="33" t="s">
        <v>25</v>
      </c>
      <c r="C25" s="33">
        <v>8</v>
      </c>
      <c r="D25" s="33">
        <v>7</v>
      </c>
      <c r="E25" s="33">
        <v>8</v>
      </c>
      <c r="F25" s="39">
        <v>1</v>
      </c>
      <c r="G25" s="41">
        <v>1</v>
      </c>
      <c r="H25" s="41">
        <v>0</v>
      </c>
    </row>
    <row r="26" spans="1:8" x14ac:dyDescent="0.25">
      <c r="A26" s="33" t="s">
        <v>72</v>
      </c>
      <c r="B26" s="33" t="s">
        <v>28</v>
      </c>
      <c r="C26" s="33">
        <v>9</v>
      </c>
      <c r="D26" s="33">
        <v>9</v>
      </c>
      <c r="E26" s="33">
        <v>9</v>
      </c>
      <c r="F26" s="39">
        <v>1</v>
      </c>
      <c r="G26" s="41">
        <v>1</v>
      </c>
      <c r="H26" s="41">
        <v>0</v>
      </c>
    </row>
    <row r="27" spans="1:8" x14ac:dyDescent="0.25">
      <c r="A27" s="33" t="s">
        <v>72</v>
      </c>
      <c r="B27" s="33" t="s">
        <v>25</v>
      </c>
      <c r="C27" s="33">
        <v>5</v>
      </c>
      <c r="D27" s="33">
        <v>5</v>
      </c>
      <c r="E27" s="33">
        <v>5</v>
      </c>
      <c r="F27" s="39">
        <v>0.8</v>
      </c>
      <c r="G27" s="41">
        <v>1.4</v>
      </c>
      <c r="H27" s="41">
        <v>26.4</v>
      </c>
    </row>
    <row r="28" spans="1:8" x14ac:dyDescent="0.25">
      <c r="A28" s="33" t="s">
        <v>72</v>
      </c>
      <c r="B28" s="33" t="s">
        <v>23</v>
      </c>
      <c r="C28" s="33">
        <v>1</v>
      </c>
      <c r="D28" s="33">
        <v>1</v>
      </c>
      <c r="E28" s="33">
        <v>1</v>
      </c>
      <c r="F28" s="39">
        <v>1</v>
      </c>
      <c r="G28" s="41">
        <v>1</v>
      </c>
      <c r="H28" s="41">
        <v>0</v>
      </c>
    </row>
    <row r="29" spans="1:8" x14ac:dyDescent="0.25">
      <c r="A29" s="33" t="s">
        <v>71</v>
      </c>
      <c r="B29" s="33" t="s">
        <v>28</v>
      </c>
      <c r="C29" s="33">
        <v>15</v>
      </c>
      <c r="D29" s="33">
        <v>14</v>
      </c>
      <c r="E29" s="33">
        <v>15</v>
      </c>
      <c r="F29" s="39">
        <v>1</v>
      </c>
      <c r="G29" s="41">
        <v>1</v>
      </c>
      <c r="H29" s="41">
        <v>0</v>
      </c>
    </row>
    <row r="30" spans="1:8" x14ac:dyDescent="0.25">
      <c r="A30" s="33" t="s">
        <v>71</v>
      </c>
      <c r="B30" s="33" t="s">
        <v>25</v>
      </c>
      <c r="C30" s="33">
        <v>4</v>
      </c>
      <c r="D30" s="33">
        <v>4</v>
      </c>
      <c r="E30" s="33">
        <v>4</v>
      </c>
      <c r="F30" s="39">
        <v>1</v>
      </c>
      <c r="G30" s="41">
        <v>1</v>
      </c>
      <c r="H30" s="41">
        <v>0</v>
      </c>
    </row>
    <row r="31" spans="1:8" x14ac:dyDescent="0.25">
      <c r="A31" s="33" t="s">
        <v>70</v>
      </c>
      <c r="B31" s="33" t="s">
        <v>22</v>
      </c>
      <c r="C31" s="33">
        <v>2</v>
      </c>
      <c r="D31" s="33">
        <v>1</v>
      </c>
      <c r="E31" s="33">
        <v>2</v>
      </c>
      <c r="F31" s="39">
        <v>1</v>
      </c>
      <c r="G31" s="41">
        <v>1</v>
      </c>
      <c r="H31" s="41">
        <v>0</v>
      </c>
    </row>
    <row r="32" spans="1:8" x14ac:dyDescent="0.25">
      <c r="A32" s="33" t="s">
        <v>70</v>
      </c>
      <c r="B32" s="33" t="s">
        <v>28</v>
      </c>
      <c r="C32" s="33">
        <v>5</v>
      </c>
      <c r="D32" s="33">
        <v>5</v>
      </c>
      <c r="E32" s="33">
        <v>5</v>
      </c>
      <c r="F32" s="39">
        <v>1</v>
      </c>
      <c r="G32" s="41">
        <v>1</v>
      </c>
      <c r="H32" s="41">
        <v>0</v>
      </c>
    </row>
    <row r="33" spans="1:8" x14ac:dyDescent="0.25">
      <c r="A33" s="33" t="s">
        <v>70</v>
      </c>
      <c r="B33" s="33" t="s">
        <v>25</v>
      </c>
      <c r="C33" s="33">
        <v>4</v>
      </c>
      <c r="D33" s="33">
        <v>4</v>
      </c>
      <c r="E33" s="33">
        <v>4</v>
      </c>
      <c r="F33" s="39">
        <v>1</v>
      </c>
      <c r="G33" s="41">
        <v>1</v>
      </c>
      <c r="H33" s="41">
        <v>0</v>
      </c>
    </row>
    <row r="34" spans="1:8" x14ac:dyDescent="0.25">
      <c r="A34" s="33" t="s">
        <v>70</v>
      </c>
      <c r="B34" s="33" t="s">
        <v>23</v>
      </c>
      <c r="C34" s="33">
        <v>1</v>
      </c>
      <c r="D34" s="33">
        <v>0</v>
      </c>
      <c r="E34" s="33">
        <v>1</v>
      </c>
      <c r="F34" s="39">
        <v>1</v>
      </c>
      <c r="G34" s="41">
        <v>1</v>
      </c>
      <c r="H34" s="41">
        <v>0</v>
      </c>
    </row>
    <row r="35" spans="1:8" x14ac:dyDescent="0.25">
      <c r="A35" s="33" t="s">
        <v>70</v>
      </c>
      <c r="B35" s="33" t="s">
        <v>24</v>
      </c>
      <c r="C35" s="33">
        <v>1</v>
      </c>
      <c r="D35" s="33">
        <v>0</v>
      </c>
      <c r="E35" s="33">
        <v>1</v>
      </c>
      <c r="F35" s="39">
        <v>1</v>
      </c>
      <c r="G35" s="41">
        <v>1</v>
      </c>
      <c r="H35" s="41">
        <v>0</v>
      </c>
    </row>
    <row r="36" spans="1:8" x14ac:dyDescent="0.25">
      <c r="A36" s="33" t="s">
        <v>70</v>
      </c>
      <c r="B36" s="33" t="s">
        <v>27</v>
      </c>
      <c r="C36" s="33">
        <v>1</v>
      </c>
      <c r="D36" s="33">
        <v>0</v>
      </c>
      <c r="E36" s="33">
        <v>1</v>
      </c>
      <c r="F36" s="39">
        <v>1</v>
      </c>
      <c r="G36" s="41">
        <v>1</v>
      </c>
      <c r="H36" s="41">
        <v>0</v>
      </c>
    </row>
    <row r="37" spans="1:8" x14ac:dyDescent="0.25">
      <c r="A37" s="33" t="s">
        <v>69</v>
      </c>
      <c r="B37" s="33" t="s">
        <v>28</v>
      </c>
      <c r="C37" s="33">
        <v>2</v>
      </c>
      <c r="D37" s="33">
        <v>2</v>
      </c>
      <c r="E37" s="33">
        <v>2</v>
      </c>
      <c r="F37" s="39">
        <v>1</v>
      </c>
      <c r="G37" s="41">
        <v>1</v>
      </c>
      <c r="H37" s="41">
        <v>0</v>
      </c>
    </row>
    <row r="38" spans="1:8" x14ac:dyDescent="0.25">
      <c r="A38" s="33" t="s">
        <v>69</v>
      </c>
      <c r="B38" s="33" t="s">
        <v>25</v>
      </c>
      <c r="C38" s="33">
        <v>4</v>
      </c>
      <c r="D38" s="33">
        <v>3</v>
      </c>
      <c r="E38" s="33">
        <v>4</v>
      </c>
      <c r="F38" s="39">
        <v>1</v>
      </c>
      <c r="G38" s="41">
        <v>1</v>
      </c>
      <c r="H38" s="41">
        <v>0</v>
      </c>
    </row>
    <row r="39" spans="1:8" x14ac:dyDescent="0.25">
      <c r="A39" s="33" t="s">
        <v>68</v>
      </c>
      <c r="B39" s="33" t="s">
        <v>26</v>
      </c>
      <c r="C39" s="33">
        <v>1</v>
      </c>
      <c r="D39" s="33">
        <v>0</v>
      </c>
      <c r="E39" s="33">
        <v>1</v>
      </c>
      <c r="F39" s="39">
        <v>1</v>
      </c>
      <c r="G39" s="41">
        <v>1</v>
      </c>
      <c r="H39" s="41">
        <v>0</v>
      </c>
    </row>
    <row r="40" spans="1:8" x14ac:dyDescent="0.25">
      <c r="A40" s="33" t="s">
        <v>68</v>
      </c>
      <c r="B40" s="33" t="s">
        <v>28</v>
      </c>
      <c r="C40" s="33">
        <v>3</v>
      </c>
      <c r="D40" s="33">
        <v>3</v>
      </c>
      <c r="E40" s="33">
        <v>3</v>
      </c>
      <c r="F40" s="39">
        <v>1</v>
      </c>
      <c r="G40" s="41">
        <v>1</v>
      </c>
      <c r="H40" s="41">
        <v>0</v>
      </c>
    </row>
    <row r="41" spans="1:8" x14ac:dyDescent="0.25">
      <c r="A41" s="33" t="s">
        <v>68</v>
      </c>
      <c r="B41" s="33" t="s">
        <v>25</v>
      </c>
      <c r="C41" s="33">
        <v>4</v>
      </c>
      <c r="D41" s="33">
        <v>4</v>
      </c>
      <c r="E41" s="33">
        <v>4</v>
      </c>
      <c r="F41" s="39">
        <v>1</v>
      </c>
      <c r="G41" s="41">
        <v>1</v>
      </c>
      <c r="H41" s="41">
        <v>0</v>
      </c>
    </row>
    <row r="42" spans="1:8" x14ac:dyDescent="0.25">
      <c r="A42" s="33" t="s">
        <v>67</v>
      </c>
      <c r="B42" s="33" t="s">
        <v>22</v>
      </c>
      <c r="C42" s="33">
        <v>2</v>
      </c>
      <c r="D42" s="33">
        <v>1</v>
      </c>
      <c r="E42" s="33">
        <v>2</v>
      </c>
      <c r="F42" s="39">
        <v>1</v>
      </c>
      <c r="G42" s="41">
        <v>1</v>
      </c>
      <c r="H42" s="41">
        <v>0</v>
      </c>
    </row>
    <row r="43" spans="1:8" x14ac:dyDescent="0.25">
      <c r="A43" s="33" t="s">
        <v>67</v>
      </c>
      <c r="B43" s="33" t="s">
        <v>28</v>
      </c>
      <c r="C43" s="33">
        <v>4</v>
      </c>
      <c r="D43" s="33">
        <v>3</v>
      </c>
      <c r="E43" s="33">
        <v>4</v>
      </c>
      <c r="F43" s="39">
        <v>1</v>
      </c>
      <c r="G43" s="41">
        <v>1</v>
      </c>
      <c r="H43" s="41">
        <v>0</v>
      </c>
    </row>
    <row r="44" spans="1:8" x14ac:dyDescent="0.25">
      <c r="A44" s="33" t="s">
        <v>67</v>
      </c>
      <c r="B44" s="33" t="s">
        <v>25</v>
      </c>
      <c r="C44" s="33">
        <v>4</v>
      </c>
      <c r="D44" s="33">
        <v>4</v>
      </c>
      <c r="E44" s="33">
        <v>5</v>
      </c>
      <c r="F44" s="39">
        <v>0.8</v>
      </c>
      <c r="G44" s="41">
        <v>1.2</v>
      </c>
      <c r="H44" s="41">
        <v>9.4</v>
      </c>
    </row>
    <row r="45" spans="1:8" x14ac:dyDescent="0.25">
      <c r="A45" s="33" t="s">
        <v>66</v>
      </c>
      <c r="B45" s="33" t="s">
        <v>28</v>
      </c>
      <c r="C45" s="33">
        <v>1</v>
      </c>
      <c r="D45" s="33">
        <v>1</v>
      </c>
      <c r="E45" s="33">
        <v>1</v>
      </c>
      <c r="F45" s="39">
        <v>1</v>
      </c>
      <c r="G45" s="41">
        <v>1</v>
      </c>
      <c r="H45" s="41">
        <v>0</v>
      </c>
    </row>
    <row r="46" spans="1:8" x14ac:dyDescent="0.25">
      <c r="A46" s="33" t="s">
        <v>66</v>
      </c>
      <c r="B46" s="33" t="s">
        <v>25</v>
      </c>
      <c r="C46" s="33">
        <v>2</v>
      </c>
      <c r="D46" s="33">
        <v>2</v>
      </c>
      <c r="E46" s="33">
        <v>2</v>
      </c>
      <c r="F46" s="39">
        <v>1</v>
      </c>
      <c r="G46" s="41">
        <v>1</v>
      </c>
      <c r="H46" s="41">
        <v>0</v>
      </c>
    </row>
    <row r="47" spans="1:8" x14ac:dyDescent="0.25">
      <c r="A47" s="33" t="s">
        <v>65</v>
      </c>
      <c r="B47" s="33" t="s">
        <v>28</v>
      </c>
      <c r="C47" s="33">
        <v>2</v>
      </c>
      <c r="D47" s="33">
        <v>2</v>
      </c>
      <c r="E47" s="33">
        <v>2</v>
      </c>
      <c r="F47" s="39">
        <v>1</v>
      </c>
      <c r="G47" s="41">
        <v>1</v>
      </c>
      <c r="H47" s="41">
        <v>0</v>
      </c>
    </row>
    <row r="48" spans="1:8" x14ac:dyDescent="0.25">
      <c r="A48" s="33" t="s">
        <v>65</v>
      </c>
      <c r="B48" s="33" t="s">
        <v>25</v>
      </c>
      <c r="C48" s="33">
        <v>1</v>
      </c>
      <c r="D48" s="33">
        <v>1</v>
      </c>
      <c r="E48" s="33">
        <v>2</v>
      </c>
      <c r="F48" s="39">
        <v>1</v>
      </c>
      <c r="G48" s="41">
        <v>1</v>
      </c>
      <c r="H48" s="41">
        <v>0</v>
      </c>
    </row>
    <row r="49" spans="1:8" x14ac:dyDescent="0.25">
      <c r="A49" s="33" t="s">
        <v>65</v>
      </c>
      <c r="B49" s="33" t="s">
        <v>27</v>
      </c>
      <c r="C49" s="33">
        <v>1</v>
      </c>
      <c r="D49" s="33">
        <v>0</v>
      </c>
      <c r="E49" s="33">
        <v>1</v>
      </c>
      <c r="F49" s="39">
        <v>1</v>
      </c>
      <c r="G49" s="41">
        <v>1</v>
      </c>
      <c r="H49" s="41">
        <v>0</v>
      </c>
    </row>
    <row r="50" spans="1:8" x14ac:dyDescent="0.25">
      <c r="A50" s="33" t="s">
        <v>64</v>
      </c>
      <c r="B50" s="33" t="s">
        <v>26</v>
      </c>
      <c r="C50" s="33">
        <v>1</v>
      </c>
      <c r="D50" s="33">
        <v>1</v>
      </c>
      <c r="E50" s="33">
        <v>1</v>
      </c>
      <c r="F50" s="39">
        <v>1</v>
      </c>
      <c r="G50" s="41">
        <v>1</v>
      </c>
      <c r="H50" s="41">
        <v>0</v>
      </c>
    </row>
    <row r="51" spans="1:8" x14ac:dyDescent="0.25">
      <c r="A51" s="33" t="s">
        <v>64</v>
      </c>
      <c r="B51" s="33" t="s">
        <v>22</v>
      </c>
      <c r="C51" s="33">
        <v>1</v>
      </c>
      <c r="D51" s="33">
        <v>0</v>
      </c>
      <c r="E51" s="33">
        <v>1</v>
      </c>
      <c r="F51" s="39">
        <v>1</v>
      </c>
      <c r="G51" s="41">
        <v>1</v>
      </c>
      <c r="H51" s="41">
        <v>0</v>
      </c>
    </row>
    <row r="52" spans="1:8" x14ac:dyDescent="0.25">
      <c r="A52" s="33" t="s">
        <v>64</v>
      </c>
      <c r="B52" s="33" t="s">
        <v>28</v>
      </c>
      <c r="C52" s="33">
        <v>3</v>
      </c>
      <c r="D52" s="33">
        <v>3</v>
      </c>
      <c r="E52" s="33">
        <v>3</v>
      </c>
      <c r="F52" s="39">
        <v>1</v>
      </c>
      <c r="G52" s="41">
        <v>1</v>
      </c>
      <c r="H52" s="41">
        <v>0</v>
      </c>
    </row>
    <row r="53" spans="1:8" x14ac:dyDescent="0.25">
      <c r="A53" s="33" t="s">
        <v>64</v>
      </c>
      <c r="B53" s="33" t="s">
        <v>25</v>
      </c>
      <c r="C53" s="33">
        <v>3</v>
      </c>
      <c r="D53" s="33">
        <v>3</v>
      </c>
      <c r="E53" s="33">
        <v>3</v>
      </c>
      <c r="F53" s="39">
        <v>1</v>
      </c>
      <c r="G53" s="41">
        <v>1</v>
      </c>
      <c r="H53" s="41">
        <v>0</v>
      </c>
    </row>
    <row r="54" spans="1:8" x14ac:dyDescent="0.25">
      <c r="A54" s="33" t="s">
        <v>64</v>
      </c>
      <c r="B54" s="33" t="s">
        <v>23</v>
      </c>
      <c r="C54" s="33">
        <v>1</v>
      </c>
      <c r="D54" s="33">
        <v>0</v>
      </c>
      <c r="E54" s="33">
        <v>1</v>
      </c>
      <c r="F54" s="39">
        <v>0</v>
      </c>
      <c r="G54" s="41">
        <v>3</v>
      </c>
      <c r="H54" s="41">
        <v>13</v>
      </c>
    </row>
    <row r="55" spans="1:8" x14ac:dyDescent="0.25">
      <c r="A55" s="33" t="s">
        <v>64</v>
      </c>
      <c r="B55" s="33" t="s">
        <v>24</v>
      </c>
      <c r="C55" s="33">
        <v>1</v>
      </c>
      <c r="D55" s="33">
        <v>0</v>
      </c>
      <c r="E55" s="33">
        <v>1</v>
      </c>
      <c r="F55" s="39">
        <v>1</v>
      </c>
      <c r="G55" s="41">
        <v>1</v>
      </c>
      <c r="H55" s="41">
        <v>0</v>
      </c>
    </row>
    <row r="56" spans="1:8" x14ac:dyDescent="0.25">
      <c r="A56" s="33" t="s">
        <v>59</v>
      </c>
      <c r="B56" s="33" t="s">
        <v>26</v>
      </c>
      <c r="C56" s="33">
        <v>69</v>
      </c>
      <c r="D56" s="33">
        <v>68</v>
      </c>
      <c r="E56" s="33">
        <v>70</v>
      </c>
      <c r="F56" s="39">
        <v>0.97142857142857142</v>
      </c>
      <c r="G56" s="41">
        <v>1.0285714285714285</v>
      </c>
      <c r="H56" s="41">
        <v>3.4285714285714284</v>
      </c>
    </row>
    <row r="57" spans="1:8" x14ac:dyDescent="0.25">
      <c r="A57" s="33" t="s">
        <v>59</v>
      </c>
      <c r="B57" s="33" t="s">
        <v>22</v>
      </c>
      <c r="C57" s="33">
        <v>98</v>
      </c>
      <c r="D57" s="33">
        <v>98</v>
      </c>
      <c r="E57" s="33">
        <v>101</v>
      </c>
      <c r="F57" s="39">
        <v>0.97029702970297027</v>
      </c>
      <c r="G57" s="41">
        <v>1.0297029702970297</v>
      </c>
      <c r="H57" s="41">
        <v>7.673267326732673</v>
      </c>
    </row>
    <row r="58" spans="1:8" x14ac:dyDescent="0.25">
      <c r="A58" s="33" t="s">
        <v>59</v>
      </c>
      <c r="B58" s="33" t="s">
        <v>28</v>
      </c>
      <c r="C58" s="33">
        <v>2</v>
      </c>
      <c r="D58" s="33">
        <v>2</v>
      </c>
      <c r="E58" s="33">
        <v>2</v>
      </c>
      <c r="F58" s="39">
        <v>1</v>
      </c>
      <c r="G58" s="41">
        <v>1</v>
      </c>
      <c r="H58" s="41">
        <v>0</v>
      </c>
    </row>
    <row r="59" spans="1:8" x14ac:dyDescent="0.25">
      <c r="A59" s="33" t="s">
        <v>59</v>
      </c>
      <c r="B59" s="33" t="s">
        <v>25</v>
      </c>
      <c r="C59" s="33">
        <v>1</v>
      </c>
      <c r="D59" s="33">
        <v>1</v>
      </c>
      <c r="E59" s="33">
        <v>1</v>
      </c>
      <c r="F59" s="39">
        <v>1</v>
      </c>
      <c r="G59" s="41">
        <v>1</v>
      </c>
      <c r="H59" s="41">
        <v>0</v>
      </c>
    </row>
    <row r="60" spans="1:8" x14ac:dyDescent="0.25">
      <c r="A60" s="33" t="s">
        <v>59</v>
      </c>
      <c r="B60" s="33" t="s">
        <v>23</v>
      </c>
      <c r="C60" s="33">
        <v>96</v>
      </c>
      <c r="D60" s="33">
        <v>94</v>
      </c>
      <c r="E60" s="33">
        <v>107</v>
      </c>
      <c r="F60" s="39">
        <v>1</v>
      </c>
      <c r="G60" s="41">
        <v>1</v>
      </c>
      <c r="H60" s="41">
        <v>0</v>
      </c>
    </row>
    <row r="61" spans="1:8" x14ac:dyDescent="0.25">
      <c r="A61" s="33" t="s">
        <v>59</v>
      </c>
      <c r="B61" s="33" t="s">
        <v>24</v>
      </c>
      <c r="C61" s="33">
        <v>75</v>
      </c>
      <c r="D61" s="33">
        <v>75</v>
      </c>
      <c r="E61" s="33">
        <v>77</v>
      </c>
      <c r="F61" s="39">
        <v>1</v>
      </c>
      <c r="G61" s="41">
        <v>1</v>
      </c>
      <c r="H61" s="41">
        <v>0</v>
      </c>
    </row>
    <row r="62" spans="1:8" x14ac:dyDescent="0.25">
      <c r="A62" s="33" t="s">
        <v>59</v>
      </c>
      <c r="B62" s="33" t="s">
        <v>27</v>
      </c>
      <c r="C62" s="33">
        <v>66</v>
      </c>
      <c r="D62" s="33">
        <v>65</v>
      </c>
      <c r="E62" s="33">
        <v>69</v>
      </c>
      <c r="F62" s="39">
        <v>0.94202898550724634</v>
      </c>
      <c r="G62" s="41">
        <v>1.0579710144927537</v>
      </c>
      <c r="H62" s="41">
        <v>26.115942028985508</v>
      </c>
    </row>
    <row r="63" spans="1:8" x14ac:dyDescent="0.25">
      <c r="A63" s="33" t="s">
        <v>58</v>
      </c>
      <c r="B63" s="33" t="s">
        <v>26</v>
      </c>
      <c r="C63" s="33">
        <v>77</v>
      </c>
      <c r="D63" s="33">
        <v>77</v>
      </c>
      <c r="E63" s="33">
        <v>80</v>
      </c>
      <c r="F63" s="39">
        <v>0.97499999999999998</v>
      </c>
      <c r="G63" s="41">
        <v>1.0125</v>
      </c>
      <c r="H63" s="41">
        <v>0.05</v>
      </c>
    </row>
    <row r="64" spans="1:8" x14ac:dyDescent="0.25">
      <c r="A64" s="33" t="s">
        <v>58</v>
      </c>
      <c r="B64" s="33" t="s">
        <v>22</v>
      </c>
      <c r="C64" s="33">
        <v>90</v>
      </c>
      <c r="D64" s="33">
        <v>89</v>
      </c>
      <c r="E64" s="33">
        <v>97</v>
      </c>
      <c r="F64" s="39">
        <v>0.97938144329896903</v>
      </c>
      <c r="G64" s="41">
        <v>1.0309278350515463</v>
      </c>
      <c r="H64" s="41">
        <v>9.3402061855670109</v>
      </c>
    </row>
    <row r="65" spans="1:8" x14ac:dyDescent="0.25">
      <c r="A65" s="33" t="s">
        <v>58</v>
      </c>
      <c r="B65" s="33" t="s">
        <v>28</v>
      </c>
      <c r="C65" s="33">
        <v>1</v>
      </c>
      <c r="D65" s="33">
        <v>1</v>
      </c>
      <c r="E65" s="33">
        <v>1</v>
      </c>
      <c r="F65" s="39">
        <v>1</v>
      </c>
      <c r="G65" s="41">
        <v>1</v>
      </c>
      <c r="H65" s="41">
        <v>0</v>
      </c>
    </row>
    <row r="66" spans="1:8" x14ac:dyDescent="0.25">
      <c r="A66" s="33" t="s">
        <v>58</v>
      </c>
      <c r="B66" s="33" t="s">
        <v>25</v>
      </c>
      <c r="C66" s="33">
        <v>2</v>
      </c>
      <c r="D66" s="33">
        <v>1</v>
      </c>
      <c r="E66" s="33">
        <v>2</v>
      </c>
      <c r="F66" s="39">
        <v>1</v>
      </c>
      <c r="G66" s="41">
        <v>1</v>
      </c>
      <c r="H66" s="41">
        <v>0</v>
      </c>
    </row>
    <row r="67" spans="1:8" x14ac:dyDescent="0.25">
      <c r="A67" s="33" t="s">
        <v>58</v>
      </c>
      <c r="B67" s="33" t="s">
        <v>23</v>
      </c>
      <c r="C67" s="33">
        <v>80</v>
      </c>
      <c r="D67" s="33">
        <v>79</v>
      </c>
      <c r="E67" s="33">
        <v>86</v>
      </c>
      <c r="F67" s="39">
        <v>0.96511627906976749</v>
      </c>
      <c r="G67" s="41">
        <v>1.0465116279069768</v>
      </c>
      <c r="H67" s="41">
        <v>4.7906976744186043</v>
      </c>
    </row>
    <row r="68" spans="1:8" x14ac:dyDescent="0.25">
      <c r="A68" s="33" t="s">
        <v>58</v>
      </c>
      <c r="B68" s="33" t="s">
        <v>24</v>
      </c>
      <c r="C68" s="33">
        <v>102</v>
      </c>
      <c r="D68" s="33">
        <v>101</v>
      </c>
      <c r="E68" s="33">
        <v>105</v>
      </c>
      <c r="F68" s="39">
        <v>0.99047619047619051</v>
      </c>
      <c r="G68" s="41">
        <v>1.0095238095238095</v>
      </c>
      <c r="H68" s="41">
        <v>3.4761904761904763</v>
      </c>
    </row>
    <row r="69" spans="1:8" x14ac:dyDescent="0.25">
      <c r="A69" s="33" t="s">
        <v>58</v>
      </c>
      <c r="B69" s="33" t="s">
        <v>27</v>
      </c>
      <c r="C69" s="33">
        <v>83</v>
      </c>
      <c r="D69" s="33">
        <v>80</v>
      </c>
      <c r="E69" s="33">
        <v>96</v>
      </c>
      <c r="F69" s="39">
        <v>0.97916666666666663</v>
      </c>
      <c r="G69" s="41">
        <v>1.03125</v>
      </c>
      <c r="H69" s="41">
        <v>1.46875</v>
      </c>
    </row>
    <row r="70" spans="1:8" x14ac:dyDescent="0.25">
      <c r="A70" s="33" t="s">
        <v>57</v>
      </c>
      <c r="B70" s="33" t="s">
        <v>26</v>
      </c>
      <c r="C70" s="33">
        <v>32</v>
      </c>
      <c r="D70" s="33">
        <v>32</v>
      </c>
      <c r="E70" s="33">
        <v>34</v>
      </c>
      <c r="F70" s="39">
        <v>1</v>
      </c>
      <c r="G70" s="41">
        <v>1</v>
      </c>
      <c r="H70" s="41">
        <v>0</v>
      </c>
    </row>
    <row r="71" spans="1:8" x14ac:dyDescent="0.25">
      <c r="A71" s="33" t="s">
        <v>57</v>
      </c>
      <c r="B71" s="33" t="s">
        <v>22</v>
      </c>
      <c r="C71" s="33">
        <v>9</v>
      </c>
      <c r="D71" s="33">
        <v>8</v>
      </c>
      <c r="E71" s="33">
        <v>9</v>
      </c>
      <c r="F71" s="39">
        <v>0.88888888888888884</v>
      </c>
      <c r="G71" s="41">
        <v>1.1111111111111112</v>
      </c>
      <c r="H71" s="41">
        <v>8.5555555555555554</v>
      </c>
    </row>
    <row r="72" spans="1:8" x14ac:dyDescent="0.25">
      <c r="A72" s="33" t="s">
        <v>57</v>
      </c>
      <c r="B72" s="33" t="s">
        <v>28</v>
      </c>
      <c r="C72" s="33">
        <v>2</v>
      </c>
      <c r="D72" s="33">
        <v>2</v>
      </c>
      <c r="E72" s="33">
        <v>2</v>
      </c>
      <c r="F72" s="39">
        <v>1</v>
      </c>
      <c r="G72" s="41">
        <v>1</v>
      </c>
      <c r="H72" s="41">
        <v>0</v>
      </c>
    </row>
    <row r="73" spans="1:8" x14ac:dyDescent="0.25">
      <c r="A73" s="33" t="s">
        <v>57</v>
      </c>
      <c r="B73" s="33" t="s">
        <v>25</v>
      </c>
      <c r="C73" s="33">
        <v>4</v>
      </c>
      <c r="D73" s="33">
        <v>3</v>
      </c>
      <c r="E73" s="33">
        <v>4</v>
      </c>
      <c r="F73" s="39">
        <v>1</v>
      </c>
      <c r="G73" s="41">
        <v>1</v>
      </c>
      <c r="H73" s="41">
        <v>0</v>
      </c>
    </row>
    <row r="74" spans="1:8" x14ac:dyDescent="0.25">
      <c r="A74" s="33" t="s">
        <v>57</v>
      </c>
      <c r="B74" s="33" t="s">
        <v>23</v>
      </c>
      <c r="C74" s="33">
        <v>25</v>
      </c>
      <c r="D74" s="33">
        <v>23</v>
      </c>
      <c r="E74" s="33">
        <v>25</v>
      </c>
      <c r="F74" s="39">
        <v>0.96</v>
      </c>
      <c r="G74" s="41">
        <v>1.08</v>
      </c>
      <c r="H74" s="41">
        <v>3.16</v>
      </c>
    </row>
    <row r="75" spans="1:8" x14ac:dyDescent="0.25">
      <c r="A75" s="33" t="s">
        <v>57</v>
      </c>
      <c r="B75" s="33" t="s">
        <v>24</v>
      </c>
      <c r="C75" s="33">
        <v>1</v>
      </c>
      <c r="D75" s="33">
        <v>0</v>
      </c>
      <c r="E75" s="33">
        <v>1</v>
      </c>
      <c r="F75" s="39">
        <v>1</v>
      </c>
      <c r="G75" s="41">
        <v>1</v>
      </c>
      <c r="H75" s="41">
        <v>0</v>
      </c>
    </row>
    <row r="76" spans="1:8" x14ac:dyDescent="0.25">
      <c r="A76" s="33" t="s">
        <v>57</v>
      </c>
      <c r="B76" s="33" t="s">
        <v>27</v>
      </c>
      <c r="C76" s="33">
        <v>15</v>
      </c>
      <c r="D76" s="33">
        <v>15</v>
      </c>
      <c r="E76" s="33">
        <v>15</v>
      </c>
      <c r="F76" s="39">
        <v>0.93333333333333335</v>
      </c>
      <c r="G76" s="41">
        <v>1.2</v>
      </c>
      <c r="H76" s="41">
        <v>3.6666666666666665</v>
      </c>
    </row>
    <row r="77" spans="1:8" x14ac:dyDescent="0.25">
      <c r="A77" s="33" t="s">
        <v>56</v>
      </c>
      <c r="B77" s="33" t="s">
        <v>26</v>
      </c>
      <c r="C77" s="33">
        <v>1</v>
      </c>
      <c r="D77" s="33">
        <v>1</v>
      </c>
      <c r="E77" s="33">
        <v>1</v>
      </c>
      <c r="F77" s="39">
        <v>1</v>
      </c>
      <c r="G77" s="41">
        <v>1</v>
      </c>
      <c r="H77" s="41">
        <v>0</v>
      </c>
    </row>
    <row r="78" spans="1:8" x14ac:dyDescent="0.25">
      <c r="A78" s="33" t="s">
        <v>56</v>
      </c>
      <c r="B78" s="33" t="s">
        <v>22</v>
      </c>
      <c r="C78" s="33">
        <v>9</v>
      </c>
      <c r="D78" s="33">
        <v>9</v>
      </c>
      <c r="E78" s="33">
        <v>9</v>
      </c>
      <c r="F78" s="39">
        <v>1</v>
      </c>
      <c r="G78" s="41">
        <v>1</v>
      </c>
      <c r="H78" s="41">
        <v>0</v>
      </c>
    </row>
    <row r="79" spans="1:8" x14ac:dyDescent="0.25">
      <c r="A79" s="33" t="s">
        <v>56</v>
      </c>
      <c r="B79" s="33" t="s">
        <v>28</v>
      </c>
      <c r="C79" s="33">
        <v>2</v>
      </c>
      <c r="D79" s="33">
        <v>2</v>
      </c>
      <c r="E79" s="33">
        <v>2</v>
      </c>
      <c r="F79" s="39">
        <v>1</v>
      </c>
      <c r="G79" s="41">
        <v>1</v>
      </c>
      <c r="H79" s="41">
        <v>0</v>
      </c>
    </row>
    <row r="80" spans="1:8" x14ac:dyDescent="0.25">
      <c r="A80" s="33" t="s">
        <v>56</v>
      </c>
      <c r="B80" s="33" t="s">
        <v>25</v>
      </c>
      <c r="C80" s="33">
        <v>1</v>
      </c>
      <c r="D80" s="33">
        <v>1</v>
      </c>
      <c r="E80" s="33">
        <v>1</v>
      </c>
      <c r="F80" s="39">
        <v>1</v>
      </c>
      <c r="G80" s="41">
        <v>1</v>
      </c>
      <c r="H80" s="41">
        <v>0</v>
      </c>
    </row>
    <row r="81" spans="1:8" x14ac:dyDescent="0.25">
      <c r="A81" s="33" t="s">
        <v>56</v>
      </c>
      <c r="B81" s="33" t="s">
        <v>23</v>
      </c>
      <c r="C81" s="33">
        <v>16</v>
      </c>
      <c r="D81" s="33">
        <v>15</v>
      </c>
      <c r="E81" s="33">
        <v>19</v>
      </c>
      <c r="F81" s="39">
        <v>0.94736842105263153</v>
      </c>
      <c r="G81" s="41">
        <v>1.0526315789473684</v>
      </c>
      <c r="H81" s="41">
        <v>3.0526315789473686</v>
      </c>
    </row>
    <row r="82" spans="1:8" x14ac:dyDescent="0.25">
      <c r="A82" s="33" t="s">
        <v>56</v>
      </c>
      <c r="B82" s="33" t="s">
        <v>24</v>
      </c>
      <c r="C82" s="33">
        <v>3</v>
      </c>
      <c r="D82" s="33">
        <v>3</v>
      </c>
      <c r="E82" s="33">
        <v>3</v>
      </c>
      <c r="F82" s="39">
        <v>1</v>
      </c>
      <c r="G82" s="41">
        <v>1</v>
      </c>
      <c r="H82" s="41">
        <v>0</v>
      </c>
    </row>
    <row r="83" spans="1:8" x14ac:dyDescent="0.25">
      <c r="A83" s="33" t="s">
        <v>56</v>
      </c>
      <c r="B83" s="33" t="s">
        <v>27</v>
      </c>
      <c r="C83" s="33">
        <v>6</v>
      </c>
      <c r="D83" s="33">
        <v>5</v>
      </c>
      <c r="E83" s="33">
        <v>6</v>
      </c>
      <c r="F83" s="39">
        <v>1</v>
      </c>
      <c r="G83" s="41">
        <v>1</v>
      </c>
      <c r="H83" s="41">
        <v>0</v>
      </c>
    </row>
    <row r="84" spans="1:8" x14ac:dyDescent="0.25">
      <c r="A84" s="33" t="s">
        <v>55</v>
      </c>
      <c r="B84" s="33" t="s">
        <v>26</v>
      </c>
      <c r="C84" s="33">
        <v>5</v>
      </c>
      <c r="D84" s="33">
        <v>5</v>
      </c>
      <c r="E84" s="33">
        <v>5</v>
      </c>
      <c r="F84" s="39">
        <v>1</v>
      </c>
      <c r="G84" s="41">
        <v>1</v>
      </c>
      <c r="H84" s="41">
        <v>0</v>
      </c>
    </row>
    <row r="85" spans="1:8" x14ac:dyDescent="0.25">
      <c r="A85" s="33" t="s">
        <v>55</v>
      </c>
      <c r="B85" s="33" t="s">
        <v>22</v>
      </c>
      <c r="C85" s="33">
        <v>1</v>
      </c>
      <c r="D85" s="33">
        <v>1</v>
      </c>
      <c r="E85" s="33">
        <v>1</v>
      </c>
      <c r="F85" s="39">
        <v>1</v>
      </c>
      <c r="G85" s="41">
        <v>1</v>
      </c>
      <c r="H85" s="41">
        <v>0</v>
      </c>
    </row>
    <row r="86" spans="1:8" x14ac:dyDescent="0.25">
      <c r="A86" s="33" t="s">
        <v>55</v>
      </c>
      <c r="B86" s="33" t="s">
        <v>28</v>
      </c>
      <c r="C86" s="33">
        <v>5</v>
      </c>
      <c r="D86" s="33">
        <v>5</v>
      </c>
      <c r="E86" s="33">
        <v>5</v>
      </c>
      <c r="F86" s="39">
        <v>1</v>
      </c>
      <c r="G86" s="41">
        <v>1</v>
      </c>
      <c r="H86" s="41">
        <v>0</v>
      </c>
    </row>
    <row r="87" spans="1:8" x14ac:dyDescent="0.25">
      <c r="A87" s="33" t="s">
        <v>55</v>
      </c>
      <c r="B87" s="33" t="s">
        <v>25</v>
      </c>
      <c r="C87" s="33">
        <v>7</v>
      </c>
      <c r="D87" s="33">
        <v>7</v>
      </c>
      <c r="E87" s="33">
        <v>8</v>
      </c>
      <c r="F87" s="39">
        <v>1</v>
      </c>
      <c r="G87" s="41">
        <v>1</v>
      </c>
      <c r="H87" s="41">
        <v>0</v>
      </c>
    </row>
    <row r="88" spans="1:8" x14ac:dyDescent="0.25">
      <c r="A88" s="33" t="s">
        <v>55</v>
      </c>
      <c r="B88" s="33" t="s">
        <v>23</v>
      </c>
      <c r="C88" s="33">
        <v>3</v>
      </c>
      <c r="D88" s="33">
        <v>3</v>
      </c>
      <c r="E88" s="33">
        <v>3</v>
      </c>
      <c r="F88" s="39">
        <v>1</v>
      </c>
      <c r="G88" s="41">
        <v>1</v>
      </c>
      <c r="H88" s="41">
        <v>0</v>
      </c>
    </row>
    <row r="89" spans="1:8" x14ac:dyDescent="0.25">
      <c r="A89" s="33" t="s">
        <v>55</v>
      </c>
      <c r="B89" s="33" t="s">
        <v>24</v>
      </c>
      <c r="C89" s="33">
        <v>4</v>
      </c>
      <c r="D89" s="33">
        <v>4</v>
      </c>
      <c r="E89" s="33">
        <v>4</v>
      </c>
      <c r="F89" s="39">
        <v>1</v>
      </c>
      <c r="G89" s="41">
        <v>1</v>
      </c>
      <c r="H89" s="41">
        <v>0</v>
      </c>
    </row>
    <row r="90" spans="1:8" x14ac:dyDescent="0.25">
      <c r="A90" s="33" t="s">
        <v>55</v>
      </c>
      <c r="B90" s="33" t="s">
        <v>27</v>
      </c>
      <c r="C90" s="33">
        <v>2</v>
      </c>
      <c r="D90" s="33">
        <v>2</v>
      </c>
      <c r="E90" s="33">
        <v>2</v>
      </c>
      <c r="F90" s="39">
        <v>1</v>
      </c>
      <c r="G90" s="41">
        <v>1</v>
      </c>
      <c r="H90" s="41">
        <v>0</v>
      </c>
    </row>
    <row r="91" spans="1:8" x14ac:dyDescent="0.25">
      <c r="A91" s="33" t="s">
        <v>54</v>
      </c>
      <c r="B91" s="33" t="s">
        <v>26</v>
      </c>
      <c r="C91" s="33">
        <v>4</v>
      </c>
      <c r="D91" s="33">
        <v>4</v>
      </c>
      <c r="E91" s="33">
        <v>4</v>
      </c>
      <c r="F91" s="39">
        <v>1</v>
      </c>
      <c r="G91" s="41">
        <v>1</v>
      </c>
      <c r="H91" s="41">
        <v>0</v>
      </c>
    </row>
    <row r="92" spans="1:8" x14ac:dyDescent="0.25">
      <c r="A92" s="33" t="s">
        <v>54</v>
      </c>
      <c r="B92" s="33" t="s">
        <v>22</v>
      </c>
      <c r="C92" s="33">
        <v>6</v>
      </c>
      <c r="D92" s="33">
        <v>5</v>
      </c>
      <c r="E92" s="33">
        <v>6</v>
      </c>
      <c r="F92" s="39">
        <v>1</v>
      </c>
      <c r="G92" s="41">
        <v>1</v>
      </c>
      <c r="H92" s="41">
        <v>0</v>
      </c>
    </row>
    <row r="93" spans="1:8" x14ac:dyDescent="0.25">
      <c r="A93" s="33" t="s">
        <v>54</v>
      </c>
      <c r="B93" s="33" t="s">
        <v>28</v>
      </c>
      <c r="C93" s="33">
        <v>5</v>
      </c>
      <c r="D93" s="33">
        <v>4</v>
      </c>
      <c r="E93" s="33">
        <v>5</v>
      </c>
      <c r="F93" s="39">
        <v>1</v>
      </c>
      <c r="G93" s="41">
        <v>1</v>
      </c>
      <c r="H93" s="41">
        <v>0</v>
      </c>
    </row>
    <row r="94" spans="1:8" x14ac:dyDescent="0.25">
      <c r="A94" s="33" t="s">
        <v>54</v>
      </c>
      <c r="B94" s="33" t="s">
        <v>25</v>
      </c>
      <c r="C94" s="33">
        <v>4</v>
      </c>
      <c r="D94" s="33">
        <v>4</v>
      </c>
      <c r="E94" s="33">
        <v>4</v>
      </c>
      <c r="F94" s="39">
        <v>1</v>
      </c>
      <c r="G94" s="41">
        <v>1</v>
      </c>
      <c r="H94" s="41">
        <v>0</v>
      </c>
    </row>
    <row r="95" spans="1:8" x14ac:dyDescent="0.25">
      <c r="A95" s="33" t="s">
        <v>54</v>
      </c>
      <c r="B95" s="33" t="s">
        <v>23</v>
      </c>
      <c r="C95" s="33">
        <v>1</v>
      </c>
      <c r="D95" s="33">
        <v>0</v>
      </c>
      <c r="E95" s="33">
        <v>1</v>
      </c>
      <c r="F95" s="39">
        <v>1</v>
      </c>
      <c r="G95" s="41">
        <v>1</v>
      </c>
      <c r="H95" s="41">
        <v>0</v>
      </c>
    </row>
    <row r="96" spans="1:8" x14ac:dyDescent="0.25">
      <c r="A96" s="33" t="s">
        <v>54</v>
      </c>
      <c r="B96" s="33" t="s">
        <v>24</v>
      </c>
      <c r="C96" s="33">
        <v>2</v>
      </c>
      <c r="D96" s="33">
        <v>2</v>
      </c>
      <c r="E96" s="33">
        <v>2</v>
      </c>
      <c r="F96" s="39">
        <v>1</v>
      </c>
      <c r="G96" s="41">
        <v>1</v>
      </c>
      <c r="H96" s="41">
        <v>0</v>
      </c>
    </row>
    <row r="97" spans="1:8" x14ac:dyDescent="0.25">
      <c r="A97" s="33" t="s">
        <v>54</v>
      </c>
      <c r="B97" s="33" t="s">
        <v>27</v>
      </c>
      <c r="C97" s="33">
        <v>11</v>
      </c>
      <c r="D97" s="33">
        <v>8</v>
      </c>
      <c r="E97" s="33">
        <v>11</v>
      </c>
      <c r="F97" s="39">
        <v>1</v>
      </c>
      <c r="G97" s="41">
        <v>1</v>
      </c>
      <c r="H97" s="41">
        <v>0</v>
      </c>
    </row>
    <row r="98" spans="1:8" x14ac:dyDescent="0.25">
      <c r="A98" s="33" t="s">
        <v>53</v>
      </c>
      <c r="B98" s="33" t="s">
        <v>26</v>
      </c>
      <c r="C98" s="33">
        <v>7</v>
      </c>
      <c r="D98" s="33">
        <v>7</v>
      </c>
      <c r="E98" s="33">
        <v>7</v>
      </c>
      <c r="F98" s="39">
        <v>1</v>
      </c>
      <c r="G98" s="41">
        <v>1</v>
      </c>
      <c r="H98" s="41">
        <v>0</v>
      </c>
    </row>
    <row r="99" spans="1:8" x14ac:dyDescent="0.25">
      <c r="A99" s="33" t="s">
        <v>53</v>
      </c>
      <c r="B99" s="33" t="s">
        <v>22</v>
      </c>
      <c r="C99" s="33">
        <v>3</v>
      </c>
      <c r="D99" s="33">
        <v>2</v>
      </c>
      <c r="E99" s="33">
        <v>3</v>
      </c>
      <c r="F99" s="39">
        <v>1</v>
      </c>
      <c r="G99" s="41">
        <v>1</v>
      </c>
      <c r="H99" s="41">
        <v>0</v>
      </c>
    </row>
    <row r="100" spans="1:8" x14ac:dyDescent="0.25">
      <c r="A100" s="33" t="s">
        <v>53</v>
      </c>
      <c r="B100" s="33" t="s">
        <v>28</v>
      </c>
      <c r="C100" s="33">
        <v>8</v>
      </c>
      <c r="D100" s="33">
        <v>8</v>
      </c>
      <c r="E100" s="33">
        <v>8</v>
      </c>
      <c r="F100" s="39">
        <v>1</v>
      </c>
      <c r="G100" s="41">
        <v>1</v>
      </c>
      <c r="H100" s="41">
        <v>0</v>
      </c>
    </row>
    <row r="101" spans="1:8" x14ac:dyDescent="0.25">
      <c r="A101" s="33" t="s">
        <v>53</v>
      </c>
      <c r="B101" s="33" t="s">
        <v>25</v>
      </c>
      <c r="C101" s="33">
        <v>4</v>
      </c>
      <c r="D101" s="33">
        <v>4</v>
      </c>
      <c r="E101" s="33">
        <v>4</v>
      </c>
      <c r="F101" s="39">
        <v>1</v>
      </c>
      <c r="G101" s="41">
        <v>1</v>
      </c>
      <c r="H101" s="41">
        <v>0</v>
      </c>
    </row>
    <row r="102" spans="1:8" x14ac:dyDescent="0.25">
      <c r="A102" s="33" t="s">
        <v>53</v>
      </c>
      <c r="B102" s="33" t="s">
        <v>23</v>
      </c>
      <c r="C102" s="33">
        <v>3</v>
      </c>
      <c r="D102" s="33">
        <v>3</v>
      </c>
      <c r="E102" s="33">
        <v>3</v>
      </c>
      <c r="F102" s="39">
        <v>1</v>
      </c>
      <c r="G102" s="41">
        <v>1</v>
      </c>
      <c r="H102" s="41">
        <v>0</v>
      </c>
    </row>
    <row r="103" spans="1:8" x14ac:dyDescent="0.25">
      <c r="A103" s="33" t="s">
        <v>53</v>
      </c>
      <c r="B103" s="33" t="s">
        <v>24</v>
      </c>
      <c r="C103" s="33">
        <v>4</v>
      </c>
      <c r="D103" s="33">
        <v>4</v>
      </c>
      <c r="E103" s="33">
        <v>4</v>
      </c>
      <c r="F103" s="39">
        <v>1</v>
      </c>
      <c r="G103" s="41">
        <v>1</v>
      </c>
      <c r="H103" s="41">
        <v>0</v>
      </c>
    </row>
    <row r="104" spans="1:8" x14ac:dyDescent="0.25">
      <c r="A104" s="33" t="s">
        <v>53</v>
      </c>
      <c r="B104" s="33" t="s">
        <v>27</v>
      </c>
      <c r="C104" s="33">
        <v>3</v>
      </c>
      <c r="D104" s="33">
        <v>3</v>
      </c>
      <c r="E104" s="33">
        <v>3</v>
      </c>
      <c r="F104" s="39">
        <v>1</v>
      </c>
      <c r="G104" s="41">
        <v>1</v>
      </c>
      <c r="H104" s="41">
        <v>0</v>
      </c>
    </row>
    <row r="105" spans="1:8" x14ac:dyDescent="0.25">
      <c r="C105" s="33">
        <v>1416</v>
      </c>
      <c r="D105" s="33">
        <v>1365</v>
      </c>
      <c r="E105" s="33">
        <v>1483</v>
      </c>
      <c r="F105" s="39">
        <v>0.97707349966284562</v>
      </c>
      <c r="G105" s="41">
        <v>1.0316925151719487</v>
      </c>
      <c r="H105" s="41">
        <v>3.5826028320971006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D33A6-40BF-4C46-9C5C-6C8099002434}">
  <dimension ref="A3:Z12"/>
  <sheetViews>
    <sheetView topLeftCell="B1" workbookViewId="0">
      <selection activeCell="J33" sqref="J33"/>
    </sheetView>
  </sheetViews>
  <sheetFormatPr defaultRowHeight="15.75" x14ac:dyDescent="0.25"/>
  <cols>
    <col min="1" max="1" width="15.28515625" style="33" bestFit="1" customWidth="1"/>
    <col min="2" max="2" width="16.28515625" style="33" bestFit="1" customWidth="1"/>
    <col min="3" max="9" width="3" style="33" bestFit="1" customWidth="1"/>
    <col min="10" max="25" width="4" style="33" bestFit="1" customWidth="1"/>
    <col min="26" max="26" width="11.140625" style="33" bestFit="1" customWidth="1"/>
    <col min="27" max="16384" width="9.140625" style="33"/>
  </cols>
  <sheetData>
    <row r="3" spans="1:26" x14ac:dyDescent="0.25">
      <c r="A3" s="20" t="s">
        <v>62</v>
      </c>
      <c r="B3" s="20" t="s">
        <v>61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</row>
    <row r="4" spans="1:26" x14ac:dyDescent="0.25">
      <c r="A4" s="20" t="s">
        <v>29</v>
      </c>
      <c r="B4" t="s">
        <v>60</v>
      </c>
      <c r="C4" t="s">
        <v>79</v>
      </c>
      <c r="D4" t="s">
        <v>78</v>
      </c>
      <c r="E4" t="s">
        <v>77</v>
      </c>
      <c r="F4" t="s">
        <v>76</v>
      </c>
      <c r="G4" t="s">
        <v>75</v>
      </c>
      <c r="H4" t="s">
        <v>74</v>
      </c>
      <c r="I4" t="s">
        <v>73</v>
      </c>
      <c r="J4" t="s">
        <v>72</v>
      </c>
      <c r="K4" t="s">
        <v>71</v>
      </c>
      <c r="L4" t="s">
        <v>70</v>
      </c>
      <c r="M4" t="s">
        <v>69</v>
      </c>
      <c r="N4" t="s">
        <v>68</v>
      </c>
      <c r="O4" t="s">
        <v>67</v>
      </c>
      <c r="P4" t="s">
        <v>66</v>
      </c>
      <c r="Q4" t="s">
        <v>65</v>
      </c>
      <c r="R4" t="s">
        <v>64</v>
      </c>
      <c r="S4" t="s">
        <v>59</v>
      </c>
      <c r="T4" t="s">
        <v>58</v>
      </c>
      <c r="U4" t="s">
        <v>57</v>
      </c>
      <c r="V4" t="s">
        <v>56</v>
      </c>
      <c r="W4" t="s">
        <v>55</v>
      </c>
      <c r="X4" t="s">
        <v>54</v>
      </c>
      <c r="Y4" t="s">
        <v>53</v>
      </c>
      <c r="Z4" t="s">
        <v>30</v>
      </c>
    </row>
    <row r="5" spans="1:26" x14ac:dyDescent="0.25">
      <c r="A5" s="21" t="s">
        <v>25</v>
      </c>
      <c r="B5" s="9">
        <v>45</v>
      </c>
      <c r="C5" s="9">
        <v>32</v>
      </c>
      <c r="D5" s="9">
        <v>23</v>
      </c>
      <c r="E5" s="9">
        <v>20</v>
      </c>
      <c r="F5" s="9">
        <v>23</v>
      </c>
      <c r="G5" s="9">
        <v>6</v>
      </c>
      <c r="H5" s="9">
        <v>19</v>
      </c>
      <c r="I5" s="9">
        <v>23</v>
      </c>
      <c r="J5" s="9">
        <v>54</v>
      </c>
      <c r="K5" s="9">
        <v>42</v>
      </c>
      <c r="L5" s="9">
        <v>49</v>
      </c>
      <c r="M5" s="9">
        <v>55</v>
      </c>
      <c r="N5" s="9">
        <v>53</v>
      </c>
      <c r="O5" s="9">
        <v>73</v>
      </c>
      <c r="P5" s="9">
        <v>59</v>
      </c>
      <c r="Q5" s="9">
        <v>80</v>
      </c>
      <c r="R5" s="9">
        <v>92</v>
      </c>
      <c r="S5" s="9">
        <v>80</v>
      </c>
      <c r="T5" s="9">
        <v>86</v>
      </c>
      <c r="U5" s="9">
        <v>73</v>
      </c>
      <c r="V5" s="9">
        <v>71</v>
      </c>
      <c r="W5" s="9">
        <v>72</v>
      </c>
      <c r="X5" s="9">
        <v>80</v>
      </c>
      <c r="Y5" s="9">
        <v>52</v>
      </c>
      <c r="Z5" s="9">
        <v>1262</v>
      </c>
    </row>
    <row r="6" spans="1:26" x14ac:dyDescent="0.25">
      <c r="A6" s="21" t="s">
        <v>22</v>
      </c>
      <c r="B6" s="9">
        <v>27</v>
      </c>
      <c r="C6" s="9">
        <v>6</v>
      </c>
      <c r="D6" s="9">
        <v>8</v>
      </c>
      <c r="E6" s="9">
        <v>2</v>
      </c>
      <c r="F6" s="9">
        <v>2</v>
      </c>
      <c r="G6" s="9">
        <v>1</v>
      </c>
      <c r="H6" s="9">
        <v>2</v>
      </c>
      <c r="I6" s="9">
        <v>4</v>
      </c>
      <c r="J6" s="9">
        <v>3</v>
      </c>
      <c r="K6" s="9">
        <v>3</v>
      </c>
      <c r="L6" s="9">
        <v>4</v>
      </c>
      <c r="M6" s="9">
        <v>11</v>
      </c>
      <c r="N6" s="9">
        <v>4</v>
      </c>
      <c r="O6" s="9">
        <v>4</v>
      </c>
      <c r="P6" s="9">
        <v>1</v>
      </c>
      <c r="Q6" s="9">
        <v>2</v>
      </c>
      <c r="R6" s="9">
        <v>2</v>
      </c>
      <c r="S6" s="9">
        <v>133</v>
      </c>
      <c r="T6" s="9">
        <v>145</v>
      </c>
      <c r="U6" s="9">
        <v>120</v>
      </c>
      <c r="V6" s="9">
        <v>158</v>
      </c>
      <c r="W6" s="9">
        <v>155</v>
      </c>
      <c r="X6" s="9">
        <v>164</v>
      </c>
      <c r="Y6" s="9">
        <v>132</v>
      </c>
      <c r="Z6" s="9">
        <v>1093</v>
      </c>
    </row>
    <row r="7" spans="1:26" x14ac:dyDescent="0.25">
      <c r="A7" s="21" t="s">
        <v>24</v>
      </c>
      <c r="B7" s="9">
        <v>31</v>
      </c>
      <c r="C7" s="9">
        <v>8</v>
      </c>
      <c r="D7" s="9">
        <v>2</v>
      </c>
      <c r="E7" s="9">
        <v>1</v>
      </c>
      <c r="F7" s="9">
        <v>1</v>
      </c>
      <c r="G7" s="9">
        <v>1</v>
      </c>
      <c r="H7" s="9">
        <v>3</v>
      </c>
      <c r="I7" s="9">
        <v>2</v>
      </c>
      <c r="J7" s="9"/>
      <c r="K7" s="9">
        <v>1</v>
      </c>
      <c r="L7" s="9">
        <v>4</v>
      </c>
      <c r="M7" s="9">
        <v>5</v>
      </c>
      <c r="N7" s="9">
        <v>10</v>
      </c>
      <c r="O7" s="9">
        <v>11</v>
      </c>
      <c r="P7" s="9">
        <v>2</v>
      </c>
      <c r="Q7" s="9">
        <v>1</v>
      </c>
      <c r="R7" s="9"/>
      <c r="S7" s="9">
        <v>153</v>
      </c>
      <c r="T7" s="9">
        <v>151</v>
      </c>
      <c r="U7" s="9">
        <v>138</v>
      </c>
      <c r="V7" s="9">
        <v>162</v>
      </c>
      <c r="W7" s="9">
        <v>155</v>
      </c>
      <c r="X7" s="9">
        <v>160</v>
      </c>
      <c r="Y7" s="9">
        <v>127</v>
      </c>
      <c r="Z7" s="9">
        <v>1129</v>
      </c>
    </row>
    <row r="8" spans="1:26" x14ac:dyDescent="0.25">
      <c r="A8" s="21" t="s">
        <v>27</v>
      </c>
      <c r="B8" s="9">
        <v>28</v>
      </c>
      <c r="C8" s="9">
        <v>4</v>
      </c>
      <c r="D8" s="9">
        <v>7</v>
      </c>
      <c r="E8" s="9">
        <v>2</v>
      </c>
      <c r="F8" s="9">
        <v>1</v>
      </c>
      <c r="G8" s="9">
        <v>2</v>
      </c>
      <c r="H8" s="9"/>
      <c r="I8" s="9">
        <v>3</v>
      </c>
      <c r="J8" s="9">
        <v>3</v>
      </c>
      <c r="K8" s="9">
        <v>8</v>
      </c>
      <c r="L8" s="9">
        <v>11</v>
      </c>
      <c r="M8" s="9">
        <v>4</v>
      </c>
      <c r="N8" s="9">
        <v>6</v>
      </c>
      <c r="O8" s="9"/>
      <c r="P8" s="9">
        <v>3</v>
      </c>
      <c r="Q8" s="9">
        <v>2</v>
      </c>
      <c r="R8" s="9"/>
      <c r="S8" s="9">
        <v>136</v>
      </c>
      <c r="T8" s="9">
        <v>107</v>
      </c>
      <c r="U8" s="9">
        <v>132</v>
      </c>
      <c r="V8" s="9">
        <v>121</v>
      </c>
      <c r="W8" s="9">
        <v>144</v>
      </c>
      <c r="X8" s="9">
        <v>136</v>
      </c>
      <c r="Y8" s="9">
        <v>123</v>
      </c>
      <c r="Z8" s="9">
        <v>983</v>
      </c>
    </row>
    <row r="9" spans="1:26" x14ac:dyDescent="0.25">
      <c r="A9" s="21" t="s">
        <v>23</v>
      </c>
      <c r="B9" s="9">
        <v>24</v>
      </c>
      <c r="C9" s="9">
        <v>3</v>
      </c>
      <c r="D9" s="9">
        <v>5</v>
      </c>
      <c r="E9" s="9">
        <v>1</v>
      </c>
      <c r="F9" s="9"/>
      <c r="G9" s="9">
        <v>2</v>
      </c>
      <c r="H9" s="9">
        <v>1</v>
      </c>
      <c r="I9" s="9">
        <v>5</v>
      </c>
      <c r="J9" s="9">
        <v>7</v>
      </c>
      <c r="K9" s="9">
        <v>8</v>
      </c>
      <c r="L9" s="9">
        <v>1</v>
      </c>
      <c r="M9" s="9">
        <v>2</v>
      </c>
      <c r="N9" s="9">
        <v>1</v>
      </c>
      <c r="O9" s="9">
        <v>3</v>
      </c>
      <c r="P9" s="9">
        <v>6</v>
      </c>
      <c r="Q9" s="9">
        <v>3</v>
      </c>
      <c r="R9" s="9">
        <v>2</v>
      </c>
      <c r="S9" s="9">
        <v>125</v>
      </c>
      <c r="T9" s="9">
        <v>106</v>
      </c>
      <c r="U9" s="9">
        <v>123</v>
      </c>
      <c r="V9" s="9">
        <v>138</v>
      </c>
      <c r="W9" s="9">
        <v>147</v>
      </c>
      <c r="X9" s="9">
        <v>118</v>
      </c>
      <c r="Y9" s="9">
        <v>99</v>
      </c>
      <c r="Z9" s="9">
        <v>930</v>
      </c>
    </row>
    <row r="10" spans="1:26" x14ac:dyDescent="0.25">
      <c r="A10" s="21" t="s">
        <v>26</v>
      </c>
      <c r="B10" s="9">
        <v>25</v>
      </c>
      <c r="C10" s="9">
        <v>1</v>
      </c>
      <c r="D10" s="9">
        <v>5</v>
      </c>
      <c r="E10" s="9">
        <v>1</v>
      </c>
      <c r="F10" s="9">
        <v>2</v>
      </c>
      <c r="G10" s="9"/>
      <c r="H10" s="9">
        <v>2</v>
      </c>
      <c r="I10" s="9">
        <v>2</v>
      </c>
      <c r="J10" s="9">
        <v>7</v>
      </c>
      <c r="K10" s="9">
        <v>12</v>
      </c>
      <c r="L10" s="9">
        <v>4</v>
      </c>
      <c r="M10" s="9">
        <v>7</v>
      </c>
      <c r="N10" s="9">
        <v>3</v>
      </c>
      <c r="O10" s="9">
        <v>3</v>
      </c>
      <c r="P10" s="9">
        <v>2</v>
      </c>
      <c r="Q10" s="9">
        <v>2</v>
      </c>
      <c r="R10" s="9"/>
      <c r="S10" s="9">
        <v>115</v>
      </c>
      <c r="T10" s="9">
        <v>101</v>
      </c>
      <c r="U10" s="9">
        <v>86</v>
      </c>
      <c r="V10" s="9">
        <v>97</v>
      </c>
      <c r="W10" s="9">
        <v>94</v>
      </c>
      <c r="X10" s="9">
        <v>98</v>
      </c>
      <c r="Y10" s="9">
        <v>85</v>
      </c>
      <c r="Z10" s="9">
        <v>754</v>
      </c>
    </row>
    <row r="11" spans="1:26" x14ac:dyDescent="0.25">
      <c r="A11" s="21" t="s">
        <v>28</v>
      </c>
      <c r="B11" s="9">
        <v>67</v>
      </c>
      <c r="C11" s="9">
        <v>45</v>
      </c>
      <c r="D11" s="9">
        <v>45</v>
      </c>
      <c r="E11" s="9">
        <v>20</v>
      </c>
      <c r="F11" s="9">
        <v>16</v>
      </c>
      <c r="G11" s="9">
        <v>13</v>
      </c>
      <c r="H11" s="9">
        <v>25</v>
      </c>
      <c r="I11" s="9">
        <v>29</v>
      </c>
      <c r="J11" s="9">
        <v>31</v>
      </c>
      <c r="K11" s="9">
        <v>31</v>
      </c>
      <c r="L11" s="9">
        <v>65</v>
      </c>
      <c r="M11" s="9">
        <v>68</v>
      </c>
      <c r="N11" s="9">
        <v>58</v>
      </c>
      <c r="O11" s="9">
        <v>71</v>
      </c>
      <c r="P11" s="9">
        <v>68</v>
      </c>
      <c r="Q11" s="9">
        <v>68</v>
      </c>
      <c r="R11" s="9">
        <v>68</v>
      </c>
      <c r="S11" s="9">
        <v>50</v>
      </c>
      <c r="T11" s="9">
        <v>58</v>
      </c>
      <c r="U11" s="9">
        <v>53</v>
      </c>
      <c r="V11" s="9">
        <v>55</v>
      </c>
      <c r="W11" s="9">
        <v>51</v>
      </c>
      <c r="X11" s="9">
        <v>52</v>
      </c>
      <c r="Y11" s="9">
        <v>60</v>
      </c>
      <c r="Z11" s="9">
        <v>1167</v>
      </c>
    </row>
    <row r="12" spans="1:26" x14ac:dyDescent="0.25">
      <c r="A12" s="21" t="s">
        <v>30</v>
      </c>
      <c r="B12" s="9">
        <v>247</v>
      </c>
      <c r="C12" s="9">
        <v>99</v>
      </c>
      <c r="D12" s="9">
        <v>95</v>
      </c>
      <c r="E12" s="9">
        <v>47</v>
      </c>
      <c r="F12" s="9">
        <v>45</v>
      </c>
      <c r="G12" s="9">
        <v>25</v>
      </c>
      <c r="H12" s="9">
        <v>52</v>
      </c>
      <c r="I12" s="9">
        <v>68</v>
      </c>
      <c r="J12" s="9">
        <v>105</v>
      </c>
      <c r="K12" s="9">
        <v>105</v>
      </c>
      <c r="L12" s="9">
        <v>138</v>
      </c>
      <c r="M12" s="9">
        <v>152</v>
      </c>
      <c r="N12" s="9">
        <v>135</v>
      </c>
      <c r="O12" s="9">
        <v>165</v>
      </c>
      <c r="P12" s="9">
        <v>141</v>
      </c>
      <c r="Q12" s="9">
        <v>158</v>
      </c>
      <c r="R12" s="9">
        <v>164</v>
      </c>
      <c r="S12" s="9">
        <v>792</v>
      </c>
      <c r="T12" s="9">
        <v>754</v>
      </c>
      <c r="U12" s="9">
        <v>725</v>
      </c>
      <c r="V12" s="9">
        <v>802</v>
      </c>
      <c r="W12" s="9">
        <v>818</v>
      </c>
      <c r="X12" s="9">
        <v>808</v>
      </c>
      <c r="Y12" s="9">
        <v>678</v>
      </c>
      <c r="Z12" s="9">
        <v>7318</v>
      </c>
    </row>
  </sheetData>
  <conditionalFormatting pivot="1" sqref="B5:Y1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F0B8C-D17C-4F05-873A-CE73D0278C5A}">
  <dimension ref="A3:J12"/>
  <sheetViews>
    <sheetView topLeftCell="D1" workbookViewId="0">
      <selection activeCell="G20" sqref="G20"/>
    </sheetView>
  </sheetViews>
  <sheetFormatPr defaultRowHeight="15.75" x14ac:dyDescent="0.25"/>
  <cols>
    <col min="1" max="1" width="24.85546875" style="33" bestFit="1" customWidth="1"/>
    <col min="2" max="2" width="16.85546875" style="33" bestFit="1" customWidth="1"/>
    <col min="3" max="4" width="13.5703125" style="33" bestFit="1" customWidth="1"/>
    <col min="5" max="5" width="12.42578125" style="33" bestFit="1" customWidth="1"/>
    <col min="6" max="20" width="13.5703125" style="33" bestFit="1" customWidth="1"/>
    <col min="21" max="21" width="12.42578125" style="33" bestFit="1" customWidth="1"/>
    <col min="22" max="26" width="13.5703125" style="33" bestFit="1" customWidth="1"/>
    <col min="27" max="27" width="16" style="33" bestFit="1" customWidth="1"/>
    <col min="28" max="28" width="19.85546875" style="33" bestFit="1" customWidth="1"/>
    <col min="29" max="29" width="16" style="33" bestFit="1" customWidth="1"/>
    <col min="30" max="30" width="19.85546875" style="33" bestFit="1" customWidth="1"/>
    <col min="31" max="31" width="16" style="33" bestFit="1" customWidth="1"/>
    <col min="32" max="32" width="19.85546875" style="33" bestFit="1" customWidth="1"/>
    <col min="33" max="33" width="16" style="33" bestFit="1" customWidth="1"/>
    <col min="34" max="34" width="19.85546875" style="33" bestFit="1" customWidth="1"/>
    <col min="35" max="35" width="16" style="33" bestFit="1" customWidth="1"/>
    <col min="36" max="36" width="19.85546875" style="33" bestFit="1" customWidth="1"/>
    <col min="37" max="37" width="16" style="33" bestFit="1" customWidth="1"/>
    <col min="38" max="38" width="19.85546875" style="33" bestFit="1" customWidth="1"/>
    <col min="39" max="39" width="16" style="33" bestFit="1" customWidth="1"/>
    <col min="40" max="40" width="19.85546875" style="33" bestFit="1" customWidth="1"/>
    <col min="41" max="41" width="16" style="33" bestFit="1" customWidth="1"/>
    <col min="42" max="42" width="19.85546875" style="33" bestFit="1" customWidth="1"/>
    <col min="43" max="43" width="16" style="33" bestFit="1" customWidth="1"/>
    <col min="44" max="44" width="19.85546875" style="33" bestFit="1" customWidth="1"/>
    <col min="45" max="45" width="16" style="33" bestFit="1" customWidth="1"/>
    <col min="46" max="46" width="19.85546875" style="33" bestFit="1" customWidth="1"/>
    <col min="47" max="47" width="16" style="33" bestFit="1" customWidth="1"/>
    <col min="48" max="48" width="19.85546875" style="33" bestFit="1" customWidth="1"/>
    <col min="49" max="49" width="16" style="33" bestFit="1" customWidth="1"/>
    <col min="50" max="50" width="25.28515625" style="33" bestFit="1" customWidth="1"/>
    <col min="51" max="51" width="21.42578125" style="33" bestFit="1" customWidth="1"/>
    <col min="52" max="16384" width="9.140625" style="33"/>
  </cols>
  <sheetData>
    <row r="3" spans="1:10" x14ac:dyDescent="0.25">
      <c r="A3" s="38" t="s">
        <v>63</v>
      </c>
      <c r="B3" s="38" t="s">
        <v>61</v>
      </c>
    </row>
    <row r="4" spans="1:10" x14ac:dyDescent="0.25">
      <c r="A4" s="38" t="s">
        <v>29</v>
      </c>
      <c r="B4" s="33" t="s">
        <v>60</v>
      </c>
      <c r="C4" s="33" t="s">
        <v>59</v>
      </c>
      <c r="D4" s="33" t="s">
        <v>58</v>
      </c>
      <c r="E4" s="33" t="s">
        <v>57</v>
      </c>
      <c r="F4" s="33" t="s">
        <v>56</v>
      </c>
      <c r="G4" s="33" t="s">
        <v>55</v>
      </c>
      <c r="H4" s="33" t="s">
        <v>54</v>
      </c>
      <c r="I4" s="33" t="s">
        <v>53</v>
      </c>
      <c r="J4" s="33" t="s">
        <v>30</v>
      </c>
    </row>
    <row r="5" spans="1:10" x14ac:dyDescent="0.25">
      <c r="A5" s="36" t="s">
        <v>25</v>
      </c>
      <c r="B5" s="39">
        <v>0.75555555555555554</v>
      </c>
      <c r="C5" s="39">
        <v>0.78749999999999998</v>
      </c>
      <c r="D5" s="39">
        <v>0.81395348837209303</v>
      </c>
      <c r="E5" s="39">
        <v>0.86301369863013699</v>
      </c>
      <c r="F5" s="39">
        <v>0.71830985915492962</v>
      </c>
      <c r="G5" s="39">
        <v>0.79166666666666663</v>
      </c>
      <c r="H5" s="39">
        <v>0.73750000000000004</v>
      </c>
      <c r="I5" s="39">
        <v>0.80769230769230771</v>
      </c>
      <c r="J5" s="35">
        <v>0.78439894700896118</v>
      </c>
    </row>
    <row r="6" spans="1:10" x14ac:dyDescent="0.25">
      <c r="A6" s="36" t="s">
        <v>22</v>
      </c>
      <c r="B6" s="39">
        <v>0.55555555555555558</v>
      </c>
      <c r="C6" s="39">
        <v>0.78947368421052633</v>
      </c>
      <c r="D6" s="39">
        <v>0.84827586206896555</v>
      </c>
      <c r="E6" s="39">
        <v>0.78333333333333333</v>
      </c>
      <c r="F6" s="39">
        <v>0.77848101265822789</v>
      </c>
      <c r="G6" s="39">
        <v>0.8193548387096774</v>
      </c>
      <c r="H6" s="39">
        <v>0.73170731707317072</v>
      </c>
      <c r="I6" s="39">
        <v>0.73484848484848486</v>
      </c>
      <c r="J6" s="35">
        <v>0.7551287610572428</v>
      </c>
    </row>
    <row r="7" spans="1:10" x14ac:dyDescent="0.25">
      <c r="A7" s="36" t="s">
        <v>24</v>
      </c>
      <c r="B7" s="39">
        <v>0.70967741935483875</v>
      </c>
      <c r="C7" s="39">
        <v>0.77124183006535951</v>
      </c>
      <c r="D7" s="39">
        <v>0.7483443708609272</v>
      </c>
      <c r="E7" s="39">
        <v>0.76086956521739135</v>
      </c>
      <c r="F7" s="39">
        <v>0.77777777777777779</v>
      </c>
      <c r="G7" s="39">
        <v>0.8</v>
      </c>
      <c r="H7" s="39">
        <v>0.76249999999999996</v>
      </c>
      <c r="I7" s="39">
        <v>0.74803149606299213</v>
      </c>
      <c r="J7" s="35">
        <v>0.75980530741741092</v>
      </c>
    </row>
    <row r="8" spans="1:10" x14ac:dyDescent="0.25">
      <c r="A8" s="36" t="s">
        <v>27</v>
      </c>
      <c r="B8" s="39">
        <v>0.7857142857142857</v>
      </c>
      <c r="C8" s="39">
        <v>0.7720588235294118</v>
      </c>
      <c r="D8" s="39">
        <v>0.78504672897196259</v>
      </c>
      <c r="E8" s="39">
        <v>0.76515151515151514</v>
      </c>
      <c r="F8" s="39">
        <v>0.81818181818181823</v>
      </c>
      <c r="G8" s="39">
        <v>0.81944444444444442</v>
      </c>
      <c r="H8" s="39">
        <v>0.80147058823529416</v>
      </c>
      <c r="I8" s="39">
        <v>0.82926829268292679</v>
      </c>
      <c r="J8" s="35">
        <v>0.79704206211395734</v>
      </c>
    </row>
    <row r="9" spans="1:10" x14ac:dyDescent="0.25">
      <c r="A9" s="36" t="s">
        <v>23</v>
      </c>
      <c r="B9" s="39">
        <v>0.83333333333333337</v>
      </c>
      <c r="C9" s="39">
        <v>0.79200000000000004</v>
      </c>
      <c r="D9" s="39">
        <v>0.78301886792452835</v>
      </c>
      <c r="E9" s="39">
        <v>0.7967479674796748</v>
      </c>
      <c r="F9" s="39">
        <v>0.84057971014492749</v>
      </c>
      <c r="G9" s="39">
        <v>0.74829931972789121</v>
      </c>
      <c r="H9" s="39">
        <v>0.81355932203389836</v>
      </c>
      <c r="I9" s="39">
        <v>0.73737373737373735</v>
      </c>
      <c r="J9" s="35">
        <v>0.79311403225224897</v>
      </c>
    </row>
    <row r="10" spans="1:10" x14ac:dyDescent="0.25">
      <c r="A10" s="36" t="s">
        <v>26</v>
      </c>
      <c r="B10" s="39">
        <v>0.8</v>
      </c>
      <c r="C10" s="39">
        <v>0.79130434782608694</v>
      </c>
      <c r="D10" s="39">
        <v>0.78217821782178221</v>
      </c>
      <c r="E10" s="39">
        <v>0.76744186046511631</v>
      </c>
      <c r="F10" s="39">
        <v>0.77319587628865982</v>
      </c>
      <c r="G10" s="39">
        <v>0.7978723404255319</v>
      </c>
      <c r="H10" s="39">
        <v>0.82653061224489799</v>
      </c>
      <c r="I10" s="39">
        <v>0.71764705882352942</v>
      </c>
      <c r="J10" s="35">
        <v>0.78202128923695058</v>
      </c>
    </row>
    <row r="11" spans="1:10" x14ac:dyDescent="0.25">
      <c r="A11" s="36" t="s">
        <v>28</v>
      </c>
      <c r="B11" s="39">
        <v>0.74626865671641796</v>
      </c>
      <c r="C11" s="39">
        <v>0.82</v>
      </c>
      <c r="D11" s="39">
        <v>0.77586206896551724</v>
      </c>
      <c r="E11" s="39">
        <v>0.8867924528301887</v>
      </c>
      <c r="F11" s="39">
        <v>0.81818181818181823</v>
      </c>
      <c r="G11" s="39">
        <v>0.74509803921568629</v>
      </c>
      <c r="H11" s="39">
        <v>0.76923076923076927</v>
      </c>
      <c r="I11" s="39">
        <v>0.68333333333333335</v>
      </c>
      <c r="J11" s="35">
        <v>0.78059589230921633</v>
      </c>
    </row>
    <row r="12" spans="1:10" x14ac:dyDescent="0.25">
      <c r="A12" s="36" t="s">
        <v>30</v>
      </c>
      <c r="B12" s="35">
        <v>0.74087211517571239</v>
      </c>
      <c r="C12" s="35">
        <v>0.7890826693759122</v>
      </c>
      <c r="D12" s="35">
        <v>0.7909542292836822</v>
      </c>
      <c r="E12" s="35">
        <v>0.80333577044390814</v>
      </c>
      <c r="F12" s="35">
        <v>0.78924398176973709</v>
      </c>
      <c r="G12" s="35">
        <v>0.78881937845569972</v>
      </c>
      <c r="H12" s="35">
        <v>0.77749980125971863</v>
      </c>
      <c r="I12" s="35">
        <v>0.75117067297390161</v>
      </c>
      <c r="J12" s="35">
        <v>0.77887232734228407</v>
      </c>
    </row>
  </sheetData>
  <conditionalFormatting pivot="1" sqref="B5:I1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131DA-D223-4A41-9E44-CCC8197822DC}">
  <dimension ref="A1:H162"/>
  <sheetViews>
    <sheetView workbookViewId="0">
      <selection activeCell="J33" sqref="J33"/>
    </sheetView>
  </sheetViews>
  <sheetFormatPr defaultRowHeight="15.75" x14ac:dyDescent="0.25"/>
  <cols>
    <col min="1" max="1" width="9.140625" style="33"/>
    <col min="2" max="2" width="26.140625" style="33" customWidth="1"/>
    <col min="3" max="3" width="20.85546875" style="33" customWidth="1"/>
    <col min="4" max="4" width="15.85546875" style="33" customWidth="1"/>
    <col min="5" max="5" width="13.140625" style="33" customWidth="1"/>
    <col min="6" max="6" width="18" style="33" customWidth="1"/>
    <col min="7" max="7" width="12.42578125" style="33" customWidth="1"/>
    <col min="8" max="8" width="21.85546875" style="33" customWidth="1"/>
    <col min="9" max="16384" width="9.140625" style="33"/>
  </cols>
  <sheetData>
    <row r="1" spans="1:8" x14ac:dyDescent="0.25">
      <c r="A1" s="33" t="s">
        <v>86</v>
      </c>
      <c r="B1" s="33" t="s">
        <v>85</v>
      </c>
      <c r="C1" s="33" t="s">
        <v>82</v>
      </c>
      <c r="D1" s="33" t="s">
        <v>87</v>
      </c>
      <c r="E1" s="33" t="s">
        <v>83</v>
      </c>
      <c r="F1" s="33" t="s">
        <v>9</v>
      </c>
      <c r="G1" s="33" t="s">
        <v>81</v>
      </c>
      <c r="H1" s="33" t="s">
        <v>80</v>
      </c>
    </row>
    <row r="2" spans="1:8" x14ac:dyDescent="0.25">
      <c r="A2" s="33" t="s">
        <v>60</v>
      </c>
      <c r="B2" s="33" t="s">
        <v>26</v>
      </c>
      <c r="C2" s="33">
        <v>25</v>
      </c>
      <c r="D2" s="39">
        <v>0.96</v>
      </c>
      <c r="E2" s="33">
        <v>24</v>
      </c>
      <c r="F2" s="39">
        <v>0.8</v>
      </c>
      <c r="G2" s="41">
        <v>1.68</v>
      </c>
      <c r="H2" s="41">
        <v>13.32</v>
      </c>
    </row>
    <row r="3" spans="1:8" x14ac:dyDescent="0.25">
      <c r="A3" s="33" t="s">
        <v>60</v>
      </c>
      <c r="B3" s="33" t="s">
        <v>22</v>
      </c>
      <c r="C3" s="33">
        <v>27</v>
      </c>
      <c r="D3" s="39">
        <v>0.92592592592592593</v>
      </c>
      <c r="E3" s="33">
        <v>25</v>
      </c>
      <c r="F3" s="39">
        <v>0.55555555555555558</v>
      </c>
      <c r="G3" s="41">
        <v>2.6666666666666665</v>
      </c>
      <c r="H3" s="41">
        <v>44.222222222222221</v>
      </c>
    </row>
    <row r="4" spans="1:8" x14ac:dyDescent="0.25">
      <c r="A4" s="33" t="s">
        <v>60</v>
      </c>
      <c r="B4" s="33" t="s">
        <v>28</v>
      </c>
      <c r="C4" s="33">
        <v>67</v>
      </c>
      <c r="D4" s="39">
        <v>0.9850746268656716</v>
      </c>
      <c r="E4" s="33">
        <v>66</v>
      </c>
      <c r="F4" s="39">
        <v>0.74626865671641796</v>
      </c>
      <c r="G4" s="41">
        <v>3.2089552238805972</v>
      </c>
      <c r="H4" s="41">
        <v>115.71641791044776</v>
      </c>
    </row>
    <row r="5" spans="1:8" x14ac:dyDescent="0.25">
      <c r="A5" s="33" t="s">
        <v>60</v>
      </c>
      <c r="B5" s="33" t="s">
        <v>25</v>
      </c>
      <c r="C5" s="33">
        <v>45</v>
      </c>
      <c r="D5" s="39">
        <v>0.9555555555555556</v>
      </c>
      <c r="E5" s="33">
        <v>43</v>
      </c>
      <c r="F5" s="39">
        <v>0.75555555555555554</v>
      </c>
      <c r="G5" s="41">
        <v>1.9555555555555555</v>
      </c>
      <c r="H5" s="41">
        <v>43.466666666666669</v>
      </c>
    </row>
    <row r="6" spans="1:8" x14ac:dyDescent="0.25">
      <c r="A6" s="33" t="s">
        <v>60</v>
      </c>
      <c r="B6" s="33" t="s">
        <v>23</v>
      </c>
      <c r="C6" s="33">
        <v>24</v>
      </c>
      <c r="D6" s="39">
        <v>0.95833333333333337</v>
      </c>
      <c r="E6" s="33">
        <v>23</v>
      </c>
      <c r="F6" s="39">
        <v>0.83333333333333337</v>
      </c>
      <c r="G6" s="41">
        <v>1.875</v>
      </c>
      <c r="H6" s="41">
        <v>12.416666666666666</v>
      </c>
    </row>
    <row r="7" spans="1:8" x14ac:dyDescent="0.25">
      <c r="A7" s="33" t="s">
        <v>60</v>
      </c>
      <c r="B7" s="33" t="s">
        <v>24</v>
      </c>
      <c r="C7" s="33">
        <v>31</v>
      </c>
      <c r="D7" s="39">
        <v>0.80645161290322576</v>
      </c>
      <c r="E7" s="33">
        <v>25</v>
      </c>
      <c r="F7" s="39">
        <v>0.70967741935483875</v>
      </c>
      <c r="G7" s="41">
        <v>2.3225806451612905</v>
      </c>
      <c r="H7" s="41">
        <v>71.548387096774192</v>
      </c>
    </row>
    <row r="8" spans="1:8" x14ac:dyDescent="0.25">
      <c r="A8" s="33" t="s">
        <v>60</v>
      </c>
      <c r="B8" s="33" t="s">
        <v>27</v>
      </c>
      <c r="C8" s="33">
        <v>28</v>
      </c>
      <c r="D8" s="39">
        <v>1</v>
      </c>
      <c r="E8" s="33">
        <v>28</v>
      </c>
      <c r="F8" s="39">
        <v>0.7857142857142857</v>
      </c>
      <c r="G8" s="41">
        <v>1.5714285714285714</v>
      </c>
      <c r="H8" s="41">
        <v>30.535714285714285</v>
      </c>
    </row>
    <row r="9" spans="1:8" x14ac:dyDescent="0.25">
      <c r="A9" s="33" t="s">
        <v>79</v>
      </c>
      <c r="B9" s="33" t="s">
        <v>26</v>
      </c>
      <c r="C9" s="33">
        <v>1</v>
      </c>
      <c r="D9" s="39">
        <v>1</v>
      </c>
      <c r="E9" s="33">
        <v>1</v>
      </c>
      <c r="F9" s="39">
        <v>1</v>
      </c>
      <c r="G9" s="41">
        <v>1</v>
      </c>
      <c r="H9" s="41">
        <v>0</v>
      </c>
    </row>
    <row r="10" spans="1:8" x14ac:dyDescent="0.25">
      <c r="A10" s="33" t="s">
        <v>79</v>
      </c>
      <c r="B10" s="33" t="s">
        <v>22</v>
      </c>
      <c r="C10" s="33">
        <v>6</v>
      </c>
      <c r="D10" s="39">
        <v>0.66666666666666663</v>
      </c>
      <c r="E10" s="33">
        <v>4</v>
      </c>
      <c r="F10" s="39">
        <v>1</v>
      </c>
      <c r="G10" s="41">
        <v>1</v>
      </c>
      <c r="H10" s="41">
        <v>0</v>
      </c>
    </row>
    <row r="11" spans="1:8" x14ac:dyDescent="0.25">
      <c r="A11" s="33" t="s">
        <v>79</v>
      </c>
      <c r="B11" s="33" t="s">
        <v>28</v>
      </c>
      <c r="C11" s="33">
        <v>45</v>
      </c>
      <c r="D11" s="39">
        <v>0.93333333333333335</v>
      </c>
      <c r="E11" s="33">
        <v>42</v>
      </c>
      <c r="F11" s="39">
        <v>0.66666666666666663</v>
      </c>
      <c r="G11" s="41">
        <v>1.7777777777777777</v>
      </c>
      <c r="H11" s="41">
        <v>53.777777777777779</v>
      </c>
    </row>
    <row r="12" spans="1:8" x14ac:dyDescent="0.25">
      <c r="A12" s="33" t="s">
        <v>79</v>
      </c>
      <c r="B12" s="33" t="s">
        <v>25</v>
      </c>
      <c r="C12" s="33">
        <v>32</v>
      </c>
      <c r="D12" s="39">
        <v>0.9375</v>
      </c>
      <c r="E12" s="33">
        <v>30</v>
      </c>
      <c r="F12" s="39">
        <v>0.78125</v>
      </c>
      <c r="G12" s="41">
        <v>1.84375</v>
      </c>
      <c r="H12" s="41">
        <v>73.71875</v>
      </c>
    </row>
    <row r="13" spans="1:8" x14ac:dyDescent="0.25">
      <c r="A13" s="33" t="s">
        <v>79</v>
      </c>
      <c r="B13" s="33" t="s">
        <v>23</v>
      </c>
      <c r="C13" s="33">
        <v>3</v>
      </c>
      <c r="D13" s="39">
        <v>1</v>
      </c>
      <c r="E13" s="33">
        <v>3</v>
      </c>
      <c r="F13" s="39">
        <v>0.33333333333333331</v>
      </c>
      <c r="G13" s="41">
        <v>2.3333333333333335</v>
      </c>
      <c r="H13" s="41">
        <v>49</v>
      </c>
    </row>
    <row r="14" spans="1:8" x14ac:dyDescent="0.25">
      <c r="A14" s="33" t="s">
        <v>79</v>
      </c>
      <c r="B14" s="33" t="s">
        <v>24</v>
      </c>
      <c r="C14" s="33">
        <v>8</v>
      </c>
      <c r="D14" s="39">
        <v>0.75</v>
      </c>
      <c r="E14" s="33">
        <v>6</v>
      </c>
      <c r="F14" s="39">
        <v>0.625</v>
      </c>
      <c r="G14" s="41">
        <v>3.375</v>
      </c>
      <c r="H14" s="41">
        <v>186.125</v>
      </c>
    </row>
    <row r="15" spans="1:8" x14ac:dyDescent="0.25">
      <c r="A15" s="33" t="s">
        <v>79</v>
      </c>
      <c r="B15" s="33" t="s">
        <v>27</v>
      </c>
      <c r="C15" s="33">
        <v>4</v>
      </c>
      <c r="D15" s="39">
        <v>1</v>
      </c>
      <c r="E15" s="33">
        <v>4</v>
      </c>
      <c r="F15" s="39">
        <v>0.75</v>
      </c>
      <c r="G15" s="41">
        <v>1.5</v>
      </c>
      <c r="H15" s="41">
        <v>14.25</v>
      </c>
    </row>
    <row r="16" spans="1:8" x14ac:dyDescent="0.25">
      <c r="A16" s="33" t="s">
        <v>78</v>
      </c>
      <c r="B16" s="33" t="s">
        <v>26</v>
      </c>
      <c r="C16" s="33">
        <v>5</v>
      </c>
      <c r="D16" s="39">
        <v>1</v>
      </c>
      <c r="E16" s="33">
        <v>5</v>
      </c>
      <c r="F16" s="39">
        <v>0.6</v>
      </c>
      <c r="G16" s="41">
        <v>2.8</v>
      </c>
      <c r="H16" s="41">
        <v>28</v>
      </c>
    </row>
    <row r="17" spans="1:8" x14ac:dyDescent="0.25">
      <c r="A17" s="33" t="s">
        <v>78</v>
      </c>
      <c r="B17" s="33" t="s">
        <v>22</v>
      </c>
      <c r="C17" s="33">
        <v>8</v>
      </c>
      <c r="D17" s="39">
        <v>1</v>
      </c>
      <c r="E17" s="33">
        <v>8</v>
      </c>
      <c r="F17" s="39">
        <v>0.875</v>
      </c>
      <c r="G17" s="41">
        <v>1.125</v>
      </c>
      <c r="H17" s="41">
        <v>3.125</v>
      </c>
    </row>
    <row r="18" spans="1:8" x14ac:dyDescent="0.25">
      <c r="A18" s="33" t="s">
        <v>78</v>
      </c>
      <c r="B18" s="33" t="s">
        <v>28</v>
      </c>
      <c r="C18" s="33">
        <v>45</v>
      </c>
      <c r="D18" s="39">
        <v>0.93333333333333335</v>
      </c>
      <c r="E18" s="33">
        <v>42</v>
      </c>
      <c r="F18" s="39">
        <v>0.77777777777777779</v>
      </c>
      <c r="G18" s="41">
        <v>1.6444444444444444</v>
      </c>
      <c r="H18" s="41">
        <v>45.68888888888889</v>
      </c>
    </row>
    <row r="19" spans="1:8" x14ac:dyDescent="0.25">
      <c r="A19" s="33" t="s">
        <v>78</v>
      </c>
      <c r="B19" s="33" t="s">
        <v>25</v>
      </c>
      <c r="C19" s="33">
        <v>23</v>
      </c>
      <c r="D19" s="39">
        <v>1</v>
      </c>
      <c r="E19" s="33">
        <v>23</v>
      </c>
      <c r="F19" s="39">
        <v>0.82608695652173914</v>
      </c>
      <c r="G19" s="41">
        <v>1.2608695652173914</v>
      </c>
      <c r="H19" s="41">
        <v>28.086956521739129</v>
      </c>
    </row>
    <row r="20" spans="1:8" x14ac:dyDescent="0.25">
      <c r="A20" s="33" t="s">
        <v>78</v>
      </c>
      <c r="B20" s="33" t="s">
        <v>23</v>
      </c>
      <c r="C20" s="33">
        <v>5</v>
      </c>
      <c r="D20" s="39">
        <v>0.8</v>
      </c>
      <c r="E20" s="33">
        <v>4</v>
      </c>
      <c r="F20" s="39">
        <v>0.6</v>
      </c>
      <c r="G20" s="41">
        <v>4.5999999999999996</v>
      </c>
      <c r="H20" s="41">
        <v>286.39999999999998</v>
      </c>
    </row>
    <row r="21" spans="1:8" x14ac:dyDescent="0.25">
      <c r="A21" s="33" t="s">
        <v>78</v>
      </c>
      <c r="B21" s="33" t="s">
        <v>24</v>
      </c>
      <c r="C21" s="33">
        <v>2</v>
      </c>
      <c r="D21" s="39">
        <v>0.5</v>
      </c>
      <c r="E21" s="33">
        <v>1</v>
      </c>
      <c r="F21" s="39">
        <v>1</v>
      </c>
      <c r="G21" s="41">
        <v>1</v>
      </c>
      <c r="H21" s="41">
        <v>0</v>
      </c>
    </row>
    <row r="22" spans="1:8" x14ac:dyDescent="0.25">
      <c r="A22" s="33" t="s">
        <v>78</v>
      </c>
      <c r="B22" s="33" t="s">
        <v>27</v>
      </c>
      <c r="C22" s="33">
        <v>7</v>
      </c>
      <c r="D22" s="39">
        <v>0.8571428571428571</v>
      </c>
      <c r="E22" s="33">
        <v>6</v>
      </c>
      <c r="F22" s="39">
        <v>1</v>
      </c>
      <c r="G22" s="41">
        <v>1</v>
      </c>
      <c r="H22" s="41">
        <v>0</v>
      </c>
    </row>
    <row r="23" spans="1:8" x14ac:dyDescent="0.25">
      <c r="A23" s="33" t="s">
        <v>77</v>
      </c>
      <c r="B23" s="33" t="s">
        <v>26</v>
      </c>
      <c r="C23" s="33">
        <v>1</v>
      </c>
      <c r="D23" s="39">
        <v>0</v>
      </c>
      <c r="E23" s="33">
        <v>0</v>
      </c>
      <c r="F23" s="39">
        <v>0</v>
      </c>
      <c r="G23" s="41">
        <v>2</v>
      </c>
      <c r="H23" s="41">
        <v>112</v>
      </c>
    </row>
    <row r="24" spans="1:8" x14ac:dyDescent="0.25">
      <c r="A24" s="33" t="s">
        <v>77</v>
      </c>
      <c r="B24" s="33" t="s">
        <v>22</v>
      </c>
      <c r="C24" s="33">
        <v>2</v>
      </c>
      <c r="D24" s="39">
        <v>1</v>
      </c>
      <c r="E24" s="33">
        <v>2</v>
      </c>
      <c r="F24" s="39">
        <v>0</v>
      </c>
      <c r="G24" s="41">
        <v>2.5</v>
      </c>
      <c r="H24" s="41">
        <v>184</v>
      </c>
    </row>
    <row r="25" spans="1:8" x14ac:dyDescent="0.25">
      <c r="A25" s="33" t="s">
        <v>77</v>
      </c>
      <c r="B25" s="33" t="s">
        <v>28</v>
      </c>
      <c r="C25" s="33">
        <v>20</v>
      </c>
      <c r="D25" s="39">
        <v>1</v>
      </c>
      <c r="E25" s="33">
        <v>20</v>
      </c>
      <c r="F25" s="39">
        <v>0.75</v>
      </c>
      <c r="G25" s="41">
        <v>2.35</v>
      </c>
      <c r="H25" s="41">
        <v>46.05</v>
      </c>
    </row>
    <row r="26" spans="1:8" x14ac:dyDescent="0.25">
      <c r="A26" s="33" t="s">
        <v>77</v>
      </c>
      <c r="B26" s="33" t="s">
        <v>25</v>
      </c>
      <c r="C26" s="33">
        <v>20</v>
      </c>
      <c r="D26" s="39">
        <v>1</v>
      </c>
      <c r="E26" s="33">
        <v>20</v>
      </c>
      <c r="F26" s="39">
        <v>0.85</v>
      </c>
      <c r="G26" s="41">
        <v>1.25</v>
      </c>
      <c r="H26" s="41">
        <v>69.150000000000006</v>
      </c>
    </row>
    <row r="27" spans="1:8" x14ac:dyDescent="0.25">
      <c r="A27" s="33" t="s">
        <v>77</v>
      </c>
      <c r="B27" s="33" t="s">
        <v>23</v>
      </c>
      <c r="C27" s="33">
        <v>1</v>
      </c>
      <c r="D27" s="39">
        <v>1</v>
      </c>
      <c r="E27" s="33">
        <v>1</v>
      </c>
      <c r="F27" s="39">
        <v>0</v>
      </c>
      <c r="G27" s="41">
        <v>4</v>
      </c>
      <c r="H27" s="41">
        <v>33</v>
      </c>
    </row>
    <row r="28" spans="1:8" x14ac:dyDescent="0.25">
      <c r="A28" s="33" t="s">
        <v>77</v>
      </c>
      <c r="B28" s="33" t="s">
        <v>24</v>
      </c>
      <c r="C28" s="33">
        <v>1</v>
      </c>
      <c r="D28" s="39">
        <v>1</v>
      </c>
      <c r="E28" s="33">
        <v>1</v>
      </c>
      <c r="F28" s="39">
        <v>1</v>
      </c>
      <c r="G28" s="41">
        <v>1</v>
      </c>
      <c r="H28" s="41">
        <v>0</v>
      </c>
    </row>
    <row r="29" spans="1:8" x14ac:dyDescent="0.25">
      <c r="A29" s="33" t="s">
        <v>77</v>
      </c>
      <c r="B29" s="33" t="s">
        <v>27</v>
      </c>
      <c r="C29" s="33">
        <v>2</v>
      </c>
      <c r="D29" s="39">
        <v>1</v>
      </c>
      <c r="E29" s="33">
        <v>2</v>
      </c>
      <c r="F29" s="39">
        <v>0.5</v>
      </c>
      <c r="G29" s="41">
        <v>1.5</v>
      </c>
      <c r="H29" s="41">
        <v>9.5</v>
      </c>
    </row>
    <row r="30" spans="1:8" x14ac:dyDescent="0.25">
      <c r="A30" s="33" t="s">
        <v>76</v>
      </c>
      <c r="B30" s="33" t="s">
        <v>26</v>
      </c>
      <c r="C30" s="33">
        <v>2</v>
      </c>
      <c r="D30" s="39">
        <v>0.5</v>
      </c>
      <c r="E30" s="33">
        <v>1</v>
      </c>
      <c r="F30" s="39">
        <v>1</v>
      </c>
      <c r="G30" s="41">
        <v>1</v>
      </c>
      <c r="H30" s="41">
        <v>0</v>
      </c>
    </row>
    <row r="31" spans="1:8" x14ac:dyDescent="0.25">
      <c r="A31" s="33" t="s">
        <v>76</v>
      </c>
      <c r="B31" s="33" t="s">
        <v>22</v>
      </c>
      <c r="C31" s="33">
        <v>2</v>
      </c>
      <c r="D31" s="39">
        <v>1</v>
      </c>
      <c r="E31" s="33">
        <v>2</v>
      </c>
      <c r="F31" s="39">
        <v>1</v>
      </c>
      <c r="G31" s="41">
        <v>1</v>
      </c>
      <c r="H31" s="41">
        <v>0</v>
      </c>
    </row>
    <row r="32" spans="1:8" x14ac:dyDescent="0.25">
      <c r="A32" s="33" t="s">
        <v>76</v>
      </c>
      <c r="B32" s="33" t="s">
        <v>28</v>
      </c>
      <c r="C32" s="33">
        <v>16</v>
      </c>
      <c r="D32" s="39">
        <v>0.9375</v>
      </c>
      <c r="E32" s="33">
        <v>15</v>
      </c>
      <c r="F32" s="39">
        <v>0.875</v>
      </c>
      <c r="G32" s="41">
        <v>1.1875</v>
      </c>
      <c r="H32" s="41">
        <v>9.0625</v>
      </c>
    </row>
    <row r="33" spans="1:8" x14ac:dyDescent="0.25">
      <c r="A33" s="33" t="s">
        <v>76</v>
      </c>
      <c r="B33" s="33" t="s">
        <v>25</v>
      </c>
      <c r="C33" s="33">
        <v>23</v>
      </c>
      <c r="D33" s="39">
        <v>1</v>
      </c>
      <c r="E33" s="33">
        <v>23</v>
      </c>
      <c r="F33" s="39">
        <v>0.86956521739130432</v>
      </c>
      <c r="G33" s="41">
        <v>1.6521739130434783</v>
      </c>
      <c r="H33" s="41">
        <v>68.086956521739125</v>
      </c>
    </row>
    <row r="34" spans="1:8" x14ac:dyDescent="0.25">
      <c r="A34" s="33" t="s">
        <v>76</v>
      </c>
      <c r="B34" s="33" t="s">
        <v>24</v>
      </c>
      <c r="C34" s="33">
        <v>1</v>
      </c>
      <c r="D34" s="39">
        <v>1</v>
      </c>
      <c r="E34" s="33">
        <v>1</v>
      </c>
      <c r="F34" s="39">
        <v>0</v>
      </c>
      <c r="G34" s="41">
        <v>2</v>
      </c>
      <c r="H34" s="41">
        <v>15</v>
      </c>
    </row>
    <row r="35" spans="1:8" x14ac:dyDescent="0.25">
      <c r="A35" s="33" t="s">
        <v>76</v>
      </c>
      <c r="B35" s="33" t="s">
        <v>27</v>
      </c>
      <c r="C35" s="33">
        <v>1</v>
      </c>
      <c r="D35" s="39">
        <v>1</v>
      </c>
      <c r="E35" s="33">
        <v>1</v>
      </c>
      <c r="F35" s="39">
        <v>1</v>
      </c>
      <c r="G35" s="41">
        <v>1</v>
      </c>
      <c r="H35" s="41">
        <v>0</v>
      </c>
    </row>
    <row r="36" spans="1:8" x14ac:dyDescent="0.25">
      <c r="A36" s="33" t="s">
        <v>75</v>
      </c>
      <c r="B36" s="33" t="s">
        <v>22</v>
      </c>
      <c r="C36" s="33">
        <v>1</v>
      </c>
      <c r="D36" s="39">
        <v>0</v>
      </c>
      <c r="E36" s="33">
        <v>0</v>
      </c>
      <c r="F36" s="39">
        <v>1</v>
      </c>
      <c r="G36" s="41">
        <v>1</v>
      </c>
      <c r="H36" s="41">
        <v>0</v>
      </c>
    </row>
    <row r="37" spans="1:8" x14ac:dyDescent="0.25">
      <c r="A37" s="33" t="s">
        <v>75</v>
      </c>
      <c r="B37" s="33" t="s">
        <v>28</v>
      </c>
      <c r="C37" s="33">
        <v>13</v>
      </c>
      <c r="D37" s="39">
        <v>0.92307692307692313</v>
      </c>
      <c r="E37" s="33">
        <v>12</v>
      </c>
      <c r="F37" s="39">
        <v>0.69230769230769229</v>
      </c>
      <c r="G37" s="41">
        <v>1.7692307692307692</v>
      </c>
      <c r="H37" s="41">
        <v>102.69230769230769</v>
      </c>
    </row>
    <row r="38" spans="1:8" x14ac:dyDescent="0.25">
      <c r="A38" s="33" t="s">
        <v>75</v>
      </c>
      <c r="B38" s="33" t="s">
        <v>25</v>
      </c>
      <c r="C38" s="33">
        <v>6</v>
      </c>
      <c r="D38" s="39">
        <v>1</v>
      </c>
      <c r="E38" s="33">
        <v>6</v>
      </c>
      <c r="F38" s="39">
        <v>0.83333333333333337</v>
      </c>
      <c r="G38" s="41">
        <v>2</v>
      </c>
      <c r="H38" s="41">
        <v>31</v>
      </c>
    </row>
    <row r="39" spans="1:8" x14ac:dyDescent="0.25">
      <c r="A39" s="33" t="s">
        <v>75</v>
      </c>
      <c r="B39" s="33" t="s">
        <v>23</v>
      </c>
      <c r="C39" s="33">
        <v>2</v>
      </c>
      <c r="D39" s="39">
        <v>1</v>
      </c>
      <c r="E39" s="33">
        <v>2</v>
      </c>
      <c r="F39" s="39">
        <v>0.5</v>
      </c>
      <c r="G39" s="41">
        <v>2.5</v>
      </c>
      <c r="H39" s="41">
        <v>35.5</v>
      </c>
    </row>
    <row r="40" spans="1:8" x14ac:dyDescent="0.25">
      <c r="A40" s="33" t="s">
        <v>75</v>
      </c>
      <c r="B40" s="33" t="s">
        <v>24</v>
      </c>
      <c r="C40" s="33">
        <v>1</v>
      </c>
      <c r="D40" s="39">
        <v>0</v>
      </c>
      <c r="E40" s="33">
        <v>0</v>
      </c>
      <c r="F40" s="39">
        <v>1</v>
      </c>
      <c r="G40" s="41">
        <v>1</v>
      </c>
      <c r="H40" s="41">
        <v>0</v>
      </c>
    </row>
    <row r="41" spans="1:8" x14ac:dyDescent="0.25">
      <c r="A41" s="33" t="s">
        <v>75</v>
      </c>
      <c r="B41" s="33" t="s">
        <v>27</v>
      </c>
      <c r="C41" s="33">
        <v>2</v>
      </c>
      <c r="D41" s="39">
        <v>0.5</v>
      </c>
      <c r="E41" s="33">
        <v>1</v>
      </c>
      <c r="F41" s="39">
        <v>0.5</v>
      </c>
      <c r="G41" s="41">
        <v>2</v>
      </c>
      <c r="H41" s="41">
        <v>4.5</v>
      </c>
    </row>
    <row r="42" spans="1:8" x14ac:dyDescent="0.25">
      <c r="A42" s="33" t="s">
        <v>74</v>
      </c>
      <c r="B42" s="33" t="s">
        <v>26</v>
      </c>
      <c r="C42" s="33">
        <v>2</v>
      </c>
      <c r="D42" s="39">
        <v>1</v>
      </c>
      <c r="E42" s="33">
        <v>2</v>
      </c>
      <c r="F42" s="39">
        <v>1</v>
      </c>
      <c r="G42" s="41">
        <v>1</v>
      </c>
      <c r="H42" s="41">
        <v>0</v>
      </c>
    </row>
    <row r="43" spans="1:8" x14ac:dyDescent="0.25">
      <c r="A43" s="33" t="s">
        <v>74</v>
      </c>
      <c r="B43" s="33" t="s">
        <v>22</v>
      </c>
      <c r="C43" s="33">
        <v>2</v>
      </c>
      <c r="D43" s="39">
        <v>1</v>
      </c>
      <c r="E43" s="33">
        <v>2</v>
      </c>
      <c r="F43" s="39">
        <v>1</v>
      </c>
      <c r="G43" s="41">
        <v>1</v>
      </c>
      <c r="H43" s="41">
        <v>0</v>
      </c>
    </row>
    <row r="44" spans="1:8" x14ac:dyDescent="0.25">
      <c r="A44" s="33" t="s">
        <v>74</v>
      </c>
      <c r="B44" s="33" t="s">
        <v>28</v>
      </c>
      <c r="C44" s="33">
        <v>25</v>
      </c>
      <c r="D44" s="39">
        <v>0.96</v>
      </c>
      <c r="E44" s="33">
        <v>24</v>
      </c>
      <c r="F44" s="39">
        <v>0.84</v>
      </c>
      <c r="G44" s="41">
        <v>1.84</v>
      </c>
      <c r="H44" s="41">
        <v>77.64</v>
      </c>
    </row>
    <row r="45" spans="1:8" x14ac:dyDescent="0.25">
      <c r="A45" s="33" t="s">
        <v>74</v>
      </c>
      <c r="B45" s="33" t="s">
        <v>25</v>
      </c>
      <c r="C45" s="33">
        <v>19</v>
      </c>
      <c r="D45" s="39">
        <v>1</v>
      </c>
      <c r="E45" s="33">
        <v>19</v>
      </c>
      <c r="F45" s="39">
        <v>0.63157894736842102</v>
      </c>
      <c r="G45" s="41">
        <v>2.263157894736842</v>
      </c>
      <c r="H45" s="41">
        <v>64.526315789473685</v>
      </c>
    </row>
    <row r="46" spans="1:8" x14ac:dyDescent="0.25">
      <c r="A46" s="33" t="s">
        <v>74</v>
      </c>
      <c r="B46" s="33" t="s">
        <v>23</v>
      </c>
      <c r="C46" s="33">
        <v>1</v>
      </c>
      <c r="D46" s="39">
        <v>1</v>
      </c>
      <c r="E46" s="33">
        <v>1</v>
      </c>
      <c r="F46" s="39">
        <v>1</v>
      </c>
      <c r="G46" s="41">
        <v>1</v>
      </c>
      <c r="H46" s="41">
        <v>0</v>
      </c>
    </row>
    <row r="47" spans="1:8" x14ac:dyDescent="0.25">
      <c r="A47" s="33" t="s">
        <v>74</v>
      </c>
      <c r="B47" s="33" t="s">
        <v>24</v>
      </c>
      <c r="C47" s="33">
        <v>3</v>
      </c>
      <c r="D47" s="39">
        <v>1</v>
      </c>
      <c r="E47" s="33">
        <v>3</v>
      </c>
      <c r="F47" s="39">
        <v>1</v>
      </c>
      <c r="G47" s="41">
        <v>1</v>
      </c>
      <c r="H47" s="41">
        <v>0</v>
      </c>
    </row>
    <row r="48" spans="1:8" x14ac:dyDescent="0.25">
      <c r="A48" s="33" t="s">
        <v>73</v>
      </c>
      <c r="B48" s="33" t="s">
        <v>26</v>
      </c>
      <c r="C48" s="33">
        <v>2</v>
      </c>
      <c r="D48" s="39">
        <v>1</v>
      </c>
      <c r="E48" s="33">
        <v>2</v>
      </c>
      <c r="F48" s="39">
        <v>0.5</v>
      </c>
      <c r="G48" s="41">
        <v>6.5</v>
      </c>
      <c r="H48" s="41">
        <v>230</v>
      </c>
    </row>
    <row r="49" spans="1:8" x14ac:dyDescent="0.25">
      <c r="A49" s="33" t="s">
        <v>73</v>
      </c>
      <c r="B49" s="33" t="s">
        <v>22</v>
      </c>
      <c r="C49" s="33">
        <v>4</v>
      </c>
      <c r="D49" s="39">
        <v>1</v>
      </c>
      <c r="E49" s="33">
        <v>4</v>
      </c>
      <c r="F49" s="39">
        <v>0.75</v>
      </c>
      <c r="G49" s="41">
        <v>2.75</v>
      </c>
      <c r="H49" s="41">
        <v>56.75</v>
      </c>
    </row>
    <row r="50" spans="1:8" x14ac:dyDescent="0.25">
      <c r="A50" s="33" t="s">
        <v>73</v>
      </c>
      <c r="B50" s="33" t="s">
        <v>28</v>
      </c>
      <c r="C50" s="33">
        <v>29</v>
      </c>
      <c r="D50" s="39">
        <v>0.96551724137931039</v>
      </c>
      <c r="E50" s="33">
        <v>28</v>
      </c>
      <c r="F50" s="39">
        <v>0.82758620689655171</v>
      </c>
      <c r="G50" s="41">
        <v>1.5862068965517242</v>
      </c>
      <c r="H50" s="41">
        <v>35.862068965517238</v>
      </c>
    </row>
    <row r="51" spans="1:8" x14ac:dyDescent="0.25">
      <c r="A51" s="33" t="s">
        <v>73</v>
      </c>
      <c r="B51" s="33" t="s">
        <v>25</v>
      </c>
      <c r="C51" s="33">
        <v>23</v>
      </c>
      <c r="D51" s="39">
        <v>0.91304347826086951</v>
      </c>
      <c r="E51" s="33">
        <v>21</v>
      </c>
      <c r="F51" s="39">
        <v>0.82608695652173914</v>
      </c>
      <c r="G51" s="41">
        <v>1.2173913043478262</v>
      </c>
      <c r="H51" s="41">
        <v>25.521739130434781</v>
      </c>
    </row>
    <row r="52" spans="1:8" x14ac:dyDescent="0.25">
      <c r="A52" s="33" t="s">
        <v>73</v>
      </c>
      <c r="B52" s="33" t="s">
        <v>23</v>
      </c>
      <c r="C52" s="33">
        <v>5</v>
      </c>
      <c r="D52" s="39">
        <v>0.8</v>
      </c>
      <c r="E52" s="33">
        <v>4</v>
      </c>
      <c r="F52" s="39">
        <v>0.6</v>
      </c>
      <c r="G52" s="41">
        <v>3.2</v>
      </c>
      <c r="H52" s="41">
        <v>37.799999999999997</v>
      </c>
    </row>
    <row r="53" spans="1:8" x14ac:dyDescent="0.25">
      <c r="A53" s="33" t="s">
        <v>73</v>
      </c>
      <c r="B53" s="33" t="s">
        <v>24</v>
      </c>
      <c r="C53" s="33">
        <v>2</v>
      </c>
      <c r="D53" s="39">
        <v>1</v>
      </c>
      <c r="E53" s="33">
        <v>2</v>
      </c>
      <c r="F53" s="39">
        <v>1</v>
      </c>
      <c r="G53" s="41">
        <v>1</v>
      </c>
      <c r="H53" s="41">
        <v>0</v>
      </c>
    </row>
    <row r="54" spans="1:8" x14ac:dyDescent="0.25">
      <c r="A54" s="33" t="s">
        <v>73</v>
      </c>
      <c r="B54" s="33" t="s">
        <v>27</v>
      </c>
      <c r="C54" s="33">
        <v>3</v>
      </c>
      <c r="D54" s="39">
        <v>1</v>
      </c>
      <c r="E54" s="33">
        <v>3</v>
      </c>
      <c r="F54" s="39">
        <v>0</v>
      </c>
      <c r="G54" s="41">
        <v>4.333333333333333</v>
      </c>
      <c r="H54" s="41">
        <v>191.66666666666666</v>
      </c>
    </row>
    <row r="55" spans="1:8" x14ac:dyDescent="0.25">
      <c r="A55" s="33" t="s">
        <v>72</v>
      </c>
      <c r="B55" s="33" t="s">
        <v>26</v>
      </c>
      <c r="C55" s="33">
        <v>7</v>
      </c>
      <c r="D55" s="39">
        <v>0.8571428571428571</v>
      </c>
      <c r="E55" s="33">
        <v>6</v>
      </c>
      <c r="F55" s="39">
        <v>0.7142857142857143</v>
      </c>
      <c r="G55" s="41">
        <v>2.8571428571428572</v>
      </c>
      <c r="H55" s="41">
        <v>100.71428571428571</v>
      </c>
    </row>
    <row r="56" spans="1:8" x14ac:dyDescent="0.25">
      <c r="A56" s="33" t="s">
        <v>72</v>
      </c>
      <c r="B56" s="33" t="s">
        <v>22</v>
      </c>
      <c r="C56" s="33">
        <v>3</v>
      </c>
      <c r="D56" s="39">
        <v>0.66666666666666663</v>
      </c>
      <c r="E56" s="33">
        <v>2</v>
      </c>
      <c r="F56" s="39">
        <v>0.33333333333333331</v>
      </c>
      <c r="G56" s="41">
        <v>7</v>
      </c>
      <c r="H56" s="41">
        <v>431.66666666666669</v>
      </c>
    </row>
    <row r="57" spans="1:8" x14ac:dyDescent="0.25">
      <c r="A57" s="33" t="s">
        <v>72</v>
      </c>
      <c r="B57" s="33" t="s">
        <v>28</v>
      </c>
      <c r="C57" s="33">
        <v>31</v>
      </c>
      <c r="D57" s="39">
        <v>0.90322580645161288</v>
      </c>
      <c r="E57" s="33">
        <v>28</v>
      </c>
      <c r="F57" s="39">
        <v>0.87096774193548387</v>
      </c>
      <c r="G57" s="41">
        <v>1.1612903225806452</v>
      </c>
      <c r="H57" s="41">
        <v>53.87096774193548</v>
      </c>
    </row>
    <row r="58" spans="1:8" x14ac:dyDescent="0.25">
      <c r="A58" s="33" t="s">
        <v>72</v>
      </c>
      <c r="B58" s="33" t="s">
        <v>25</v>
      </c>
      <c r="C58" s="33">
        <v>54</v>
      </c>
      <c r="D58" s="39">
        <v>0.98148148148148151</v>
      </c>
      <c r="E58" s="33">
        <v>53</v>
      </c>
      <c r="F58" s="39">
        <v>0.7407407407407407</v>
      </c>
      <c r="G58" s="41">
        <v>1.7592592592592593</v>
      </c>
      <c r="H58" s="41">
        <v>37.796296296296298</v>
      </c>
    </row>
    <row r="59" spans="1:8" x14ac:dyDescent="0.25">
      <c r="A59" s="33" t="s">
        <v>72</v>
      </c>
      <c r="B59" s="33" t="s">
        <v>23</v>
      </c>
      <c r="C59" s="33">
        <v>7</v>
      </c>
      <c r="D59" s="39">
        <v>1</v>
      </c>
      <c r="E59" s="33">
        <v>7</v>
      </c>
      <c r="F59" s="39">
        <v>1</v>
      </c>
      <c r="G59" s="41">
        <v>1</v>
      </c>
      <c r="H59" s="41">
        <v>0</v>
      </c>
    </row>
    <row r="60" spans="1:8" x14ac:dyDescent="0.25">
      <c r="A60" s="33" t="s">
        <v>72</v>
      </c>
      <c r="B60" s="33" t="s">
        <v>27</v>
      </c>
      <c r="C60" s="33">
        <v>3</v>
      </c>
      <c r="D60" s="39">
        <v>0.66666666666666663</v>
      </c>
      <c r="E60" s="33">
        <v>2</v>
      </c>
      <c r="F60" s="39">
        <v>1</v>
      </c>
      <c r="G60" s="41">
        <v>1</v>
      </c>
      <c r="H60" s="41">
        <v>0</v>
      </c>
    </row>
    <row r="61" spans="1:8" x14ac:dyDescent="0.25">
      <c r="A61" s="33" t="s">
        <v>71</v>
      </c>
      <c r="B61" s="33" t="s">
        <v>26</v>
      </c>
      <c r="C61" s="33">
        <v>12</v>
      </c>
      <c r="D61" s="39">
        <v>0.91666666666666663</v>
      </c>
      <c r="E61" s="33">
        <v>11</v>
      </c>
      <c r="F61" s="39">
        <v>0.83333333333333337</v>
      </c>
      <c r="G61" s="41">
        <v>2.6666666666666665</v>
      </c>
      <c r="H61" s="41">
        <v>10.416666666666666</v>
      </c>
    </row>
    <row r="62" spans="1:8" x14ac:dyDescent="0.25">
      <c r="A62" s="33" t="s">
        <v>71</v>
      </c>
      <c r="B62" s="33" t="s">
        <v>22</v>
      </c>
      <c r="C62" s="33">
        <v>3</v>
      </c>
      <c r="D62" s="39">
        <v>0.66666666666666663</v>
      </c>
      <c r="E62" s="33">
        <v>2</v>
      </c>
      <c r="F62" s="39">
        <v>1</v>
      </c>
      <c r="G62" s="41">
        <v>1</v>
      </c>
      <c r="H62" s="41">
        <v>0</v>
      </c>
    </row>
    <row r="63" spans="1:8" x14ac:dyDescent="0.25">
      <c r="A63" s="33" t="s">
        <v>71</v>
      </c>
      <c r="B63" s="33" t="s">
        <v>28</v>
      </c>
      <c r="C63" s="33">
        <v>31</v>
      </c>
      <c r="D63" s="39">
        <v>0.93548387096774188</v>
      </c>
      <c r="E63" s="33">
        <v>29</v>
      </c>
      <c r="F63" s="39">
        <v>0.64516129032258063</v>
      </c>
      <c r="G63" s="41">
        <v>1.7096774193548387</v>
      </c>
      <c r="H63" s="41">
        <v>39.903225806451616</v>
      </c>
    </row>
    <row r="64" spans="1:8" x14ac:dyDescent="0.25">
      <c r="A64" s="33" t="s">
        <v>71</v>
      </c>
      <c r="B64" s="33" t="s">
        <v>25</v>
      </c>
      <c r="C64" s="33">
        <v>42</v>
      </c>
      <c r="D64" s="39">
        <v>0.97619047619047616</v>
      </c>
      <c r="E64" s="33">
        <v>41</v>
      </c>
      <c r="F64" s="39">
        <v>0.7857142857142857</v>
      </c>
      <c r="G64" s="41">
        <v>1.7857142857142858</v>
      </c>
      <c r="H64" s="41">
        <v>17.404761904761905</v>
      </c>
    </row>
    <row r="65" spans="1:8" x14ac:dyDescent="0.25">
      <c r="A65" s="33" t="s">
        <v>71</v>
      </c>
      <c r="B65" s="33" t="s">
        <v>23</v>
      </c>
      <c r="C65" s="33">
        <v>8</v>
      </c>
      <c r="D65" s="39">
        <v>0.625</v>
      </c>
      <c r="E65" s="33">
        <v>5</v>
      </c>
      <c r="F65" s="39">
        <v>0.75</v>
      </c>
      <c r="G65" s="41">
        <v>2.5</v>
      </c>
      <c r="H65" s="41">
        <v>36.875</v>
      </c>
    </row>
    <row r="66" spans="1:8" x14ac:dyDescent="0.25">
      <c r="A66" s="33" t="s">
        <v>71</v>
      </c>
      <c r="B66" s="33" t="s">
        <v>24</v>
      </c>
      <c r="C66" s="33">
        <v>1</v>
      </c>
      <c r="D66" s="39">
        <v>1</v>
      </c>
      <c r="E66" s="33">
        <v>1</v>
      </c>
      <c r="F66" s="39">
        <v>1</v>
      </c>
      <c r="G66" s="41">
        <v>1</v>
      </c>
      <c r="H66" s="41">
        <v>0</v>
      </c>
    </row>
    <row r="67" spans="1:8" x14ac:dyDescent="0.25">
      <c r="A67" s="33" t="s">
        <v>71</v>
      </c>
      <c r="B67" s="33" t="s">
        <v>27</v>
      </c>
      <c r="C67" s="33">
        <v>8</v>
      </c>
      <c r="D67" s="39">
        <v>0.875</v>
      </c>
      <c r="E67" s="33">
        <v>7</v>
      </c>
      <c r="F67" s="39">
        <v>0.75</v>
      </c>
      <c r="G67" s="41">
        <v>2.125</v>
      </c>
      <c r="H67" s="41">
        <v>39.75</v>
      </c>
    </row>
    <row r="68" spans="1:8" x14ac:dyDescent="0.25">
      <c r="A68" s="33" t="s">
        <v>70</v>
      </c>
      <c r="B68" s="33" t="s">
        <v>26</v>
      </c>
      <c r="C68" s="33">
        <v>4</v>
      </c>
      <c r="D68" s="39">
        <v>0.25</v>
      </c>
      <c r="E68" s="33">
        <v>1</v>
      </c>
      <c r="F68" s="39">
        <v>0.75</v>
      </c>
      <c r="G68" s="41">
        <v>3.25</v>
      </c>
      <c r="H68" s="41">
        <v>250</v>
      </c>
    </row>
    <row r="69" spans="1:8" x14ac:dyDescent="0.25">
      <c r="A69" s="33" t="s">
        <v>70</v>
      </c>
      <c r="B69" s="33" t="s">
        <v>22</v>
      </c>
      <c r="C69" s="33">
        <v>4</v>
      </c>
      <c r="D69" s="39">
        <v>0.75</v>
      </c>
      <c r="E69" s="33">
        <v>3</v>
      </c>
      <c r="F69" s="39">
        <v>0.75</v>
      </c>
      <c r="G69" s="41">
        <v>1.5</v>
      </c>
      <c r="H69" s="41">
        <v>45.5</v>
      </c>
    </row>
    <row r="70" spans="1:8" x14ac:dyDescent="0.25">
      <c r="A70" s="33" t="s">
        <v>70</v>
      </c>
      <c r="B70" s="33" t="s">
        <v>28</v>
      </c>
      <c r="C70" s="33">
        <v>65</v>
      </c>
      <c r="D70" s="39">
        <v>0.9538461538461539</v>
      </c>
      <c r="E70" s="33">
        <v>62</v>
      </c>
      <c r="F70" s="39">
        <v>0.81538461538461537</v>
      </c>
      <c r="G70" s="41">
        <v>1.6923076923076923</v>
      </c>
      <c r="H70" s="41">
        <v>21.430769230769229</v>
      </c>
    </row>
    <row r="71" spans="1:8" x14ac:dyDescent="0.25">
      <c r="A71" s="33" t="s">
        <v>70</v>
      </c>
      <c r="B71" s="33" t="s">
        <v>25</v>
      </c>
      <c r="C71" s="33">
        <v>49</v>
      </c>
      <c r="D71" s="39">
        <v>0.97959183673469385</v>
      </c>
      <c r="E71" s="33">
        <v>48</v>
      </c>
      <c r="F71" s="39">
        <v>0.81632653061224492</v>
      </c>
      <c r="G71" s="41">
        <v>1.7346938775510203</v>
      </c>
      <c r="H71" s="41">
        <v>38.897959183673471</v>
      </c>
    </row>
    <row r="72" spans="1:8" x14ac:dyDescent="0.25">
      <c r="A72" s="33" t="s">
        <v>70</v>
      </c>
      <c r="B72" s="33" t="s">
        <v>23</v>
      </c>
      <c r="C72" s="33">
        <v>1</v>
      </c>
      <c r="D72" s="39">
        <v>1</v>
      </c>
      <c r="E72" s="33">
        <v>1</v>
      </c>
      <c r="F72" s="39">
        <v>0</v>
      </c>
      <c r="G72" s="41">
        <v>16</v>
      </c>
      <c r="H72" s="41">
        <v>308</v>
      </c>
    </row>
    <row r="73" spans="1:8" x14ac:dyDescent="0.25">
      <c r="A73" s="33" t="s">
        <v>70</v>
      </c>
      <c r="B73" s="33" t="s">
        <v>24</v>
      </c>
      <c r="C73" s="33">
        <v>4</v>
      </c>
      <c r="D73" s="39">
        <v>0.5</v>
      </c>
      <c r="E73" s="33">
        <v>2</v>
      </c>
      <c r="F73" s="39">
        <v>0.75</v>
      </c>
      <c r="G73" s="41">
        <v>2.5</v>
      </c>
      <c r="H73" s="41">
        <v>304.75</v>
      </c>
    </row>
    <row r="74" spans="1:8" x14ac:dyDescent="0.25">
      <c r="A74" s="33" t="s">
        <v>70</v>
      </c>
      <c r="B74" s="33" t="s">
        <v>27</v>
      </c>
      <c r="C74" s="33">
        <v>11</v>
      </c>
      <c r="D74" s="39">
        <v>0.72727272727272729</v>
      </c>
      <c r="E74" s="33">
        <v>8</v>
      </c>
      <c r="F74" s="39">
        <v>0.81818181818181823</v>
      </c>
      <c r="G74" s="41">
        <v>2.0909090909090908</v>
      </c>
      <c r="H74" s="41">
        <v>69.36363636363636</v>
      </c>
    </row>
    <row r="75" spans="1:8" x14ac:dyDescent="0.25">
      <c r="A75" s="33" t="s">
        <v>69</v>
      </c>
      <c r="B75" s="33" t="s">
        <v>26</v>
      </c>
      <c r="C75" s="33">
        <v>7</v>
      </c>
      <c r="D75" s="39">
        <v>0.8571428571428571</v>
      </c>
      <c r="E75" s="33">
        <v>6</v>
      </c>
      <c r="F75" s="39">
        <v>0.8571428571428571</v>
      </c>
      <c r="G75" s="41">
        <v>1.2857142857142858</v>
      </c>
      <c r="H75" s="41">
        <v>10.571428571428571</v>
      </c>
    </row>
    <row r="76" spans="1:8" x14ac:dyDescent="0.25">
      <c r="A76" s="33" t="s">
        <v>69</v>
      </c>
      <c r="B76" s="33" t="s">
        <v>22</v>
      </c>
      <c r="C76" s="33">
        <v>11</v>
      </c>
      <c r="D76" s="39">
        <v>0.90909090909090906</v>
      </c>
      <c r="E76" s="33">
        <v>10</v>
      </c>
      <c r="F76" s="39">
        <v>0.90909090909090906</v>
      </c>
      <c r="G76" s="41">
        <v>1.0909090909090908</v>
      </c>
      <c r="H76" s="41">
        <v>2.3636363636363638</v>
      </c>
    </row>
    <row r="77" spans="1:8" x14ac:dyDescent="0.25">
      <c r="A77" s="33" t="s">
        <v>69</v>
      </c>
      <c r="B77" s="33" t="s">
        <v>28</v>
      </c>
      <c r="C77" s="33">
        <v>68</v>
      </c>
      <c r="D77" s="39">
        <v>1</v>
      </c>
      <c r="E77" s="33">
        <v>68</v>
      </c>
      <c r="F77" s="39">
        <v>0.73529411764705888</v>
      </c>
      <c r="G77" s="41">
        <v>2.3529411764705883</v>
      </c>
      <c r="H77" s="41">
        <v>88.42647058823529</v>
      </c>
    </row>
    <row r="78" spans="1:8" x14ac:dyDescent="0.25">
      <c r="A78" s="33" t="s">
        <v>69</v>
      </c>
      <c r="B78" s="33" t="s">
        <v>25</v>
      </c>
      <c r="C78" s="33">
        <v>55</v>
      </c>
      <c r="D78" s="39">
        <v>0.96363636363636362</v>
      </c>
      <c r="E78" s="33">
        <v>53</v>
      </c>
      <c r="F78" s="39">
        <v>0.89090909090909087</v>
      </c>
      <c r="G78" s="41">
        <v>1.5272727272727273</v>
      </c>
      <c r="H78" s="41">
        <v>23.618181818181817</v>
      </c>
    </row>
    <row r="79" spans="1:8" x14ac:dyDescent="0.25">
      <c r="A79" s="33" t="s">
        <v>69</v>
      </c>
      <c r="B79" s="33" t="s">
        <v>23</v>
      </c>
      <c r="C79" s="33">
        <v>2</v>
      </c>
      <c r="D79" s="39">
        <v>0.5</v>
      </c>
      <c r="E79" s="33">
        <v>1</v>
      </c>
      <c r="F79" s="39">
        <v>0.5</v>
      </c>
      <c r="G79" s="41">
        <v>2</v>
      </c>
      <c r="H79" s="41">
        <v>4</v>
      </c>
    </row>
    <row r="80" spans="1:8" x14ac:dyDescent="0.25">
      <c r="A80" s="33" t="s">
        <v>69</v>
      </c>
      <c r="B80" s="33" t="s">
        <v>24</v>
      </c>
      <c r="C80" s="33">
        <v>5</v>
      </c>
      <c r="D80" s="39">
        <v>0.8</v>
      </c>
      <c r="E80" s="33">
        <v>4</v>
      </c>
      <c r="F80" s="39">
        <v>0.4</v>
      </c>
      <c r="G80" s="41">
        <v>2.2000000000000002</v>
      </c>
      <c r="H80" s="41">
        <v>65</v>
      </c>
    </row>
    <row r="81" spans="1:8" x14ac:dyDescent="0.25">
      <c r="A81" s="33" t="s">
        <v>69</v>
      </c>
      <c r="B81" s="33" t="s">
        <v>27</v>
      </c>
      <c r="C81" s="33">
        <v>4</v>
      </c>
      <c r="D81" s="39">
        <v>0.75</v>
      </c>
      <c r="E81" s="33">
        <v>3</v>
      </c>
      <c r="F81" s="39">
        <v>0.5</v>
      </c>
      <c r="G81" s="41">
        <v>1.75</v>
      </c>
      <c r="H81" s="41">
        <v>17</v>
      </c>
    </row>
    <row r="82" spans="1:8" x14ac:dyDescent="0.25">
      <c r="A82" s="33" t="s">
        <v>68</v>
      </c>
      <c r="B82" s="33" t="s">
        <v>26</v>
      </c>
      <c r="C82" s="33">
        <v>3</v>
      </c>
      <c r="D82" s="39">
        <v>0.66666666666666663</v>
      </c>
      <c r="E82" s="33">
        <v>2</v>
      </c>
      <c r="F82" s="39">
        <v>1</v>
      </c>
      <c r="G82" s="41">
        <v>1</v>
      </c>
      <c r="H82" s="41">
        <v>0</v>
      </c>
    </row>
    <row r="83" spans="1:8" x14ac:dyDescent="0.25">
      <c r="A83" s="33" t="s">
        <v>68</v>
      </c>
      <c r="B83" s="33" t="s">
        <v>22</v>
      </c>
      <c r="C83" s="33">
        <v>4</v>
      </c>
      <c r="D83" s="39">
        <v>1</v>
      </c>
      <c r="E83" s="33">
        <v>4</v>
      </c>
      <c r="F83" s="39">
        <v>1</v>
      </c>
      <c r="G83" s="41">
        <v>1</v>
      </c>
      <c r="H83" s="41">
        <v>0</v>
      </c>
    </row>
    <row r="84" spans="1:8" x14ac:dyDescent="0.25">
      <c r="A84" s="33" t="s">
        <v>68</v>
      </c>
      <c r="B84" s="33" t="s">
        <v>28</v>
      </c>
      <c r="C84" s="33">
        <v>58</v>
      </c>
      <c r="D84" s="39">
        <v>0.94827586206896552</v>
      </c>
      <c r="E84" s="33">
        <v>55</v>
      </c>
      <c r="F84" s="39">
        <v>0.82758620689655171</v>
      </c>
      <c r="G84" s="41">
        <v>2.0344827586206895</v>
      </c>
      <c r="H84" s="41">
        <v>46.551724137931032</v>
      </c>
    </row>
    <row r="85" spans="1:8" x14ac:dyDescent="0.25">
      <c r="A85" s="33" t="s">
        <v>68</v>
      </c>
      <c r="B85" s="33" t="s">
        <v>25</v>
      </c>
      <c r="C85" s="33">
        <v>53</v>
      </c>
      <c r="D85" s="39">
        <v>0.96226415094339623</v>
      </c>
      <c r="E85" s="33">
        <v>51</v>
      </c>
      <c r="F85" s="39">
        <v>0.79245283018867929</v>
      </c>
      <c r="G85" s="41">
        <v>1.5471698113207548</v>
      </c>
      <c r="H85" s="41">
        <v>26.037735849056602</v>
      </c>
    </row>
    <row r="86" spans="1:8" x14ac:dyDescent="0.25">
      <c r="A86" s="33" t="s">
        <v>68</v>
      </c>
      <c r="B86" s="33" t="s">
        <v>23</v>
      </c>
      <c r="C86" s="33">
        <v>1</v>
      </c>
      <c r="D86" s="39">
        <v>1</v>
      </c>
      <c r="E86" s="33">
        <v>1</v>
      </c>
      <c r="F86" s="39">
        <v>1</v>
      </c>
      <c r="G86" s="41">
        <v>1</v>
      </c>
      <c r="H86" s="41">
        <v>0</v>
      </c>
    </row>
    <row r="87" spans="1:8" x14ac:dyDescent="0.25">
      <c r="A87" s="33" t="s">
        <v>68</v>
      </c>
      <c r="B87" s="33" t="s">
        <v>24</v>
      </c>
      <c r="C87" s="33">
        <v>10</v>
      </c>
      <c r="D87" s="39">
        <v>0.8</v>
      </c>
      <c r="E87" s="33">
        <v>8</v>
      </c>
      <c r="F87" s="39">
        <v>0.9</v>
      </c>
      <c r="G87" s="41">
        <v>1.1000000000000001</v>
      </c>
      <c r="H87" s="41">
        <v>5.3</v>
      </c>
    </row>
    <row r="88" spans="1:8" x14ac:dyDescent="0.25">
      <c r="A88" s="33" t="s">
        <v>68</v>
      </c>
      <c r="B88" s="33" t="s">
        <v>27</v>
      </c>
      <c r="C88" s="33">
        <v>6</v>
      </c>
      <c r="D88" s="39">
        <v>0.66666666666666663</v>
      </c>
      <c r="E88" s="33">
        <v>4</v>
      </c>
      <c r="F88" s="39">
        <v>1</v>
      </c>
      <c r="G88" s="41">
        <v>1</v>
      </c>
      <c r="H88" s="41">
        <v>0</v>
      </c>
    </row>
    <row r="89" spans="1:8" x14ac:dyDescent="0.25">
      <c r="A89" s="33" t="s">
        <v>67</v>
      </c>
      <c r="B89" s="33" t="s">
        <v>26</v>
      </c>
      <c r="C89" s="33">
        <v>3</v>
      </c>
      <c r="D89" s="39">
        <v>0.33333333333333331</v>
      </c>
      <c r="E89" s="33">
        <v>1</v>
      </c>
      <c r="F89" s="39">
        <v>0.66666666666666663</v>
      </c>
      <c r="G89" s="41">
        <v>12.333333333333334</v>
      </c>
      <c r="H89" s="41">
        <v>296.33333333333331</v>
      </c>
    </row>
    <row r="90" spans="1:8" x14ac:dyDescent="0.25">
      <c r="A90" s="33" t="s">
        <v>67</v>
      </c>
      <c r="B90" s="33" t="s">
        <v>22</v>
      </c>
      <c r="C90" s="33">
        <v>4</v>
      </c>
      <c r="D90" s="39">
        <v>0.75</v>
      </c>
      <c r="E90" s="33">
        <v>3</v>
      </c>
      <c r="F90" s="39">
        <v>0.5</v>
      </c>
      <c r="G90" s="41">
        <v>2</v>
      </c>
      <c r="H90" s="41">
        <v>49.75</v>
      </c>
    </row>
    <row r="91" spans="1:8" x14ac:dyDescent="0.25">
      <c r="A91" s="33" t="s">
        <v>67</v>
      </c>
      <c r="B91" s="33" t="s">
        <v>28</v>
      </c>
      <c r="C91" s="33">
        <v>71</v>
      </c>
      <c r="D91" s="39">
        <v>0.95774647887323938</v>
      </c>
      <c r="E91" s="33">
        <v>68</v>
      </c>
      <c r="F91" s="39">
        <v>0.83098591549295775</v>
      </c>
      <c r="G91" s="41">
        <v>1.4225352112676057</v>
      </c>
      <c r="H91" s="41">
        <v>20.43661971830986</v>
      </c>
    </row>
    <row r="92" spans="1:8" x14ac:dyDescent="0.25">
      <c r="A92" s="33" t="s">
        <v>67</v>
      </c>
      <c r="B92" s="33" t="s">
        <v>25</v>
      </c>
      <c r="C92" s="33">
        <v>73</v>
      </c>
      <c r="D92" s="39">
        <v>0.93150684931506844</v>
      </c>
      <c r="E92" s="33">
        <v>68</v>
      </c>
      <c r="F92" s="39">
        <v>0.83561643835616439</v>
      </c>
      <c r="G92" s="41">
        <v>1.5068493150684932</v>
      </c>
      <c r="H92" s="41">
        <v>19.246575342465754</v>
      </c>
    </row>
    <row r="93" spans="1:8" x14ac:dyDescent="0.25">
      <c r="A93" s="33" t="s">
        <v>67</v>
      </c>
      <c r="B93" s="33" t="s">
        <v>23</v>
      </c>
      <c r="C93" s="33">
        <v>3</v>
      </c>
      <c r="D93" s="39">
        <v>1</v>
      </c>
      <c r="E93" s="33">
        <v>3</v>
      </c>
      <c r="F93" s="39">
        <v>0.66666666666666663</v>
      </c>
      <c r="G93" s="41">
        <v>1.6666666666666667</v>
      </c>
      <c r="H93" s="41">
        <v>25</v>
      </c>
    </row>
    <row r="94" spans="1:8" x14ac:dyDescent="0.25">
      <c r="A94" s="33" t="s">
        <v>67</v>
      </c>
      <c r="B94" s="33" t="s">
        <v>24</v>
      </c>
      <c r="C94" s="33">
        <v>11</v>
      </c>
      <c r="D94" s="39">
        <v>0.45454545454545453</v>
      </c>
      <c r="E94" s="33">
        <v>5</v>
      </c>
      <c r="F94" s="39">
        <v>0.63636363636363635</v>
      </c>
      <c r="G94" s="41">
        <v>4.9090909090909092</v>
      </c>
      <c r="H94" s="41">
        <v>248.63636363636363</v>
      </c>
    </row>
    <row r="95" spans="1:8" x14ac:dyDescent="0.25">
      <c r="A95" s="33" t="s">
        <v>66</v>
      </c>
      <c r="B95" s="33" t="s">
        <v>26</v>
      </c>
      <c r="C95" s="33">
        <v>2</v>
      </c>
      <c r="D95" s="39">
        <v>1</v>
      </c>
      <c r="E95" s="33">
        <v>2</v>
      </c>
      <c r="F95" s="39">
        <v>0.5</v>
      </c>
      <c r="G95" s="41">
        <v>3</v>
      </c>
      <c r="H95" s="41">
        <v>20</v>
      </c>
    </row>
    <row r="96" spans="1:8" x14ac:dyDescent="0.25">
      <c r="A96" s="33" t="s">
        <v>66</v>
      </c>
      <c r="B96" s="33" t="s">
        <v>22</v>
      </c>
      <c r="C96" s="33">
        <v>1</v>
      </c>
      <c r="D96" s="39">
        <v>1</v>
      </c>
      <c r="E96" s="33">
        <v>1</v>
      </c>
      <c r="F96" s="39">
        <v>1</v>
      </c>
      <c r="G96" s="41">
        <v>1</v>
      </c>
      <c r="H96" s="41">
        <v>0</v>
      </c>
    </row>
    <row r="97" spans="1:8" x14ac:dyDescent="0.25">
      <c r="A97" s="33" t="s">
        <v>66</v>
      </c>
      <c r="B97" s="33" t="s">
        <v>28</v>
      </c>
      <c r="C97" s="33">
        <v>68</v>
      </c>
      <c r="D97" s="39">
        <v>0.97058823529411764</v>
      </c>
      <c r="E97" s="33">
        <v>66</v>
      </c>
      <c r="F97" s="39">
        <v>0.76470588235294112</v>
      </c>
      <c r="G97" s="41">
        <v>1.7058823529411764</v>
      </c>
      <c r="H97" s="41">
        <v>31.485294117647058</v>
      </c>
    </row>
    <row r="98" spans="1:8" x14ac:dyDescent="0.25">
      <c r="A98" s="33" t="s">
        <v>66</v>
      </c>
      <c r="B98" s="33" t="s">
        <v>25</v>
      </c>
      <c r="C98" s="33">
        <v>59</v>
      </c>
      <c r="D98" s="39">
        <v>0.96610169491525422</v>
      </c>
      <c r="E98" s="33">
        <v>57</v>
      </c>
      <c r="F98" s="39">
        <v>0.79661016949152541</v>
      </c>
      <c r="G98" s="41">
        <v>1.7457627118644068</v>
      </c>
      <c r="H98" s="41">
        <v>59.457627118644069</v>
      </c>
    </row>
    <row r="99" spans="1:8" x14ac:dyDescent="0.25">
      <c r="A99" s="33" t="s">
        <v>66</v>
      </c>
      <c r="B99" s="33" t="s">
        <v>23</v>
      </c>
      <c r="C99" s="33">
        <v>6</v>
      </c>
      <c r="D99" s="39">
        <v>1</v>
      </c>
      <c r="E99" s="33">
        <v>6</v>
      </c>
      <c r="F99" s="39">
        <v>0.33333333333333331</v>
      </c>
      <c r="G99" s="41">
        <v>2.1666666666666665</v>
      </c>
      <c r="H99" s="41">
        <v>24.333333333333332</v>
      </c>
    </row>
    <row r="100" spans="1:8" x14ac:dyDescent="0.25">
      <c r="A100" s="33" t="s">
        <v>66</v>
      </c>
      <c r="B100" s="33" t="s">
        <v>24</v>
      </c>
      <c r="C100" s="33">
        <v>2</v>
      </c>
      <c r="D100" s="39">
        <v>1</v>
      </c>
      <c r="E100" s="33">
        <v>2</v>
      </c>
      <c r="F100" s="39">
        <v>1</v>
      </c>
      <c r="G100" s="41">
        <v>1</v>
      </c>
      <c r="H100" s="41">
        <v>0</v>
      </c>
    </row>
    <row r="101" spans="1:8" x14ac:dyDescent="0.25">
      <c r="A101" s="33" t="s">
        <v>66</v>
      </c>
      <c r="B101" s="33" t="s">
        <v>27</v>
      </c>
      <c r="C101" s="33">
        <v>3</v>
      </c>
      <c r="D101" s="39">
        <v>0.33333333333333331</v>
      </c>
      <c r="E101" s="33">
        <v>1</v>
      </c>
      <c r="F101" s="39">
        <v>0.33333333333333331</v>
      </c>
      <c r="G101" s="41">
        <v>2.3333333333333335</v>
      </c>
      <c r="H101" s="41">
        <v>32</v>
      </c>
    </row>
    <row r="102" spans="1:8" x14ac:dyDescent="0.25">
      <c r="A102" s="33" t="s">
        <v>65</v>
      </c>
      <c r="B102" s="33" t="s">
        <v>26</v>
      </c>
      <c r="C102" s="33">
        <v>2</v>
      </c>
      <c r="D102" s="39">
        <v>0.5</v>
      </c>
      <c r="E102" s="33">
        <v>1</v>
      </c>
      <c r="F102" s="39">
        <v>1</v>
      </c>
      <c r="G102" s="41">
        <v>1</v>
      </c>
      <c r="H102" s="41">
        <v>0</v>
      </c>
    </row>
    <row r="103" spans="1:8" x14ac:dyDescent="0.25">
      <c r="A103" s="33" t="s">
        <v>65</v>
      </c>
      <c r="B103" s="33" t="s">
        <v>22</v>
      </c>
      <c r="C103" s="33">
        <v>2</v>
      </c>
      <c r="D103" s="39">
        <v>0.5</v>
      </c>
      <c r="E103" s="33">
        <v>1</v>
      </c>
      <c r="F103" s="39">
        <v>1</v>
      </c>
      <c r="G103" s="41">
        <v>1</v>
      </c>
      <c r="H103" s="41">
        <v>0</v>
      </c>
    </row>
    <row r="104" spans="1:8" x14ac:dyDescent="0.25">
      <c r="A104" s="33" t="s">
        <v>65</v>
      </c>
      <c r="B104" s="33" t="s">
        <v>28</v>
      </c>
      <c r="C104" s="33">
        <v>68</v>
      </c>
      <c r="D104" s="39">
        <v>0.95588235294117652</v>
      </c>
      <c r="E104" s="33">
        <v>65</v>
      </c>
      <c r="F104" s="39">
        <v>0.73529411764705888</v>
      </c>
      <c r="G104" s="41">
        <v>1.9264705882352942</v>
      </c>
      <c r="H104" s="41">
        <v>37.294117647058826</v>
      </c>
    </row>
    <row r="105" spans="1:8" x14ac:dyDescent="0.25">
      <c r="A105" s="33" t="s">
        <v>65</v>
      </c>
      <c r="B105" s="33" t="s">
        <v>25</v>
      </c>
      <c r="C105" s="33">
        <v>80</v>
      </c>
      <c r="D105" s="39">
        <v>0.92500000000000004</v>
      </c>
      <c r="E105" s="33">
        <v>74</v>
      </c>
      <c r="F105" s="39">
        <v>0.82499999999999996</v>
      </c>
      <c r="G105" s="41">
        <v>1.4125000000000001</v>
      </c>
      <c r="H105" s="41">
        <v>47.5625</v>
      </c>
    </row>
    <row r="106" spans="1:8" x14ac:dyDescent="0.25">
      <c r="A106" s="33" t="s">
        <v>65</v>
      </c>
      <c r="B106" s="33" t="s">
        <v>23</v>
      </c>
      <c r="C106" s="33">
        <v>3</v>
      </c>
      <c r="D106" s="39">
        <v>1</v>
      </c>
      <c r="E106" s="33">
        <v>3</v>
      </c>
      <c r="F106" s="39">
        <v>0.66666666666666663</v>
      </c>
      <c r="G106" s="41">
        <v>1.3333333333333333</v>
      </c>
      <c r="H106" s="41">
        <v>49</v>
      </c>
    </row>
    <row r="107" spans="1:8" x14ac:dyDescent="0.25">
      <c r="A107" s="33" t="s">
        <v>65</v>
      </c>
      <c r="B107" s="33" t="s">
        <v>24</v>
      </c>
      <c r="C107" s="33">
        <v>1</v>
      </c>
      <c r="D107" s="39">
        <v>1</v>
      </c>
      <c r="E107" s="33">
        <v>1</v>
      </c>
      <c r="F107" s="39">
        <v>1</v>
      </c>
      <c r="G107" s="41">
        <v>1</v>
      </c>
      <c r="H107" s="41">
        <v>0</v>
      </c>
    </row>
    <row r="108" spans="1:8" x14ac:dyDescent="0.25">
      <c r="A108" s="33" t="s">
        <v>65</v>
      </c>
      <c r="B108" s="33" t="s">
        <v>27</v>
      </c>
      <c r="C108" s="33">
        <v>2</v>
      </c>
      <c r="D108" s="39">
        <v>0.5</v>
      </c>
      <c r="E108" s="33">
        <v>1</v>
      </c>
      <c r="F108" s="39">
        <v>1</v>
      </c>
      <c r="G108" s="41">
        <v>1</v>
      </c>
      <c r="H108" s="41">
        <v>0</v>
      </c>
    </row>
    <row r="109" spans="1:8" x14ac:dyDescent="0.25">
      <c r="A109" s="33" t="s">
        <v>64</v>
      </c>
      <c r="B109" s="33" t="s">
        <v>22</v>
      </c>
      <c r="C109" s="33">
        <v>2</v>
      </c>
      <c r="D109" s="39">
        <v>0</v>
      </c>
      <c r="E109" s="33">
        <v>0</v>
      </c>
      <c r="F109" s="39">
        <v>0.5</v>
      </c>
      <c r="G109" s="41">
        <v>1.5</v>
      </c>
      <c r="H109" s="41">
        <v>1.5</v>
      </c>
    </row>
    <row r="110" spans="1:8" x14ac:dyDescent="0.25">
      <c r="A110" s="33" t="s">
        <v>64</v>
      </c>
      <c r="B110" s="33" t="s">
        <v>28</v>
      </c>
      <c r="C110" s="33">
        <v>68</v>
      </c>
      <c r="D110" s="39">
        <v>0.95588235294117652</v>
      </c>
      <c r="E110" s="33">
        <v>65</v>
      </c>
      <c r="F110" s="39">
        <v>0.76470588235294112</v>
      </c>
      <c r="G110" s="41">
        <v>1.8823529411764706</v>
      </c>
      <c r="H110" s="41">
        <v>19.529411764705884</v>
      </c>
    </row>
    <row r="111" spans="1:8" x14ac:dyDescent="0.25">
      <c r="A111" s="33" t="s">
        <v>64</v>
      </c>
      <c r="B111" s="33" t="s">
        <v>25</v>
      </c>
      <c r="C111" s="33">
        <v>92</v>
      </c>
      <c r="D111" s="39">
        <v>0.97826086956521741</v>
      </c>
      <c r="E111" s="33">
        <v>90</v>
      </c>
      <c r="F111" s="39">
        <v>0.72826086956521741</v>
      </c>
      <c r="G111" s="41">
        <v>1.9782608695652173</v>
      </c>
      <c r="H111" s="41">
        <v>48</v>
      </c>
    </row>
    <row r="112" spans="1:8" x14ac:dyDescent="0.25">
      <c r="A112" s="33" t="s">
        <v>64</v>
      </c>
      <c r="B112" s="33" t="s">
        <v>23</v>
      </c>
      <c r="C112" s="33">
        <v>2</v>
      </c>
      <c r="D112" s="39">
        <v>1</v>
      </c>
      <c r="E112" s="33">
        <v>2</v>
      </c>
      <c r="F112" s="39">
        <v>1</v>
      </c>
      <c r="G112" s="41">
        <v>1</v>
      </c>
      <c r="H112" s="41">
        <v>0</v>
      </c>
    </row>
    <row r="113" spans="1:8" x14ac:dyDescent="0.25">
      <c r="A113" s="33" t="s">
        <v>59</v>
      </c>
      <c r="B113" s="33" t="s">
        <v>26</v>
      </c>
      <c r="C113" s="33">
        <v>115</v>
      </c>
      <c r="D113" s="39">
        <v>0.9826086956521739</v>
      </c>
      <c r="E113" s="33">
        <v>113</v>
      </c>
      <c r="F113" s="39">
        <v>0.79130434782608694</v>
      </c>
      <c r="G113" s="41">
        <v>1.4956521739130435</v>
      </c>
      <c r="H113" s="41">
        <v>26.260869565217391</v>
      </c>
    </row>
    <row r="114" spans="1:8" x14ac:dyDescent="0.25">
      <c r="A114" s="33" t="s">
        <v>59</v>
      </c>
      <c r="B114" s="33" t="s">
        <v>22</v>
      </c>
      <c r="C114" s="33">
        <v>133</v>
      </c>
      <c r="D114" s="39">
        <v>0.95488721804511278</v>
      </c>
      <c r="E114" s="33">
        <v>127</v>
      </c>
      <c r="F114" s="39">
        <v>0.78947368421052633</v>
      </c>
      <c r="G114" s="41">
        <v>1.8796992481203008</v>
      </c>
      <c r="H114" s="41">
        <v>74.045112781954884</v>
      </c>
    </row>
    <row r="115" spans="1:8" x14ac:dyDescent="0.25">
      <c r="A115" s="33" t="s">
        <v>59</v>
      </c>
      <c r="B115" s="33" t="s">
        <v>28</v>
      </c>
      <c r="C115" s="33">
        <v>50</v>
      </c>
      <c r="D115" s="39">
        <v>0.94</v>
      </c>
      <c r="E115" s="33">
        <v>47</v>
      </c>
      <c r="F115" s="39">
        <v>0.82</v>
      </c>
      <c r="G115" s="41">
        <v>1.46</v>
      </c>
      <c r="H115" s="41">
        <v>36.72</v>
      </c>
    </row>
    <row r="116" spans="1:8" x14ac:dyDescent="0.25">
      <c r="A116" s="33" t="s">
        <v>59</v>
      </c>
      <c r="B116" s="33" t="s">
        <v>25</v>
      </c>
      <c r="C116" s="33">
        <v>80</v>
      </c>
      <c r="D116" s="39">
        <v>0.97499999999999998</v>
      </c>
      <c r="E116" s="33">
        <v>78</v>
      </c>
      <c r="F116" s="39">
        <v>0.78749999999999998</v>
      </c>
      <c r="G116" s="41">
        <v>1.3625</v>
      </c>
      <c r="H116" s="41">
        <v>17.649999999999999</v>
      </c>
    </row>
    <row r="117" spans="1:8" x14ac:dyDescent="0.25">
      <c r="A117" s="33" t="s">
        <v>59</v>
      </c>
      <c r="B117" s="33" t="s">
        <v>23</v>
      </c>
      <c r="C117" s="33">
        <v>125</v>
      </c>
      <c r="D117" s="39">
        <v>0.96</v>
      </c>
      <c r="E117" s="33">
        <v>120</v>
      </c>
      <c r="F117" s="39">
        <v>0.79200000000000004</v>
      </c>
      <c r="G117" s="41">
        <v>1.76</v>
      </c>
      <c r="H117" s="41">
        <v>51.584000000000003</v>
      </c>
    </row>
    <row r="118" spans="1:8" x14ac:dyDescent="0.25">
      <c r="A118" s="33" t="s">
        <v>59</v>
      </c>
      <c r="B118" s="33" t="s">
        <v>24</v>
      </c>
      <c r="C118" s="33">
        <v>153</v>
      </c>
      <c r="D118" s="39">
        <v>0.94771241830065356</v>
      </c>
      <c r="E118" s="33">
        <v>145</v>
      </c>
      <c r="F118" s="39">
        <v>0.77124183006535951</v>
      </c>
      <c r="G118" s="41">
        <v>1.738562091503268</v>
      </c>
      <c r="H118" s="41">
        <v>42.542483660130721</v>
      </c>
    </row>
    <row r="119" spans="1:8" x14ac:dyDescent="0.25">
      <c r="A119" s="33" t="s">
        <v>59</v>
      </c>
      <c r="B119" s="33" t="s">
        <v>27</v>
      </c>
      <c r="C119" s="33">
        <v>136</v>
      </c>
      <c r="D119" s="39">
        <v>0.96323529411764708</v>
      </c>
      <c r="E119" s="33">
        <v>131</v>
      </c>
      <c r="F119" s="39">
        <v>0.7720588235294118</v>
      </c>
      <c r="G119" s="41">
        <v>1.9044117647058822</v>
      </c>
      <c r="H119" s="41">
        <v>38.022058823529413</v>
      </c>
    </row>
    <row r="120" spans="1:8" x14ac:dyDescent="0.25">
      <c r="A120" s="33" t="s">
        <v>58</v>
      </c>
      <c r="B120" s="33" t="s">
        <v>26</v>
      </c>
      <c r="C120" s="33">
        <v>101</v>
      </c>
      <c r="D120" s="39">
        <v>0.95049504950495045</v>
      </c>
      <c r="E120" s="33">
        <v>96</v>
      </c>
      <c r="F120" s="39">
        <v>0.78217821782178221</v>
      </c>
      <c r="G120" s="41">
        <v>1.495049504950495</v>
      </c>
      <c r="H120" s="41">
        <v>59.118811881188115</v>
      </c>
    </row>
    <row r="121" spans="1:8" x14ac:dyDescent="0.25">
      <c r="A121" s="33" t="s">
        <v>58</v>
      </c>
      <c r="B121" s="33" t="s">
        <v>22</v>
      </c>
      <c r="C121" s="33">
        <v>145</v>
      </c>
      <c r="D121" s="39">
        <v>0.9517241379310345</v>
      </c>
      <c r="E121" s="33">
        <v>138</v>
      </c>
      <c r="F121" s="39">
        <v>0.84827586206896555</v>
      </c>
      <c r="G121" s="41">
        <v>1.3241379310344827</v>
      </c>
      <c r="H121" s="41">
        <v>33.144827586206894</v>
      </c>
    </row>
    <row r="122" spans="1:8" x14ac:dyDescent="0.25">
      <c r="A122" s="33" t="s">
        <v>58</v>
      </c>
      <c r="B122" s="33" t="s">
        <v>28</v>
      </c>
      <c r="C122" s="33">
        <v>58</v>
      </c>
      <c r="D122" s="39">
        <v>0.98275862068965514</v>
      </c>
      <c r="E122" s="33">
        <v>57</v>
      </c>
      <c r="F122" s="39">
        <v>0.77586206896551724</v>
      </c>
      <c r="G122" s="41">
        <v>1.9137931034482758</v>
      </c>
      <c r="H122" s="41">
        <v>30.844827586206897</v>
      </c>
    </row>
    <row r="123" spans="1:8" x14ac:dyDescent="0.25">
      <c r="A123" s="33" t="s">
        <v>58</v>
      </c>
      <c r="B123" s="33" t="s">
        <v>25</v>
      </c>
      <c r="C123" s="33">
        <v>86</v>
      </c>
      <c r="D123" s="39">
        <v>0.94186046511627908</v>
      </c>
      <c r="E123" s="33">
        <v>81</v>
      </c>
      <c r="F123" s="39">
        <v>0.81395348837209303</v>
      </c>
      <c r="G123" s="41">
        <v>1.5813953488372092</v>
      </c>
      <c r="H123" s="41">
        <v>19.86046511627907</v>
      </c>
    </row>
    <row r="124" spans="1:8" x14ac:dyDescent="0.25">
      <c r="A124" s="33" t="s">
        <v>58</v>
      </c>
      <c r="B124" s="33" t="s">
        <v>23</v>
      </c>
      <c r="C124" s="33">
        <v>106</v>
      </c>
      <c r="D124" s="39">
        <v>0.92452830188679247</v>
      </c>
      <c r="E124" s="33">
        <v>98</v>
      </c>
      <c r="F124" s="39">
        <v>0.78301886792452835</v>
      </c>
      <c r="G124" s="41">
        <v>1.8396226415094339</v>
      </c>
      <c r="H124" s="41">
        <v>33.160377358490564</v>
      </c>
    </row>
    <row r="125" spans="1:8" x14ac:dyDescent="0.25">
      <c r="A125" s="33" t="s">
        <v>58</v>
      </c>
      <c r="B125" s="33" t="s">
        <v>24</v>
      </c>
      <c r="C125" s="33">
        <v>151</v>
      </c>
      <c r="D125" s="39">
        <v>0.94701986754966883</v>
      </c>
      <c r="E125" s="33">
        <v>143</v>
      </c>
      <c r="F125" s="39">
        <v>0.7483443708609272</v>
      </c>
      <c r="G125" s="41">
        <v>2.0397350993377485</v>
      </c>
      <c r="H125" s="41">
        <v>70.16556291390728</v>
      </c>
    </row>
    <row r="126" spans="1:8" x14ac:dyDescent="0.25">
      <c r="A126" s="33" t="s">
        <v>58</v>
      </c>
      <c r="B126" s="33" t="s">
        <v>27</v>
      </c>
      <c r="C126" s="33">
        <v>107</v>
      </c>
      <c r="D126" s="39">
        <v>0.9719626168224299</v>
      </c>
      <c r="E126" s="33">
        <v>104</v>
      </c>
      <c r="F126" s="39">
        <v>0.78504672897196259</v>
      </c>
      <c r="G126" s="41">
        <v>1.5981308411214954</v>
      </c>
      <c r="H126" s="41">
        <v>27.55140186915888</v>
      </c>
    </row>
    <row r="127" spans="1:8" x14ac:dyDescent="0.25">
      <c r="A127" s="33" t="s">
        <v>57</v>
      </c>
      <c r="B127" s="33" t="s">
        <v>26</v>
      </c>
      <c r="C127" s="33">
        <v>86</v>
      </c>
      <c r="D127" s="39">
        <v>0.91860465116279066</v>
      </c>
      <c r="E127" s="33">
        <v>79</v>
      </c>
      <c r="F127" s="39">
        <v>0.76744186046511631</v>
      </c>
      <c r="G127" s="41">
        <v>1.6162790697674418</v>
      </c>
      <c r="H127" s="41">
        <v>25.953488372093023</v>
      </c>
    </row>
    <row r="128" spans="1:8" x14ac:dyDescent="0.25">
      <c r="A128" s="33" t="s">
        <v>57</v>
      </c>
      <c r="B128" s="33" t="s">
        <v>22</v>
      </c>
      <c r="C128" s="33">
        <v>120</v>
      </c>
      <c r="D128" s="39">
        <v>0.95833333333333337</v>
      </c>
      <c r="E128" s="33">
        <v>115</v>
      </c>
      <c r="F128" s="39">
        <v>0.78333333333333333</v>
      </c>
      <c r="G128" s="41">
        <v>1.75</v>
      </c>
      <c r="H128" s="41">
        <v>21.283333333333335</v>
      </c>
    </row>
    <row r="129" spans="1:8" x14ac:dyDescent="0.25">
      <c r="A129" s="33" t="s">
        <v>57</v>
      </c>
      <c r="B129" s="33" t="s">
        <v>28</v>
      </c>
      <c r="C129" s="33">
        <v>53</v>
      </c>
      <c r="D129" s="39">
        <v>0.92452830188679247</v>
      </c>
      <c r="E129" s="33">
        <v>49</v>
      </c>
      <c r="F129" s="39">
        <v>0.8867924528301887</v>
      </c>
      <c r="G129" s="41">
        <v>1.4528301886792452</v>
      </c>
      <c r="H129" s="41">
        <v>34.509433962264154</v>
      </c>
    </row>
    <row r="130" spans="1:8" x14ac:dyDescent="0.25">
      <c r="A130" s="33" t="s">
        <v>57</v>
      </c>
      <c r="B130" s="33" t="s">
        <v>25</v>
      </c>
      <c r="C130" s="33">
        <v>73</v>
      </c>
      <c r="D130" s="39">
        <v>0.9452054794520548</v>
      </c>
      <c r="E130" s="33">
        <v>69</v>
      </c>
      <c r="F130" s="39">
        <v>0.86301369863013699</v>
      </c>
      <c r="G130" s="41">
        <v>1.4383561643835616</v>
      </c>
      <c r="H130" s="41">
        <v>14.684931506849315</v>
      </c>
    </row>
    <row r="131" spans="1:8" x14ac:dyDescent="0.25">
      <c r="A131" s="33" t="s">
        <v>57</v>
      </c>
      <c r="B131" s="33" t="s">
        <v>23</v>
      </c>
      <c r="C131" s="33">
        <v>123</v>
      </c>
      <c r="D131" s="39">
        <v>0.97560975609756095</v>
      </c>
      <c r="E131" s="33">
        <v>120</v>
      </c>
      <c r="F131" s="39">
        <v>0.7967479674796748</v>
      </c>
      <c r="G131" s="41">
        <v>1.5203252032520325</v>
      </c>
      <c r="H131" s="41">
        <v>51.097560975609753</v>
      </c>
    </row>
    <row r="132" spans="1:8" x14ac:dyDescent="0.25">
      <c r="A132" s="33" t="s">
        <v>57</v>
      </c>
      <c r="B132" s="33" t="s">
        <v>24</v>
      </c>
      <c r="C132" s="33">
        <v>138</v>
      </c>
      <c r="D132" s="39">
        <v>0.97101449275362317</v>
      </c>
      <c r="E132" s="33">
        <v>134</v>
      </c>
      <c r="F132" s="39">
        <v>0.76086956521739135</v>
      </c>
      <c r="G132" s="41">
        <v>1.9420289855072463</v>
      </c>
      <c r="H132" s="41">
        <v>51.934782608695649</v>
      </c>
    </row>
    <row r="133" spans="1:8" x14ac:dyDescent="0.25">
      <c r="A133" s="33" t="s">
        <v>57</v>
      </c>
      <c r="B133" s="33" t="s">
        <v>27</v>
      </c>
      <c r="C133" s="33">
        <v>132</v>
      </c>
      <c r="D133" s="39">
        <v>0.94696969696969702</v>
      </c>
      <c r="E133" s="33">
        <v>125</v>
      </c>
      <c r="F133" s="39">
        <v>0.76515151515151514</v>
      </c>
      <c r="G133" s="41">
        <v>1.5303030303030303</v>
      </c>
      <c r="H133" s="41">
        <v>23.787878787878789</v>
      </c>
    </row>
    <row r="134" spans="1:8" x14ac:dyDescent="0.25">
      <c r="A134" s="33" t="s">
        <v>56</v>
      </c>
      <c r="B134" s="33" t="s">
        <v>26</v>
      </c>
      <c r="C134" s="33">
        <v>97</v>
      </c>
      <c r="D134" s="39">
        <v>0.97938144329896903</v>
      </c>
      <c r="E134" s="33">
        <v>95</v>
      </c>
      <c r="F134" s="39">
        <v>0.77319587628865982</v>
      </c>
      <c r="G134" s="41">
        <v>2.1443298969072164</v>
      </c>
      <c r="H134" s="41">
        <v>74.525773195876283</v>
      </c>
    </row>
    <row r="135" spans="1:8" x14ac:dyDescent="0.25">
      <c r="A135" s="33" t="s">
        <v>56</v>
      </c>
      <c r="B135" s="33" t="s">
        <v>22</v>
      </c>
      <c r="C135" s="33">
        <v>158</v>
      </c>
      <c r="D135" s="39">
        <v>0.95569620253164556</v>
      </c>
      <c r="E135" s="33">
        <v>151</v>
      </c>
      <c r="F135" s="39">
        <v>0.77848101265822789</v>
      </c>
      <c r="G135" s="41">
        <v>1.5886075949367089</v>
      </c>
      <c r="H135" s="41">
        <v>50.9873417721519</v>
      </c>
    </row>
    <row r="136" spans="1:8" x14ac:dyDescent="0.25">
      <c r="A136" s="33" t="s">
        <v>56</v>
      </c>
      <c r="B136" s="33" t="s">
        <v>28</v>
      </c>
      <c r="C136" s="33">
        <v>55</v>
      </c>
      <c r="D136" s="39">
        <v>0.90909090909090906</v>
      </c>
      <c r="E136" s="33">
        <v>50</v>
      </c>
      <c r="F136" s="39">
        <v>0.81818181818181823</v>
      </c>
      <c r="G136" s="41">
        <v>1.4545454545454546</v>
      </c>
      <c r="H136" s="41">
        <v>23.836363636363636</v>
      </c>
    </row>
    <row r="137" spans="1:8" x14ac:dyDescent="0.25">
      <c r="A137" s="33" t="s">
        <v>56</v>
      </c>
      <c r="B137" s="33" t="s">
        <v>25</v>
      </c>
      <c r="C137" s="33">
        <v>71</v>
      </c>
      <c r="D137" s="39">
        <v>0.91549295774647887</v>
      </c>
      <c r="E137" s="33">
        <v>65</v>
      </c>
      <c r="F137" s="39">
        <v>0.71830985915492962</v>
      </c>
      <c r="G137" s="41">
        <v>1.8591549295774648</v>
      </c>
      <c r="H137" s="41">
        <v>64.267605633802816</v>
      </c>
    </row>
    <row r="138" spans="1:8" x14ac:dyDescent="0.25">
      <c r="A138" s="33" t="s">
        <v>56</v>
      </c>
      <c r="B138" s="33" t="s">
        <v>23</v>
      </c>
      <c r="C138" s="33">
        <v>138</v>
      </c>
      <c r="D138" s="39">
        <v>0.97826086956521741</v>
      </c>
      <c r="E138" s="33">
        <v>135</v>
      </c>
      <c r="F138" s="39">
        <v>0.84057971014492749</v>
      </c>
      <c r="G138" s="41">
        <v>1.9927536231884058</v>
      </c>
      <c r="H138" s="41">
        <v>29.065217391304348</v>
      </c>
    </row>
    <row r="139" spans="1:8" x14ac:dyDescent="0.25">
      <c r="A139" s="33" t="s">
        <v>56</v>
      </c>
      <c r="B139" s="33" t="s">
        <v>24</v>
      </c>
      <c r="C139" s="33">
        <v>162</v>
      </c>
      <c r="D139" s="39">
        <v>0.95061728395061729</v>
      </c>
      <c r="E139" s="33">
        <v>154</v>
      </c>
      <c r="F139" s="39">
        <v>0.77777777777777779</v>
      </c>
      <c r="G139" s="41">
        <v>1.7160493827160495</v>
      </c>
      <c r="H139" s="41">
        <v>59.462962962962962</v>
      </c>
    </row>
    <row r="140" spans="1:8" x14ac:dyDescent="0.25">
      <c r="A140" s="33" t="s">
        <v>56</v>
      </c>
      <c r="B140" s="33" t="s">
        <v>27</v>
      </c>
      <c r="C140" s="33">
        <v>121</v>
      </c>
      <c r="D140" s="39">
        <v>0.95867768595041325</v>
      </c>
      <c r="E140" s="33">
        <v>116</v>
      </c>
      <c r="F140" s="39">
        <v>0.81818181818181823</v>
      </c>
      <c r="G140" s="41">
        <v>1.7520661157024793</v>
      </c>
      <c r="H140" s="41">
        <v>44.719008264462808</v>
      </c>
    </row>
    <row r="141" spans="1:8" x14ac:dyDescent="0.25">
      <c r="A141" s="33" t="s">
        <v>55</v>
      </c>
      <c r="B141" s="33" t="s">
        <v>26</v>
      </c>
      <c r="C141" s="33">
        <v>94</v>
      </c>
      <c r="D141" s="39">
        <v>0.98936170212765961</v>
      </c>
      <c r="E141" s="33">
        <v>93</v>
      </c>
      <c r="F141" s="39">
        <v>0.7978723404255319</v>
      </c>
      <c r="G141" s="41">
        <v>1.8297872340425532</v>
      </c>
      <c r="H141" s="41">
        <v>53.776595744680854</v>
      </c>
    </row>
    <row r="142" spans="1:8" x14ac:dyDescent="0.25">
      <c r="A142" s="33" t="s">
        <v>55</v>
      </c>
      <c r="B142" s="33" t="s">
        <v>22</v>
      </c>
      <c r="C142" s="33">
        <v>155</v>
      </c>
      <c r="D142" s="39">
        <v>0.93548387096774188</v>
      </c>
      <c r="E142" s="33">
        <v>145</v>
      </c>
      <c r="F142" s="39">
        <v>0.8193548387096774</v>
      </c>
      <c r="G142" s="41">
        <v>1.6322580645161291</v>
      </c>
      <c r="H142" s="41">
        <v>30.477419354838709</v>
      </c>
    </row>
    <row r="143" spans="1:8" x14ac:dyDescent="0.25">
      <c r="A143" s="33" t="s">
        <v>55</v>
      </c>
      <c r="B143" s="33" t="s">
        <v>28</v>
      </c>
      <c r="C143" s="33">
        <v>51</v>
      </c>
      <c r="D143" s="39">
        <v>0.90196078431372551</v>
      </c>
      <c r="E143" s="33">
        <v>46</v>
      </c>
      <c r="F143" s="39">
        <v>0.74509803921568629</v>
      </c>
      <c r="G143" s="41">
        <v>2.5882352941176472</v>
      </c>
      <c r="H143" s="41">
        <v>95.607843137254903</v>
      </c>
    </row>
    <row r="144" spans="1:8" x14ac:dyDescent="0.25">
      <c r="A144" s="33" t="s">
        <v>55</v>
      </c>
      <c r="B144" s="33" t="s">
        <v>25</v>
      </c>
      <c r="C144" s="33">
        <v>72</v>
      </c>
      <c r="D144" s="39">
        <v>0.94444444444444442</v>
      </c>
      <c r="E144" s="33">
        <v>68</v>
      </c>
      <c r="F144" s="39">
        <v>0.79166666666666663</v>
      </c>
      <c r="G144" s="41">
        <v>2</v>
      </c>
      <c r="H144" s="41">
        <v>72.986111111111114</v>
      </c>
    </row>
    <row r="145" spans="1:8" x14ac:dyDescent="0.25">
      <c r="A145" s="33" t="s">
        <v>55</v>
      </c>
      <c r="B145" s="33" t="s">
        <v>23</v>
      </c>
      <c r="C145" s="33">
        <v>147</v>
      </c>
      <c r="D145" s="39">
        <v>0.95238095238095233</v>
      </c>
      <c r="E145" s="33">
        <v>140</v>
      </c>
      <c r="F145" s="39">
        <v>0.74829931972789121</v>
      </c>
      <c r="G145" s="41">
        <v>2.8435374149659864</v>
      </c>
      <c r="H145" s="41">
        <v>69.142857142857139</v>
      </c>
    </row>
    <row r="146" spans="1:8" x14ac:dyDescent="0.25">
      <c r="A146" s="33" t="s">
        <v>55</v>
      </c>
      <c r="B146" s="33" t="s">
        <v>24</v>
      </c>
      <c r="C146" s="33">
        <v>155</v>
      </c>
      <c r="D146" s="39">
        <v>0.95483870967741935</v>
      </c>
      <c r="E146" s="33">
        <v>148</v>
      </c>
      <c r="F146" s="39">
        <v>0.8</v>
      </c>
      <c r="G146" s="41">
        <v>1.7548387096774194</v>
      </c>
      <c r="H146" s="41">
        <v>40.187096774193549</v>
      </c>
    </row>
    <row r="147" spans="1:8" x14ac:dyDescent="0.25">
      <c r="A147" s="33" t="s">
        <v>55</v>
      </c>
      <c r="B147" s="33" t="s">
        <v>27</v>
      </c>
      <c r="C147" s="33">
        <v>144</v>
      </c>
      <c r="D147" s="39">
        <v>0.94444444444444442</v>
      </c>
      <c r="E147" s="33">
        <v>136</v>
      </c>
      <c r="F147" s="39">
        <v>0.81944444444444442</v>
      </c>
      <c r="G147" s="41">
        <v>1.7638888888888888</v>
      </c>
      <c r="H147" s="41">
        <v>53.805555555555557</v>
      </c>
    </row>
    <row r="148" spans="1:8" x14ac:dyDescent="0.25">
      <c r="A148" s="33" t="s">
        <v>54</v>
      </c>
      <c r="B148" s="33" t="s">
        <v>26</v>
      </c>
      <c r="C148" s="33">
        <v>98</v>
      </c>
      <c r="D148" s="39">
        <v>0.95918367346938771</v>
      </c>
      <c r="E148" s="33">
        <v>94</v>
      </c>
      <c r="F148" s="39">
        <v>0.82653061224489799</v>
      </c>
      <c r="G148" s="41">
        <v>1.5918367346938775</v>
      </c>
      <c r="H148" s="41">
        <v>32.704081632653065</v>
      </c>
    </row>
    <row r="149" spans="1:8" x14ac:dyDescent="0.25">
      <c r="A149" s="33" t="s">
        <v>54</v>
      </c>
      <c r="B149" s="33" t="s">
        <v>22</v>
      </c>
      <c r="C149" s="33">
        <v>164</v>
      </c>
      <c r="D149" s="39">
        <v>0.93292682926829273</v>
      </c>
      <c r="E149" s="33">
        <v>153</v>
      </c>
      <c r="F149" s="39">
        <v>0.73170731707317072</v>
      </c>
      <c r="G149" s="41">
        <v>2.4329268292682928</v>
      </c>
      <c r="H149" s="41">
        <v>45.390243902439025</v>
      </c>
    </row>
    <row r="150" spans="1:8" x14ac:dyDescent="0.25">
      <c r="A150" s="33" t="s">
        <v>54</v>
      </c>
      <c r="B150" s="33" t="s">
        <v>28</v>
      </c>
      <c r="C150" s="33">
        <v>52</v>
      </c>
      <c r="D150" s="39">
        <v>0.98076923076923073</v>
      </c>
      <c r="E150" s="33">
        <v>51</v>
      </c>
      <c r="F150" s="39">
        <v>0.76923076923076927</v>
      </c>
      <c r="G150" s="41">
        <v>2.0192307692307692</v>
      </c>
      <c r="H150" s="41">
        <v>27.01923076923077</v>
      </c>
    </row>
    <row r="151" spans="1:8" x14ac:dyDescent="0.25">
      <c r="A151" s="33" t="s">
        <v>54</v>
      </c>
      <c r="B151" s="33" t="s">
        <v>25</v>
      </c>
      <c r="C151" s="33">
        <v>80</v>
      </c>
      <c r="D151" s="39">
        <v>0.95</v>
      </c>
      <c r="E151" s="33">
        <v>76</v>
      </c>
      <c r="F151" s="39">
        <v>0.73750000000000004</v>
      </c>
      <c r="G151" s="41">
        <v>2.6375000000000002</v>
      </c>
      <c r="H151" s="41">
        <v>88.4375</v>
      </c>
    </row>
    <row r="152" spans="1:8" x14ac:dyDescent="0.25">
      <c r="A152" s="33" t="s">
        <v>54</v>
      </c>
      <c r="B152" s="33" t="s">
        <v>23</v>
      </c>
      <c r="C152" s="33">
        <v>118</v>
      </c>
      <c r="D152" s="39">
        <v>0.9576271186440678</v>
      </c>
      <c r="E152" s="33">
        <v>113</v>
      </c>
      <c r="F152" s="39">
        <v>0.81355932203389836</v>
      </c>
      <c r="G152" s="41">
        <v>1.7796610169491525</v>
      </c>
      <c r="H152" s="41">
        <v>42.906779661016948</v>
      </c>
    </row>
    <row r="153" spans="1:8" x14ac:dyDescent="0.25">
      <c r="A153" s="33" t="s">
        <v>54</v>
      </c>
      <c r="B153" s="33" t="s">
        <v>24</v>
      </c>
      <c r="C153" s="33">
        <v>160</v>
      </c>
      <c r="D153" s="39">
        <v>0.96875</v>
      </c>
      <c r="E153" s="33">
        <v>155</v>
      </c>
      <c r="F153" s="39">
        <v>0.76249999999999996</v>
      </c>
      <c r="G153" s="41">
        <v>1.9624999999999999</v>
      </c>
      <c r="H153" s="41">
        <v>30.337499999999999</v>
      </c>
    </row>
    <row r="154" spans="1:8" x14ac:dyDescent="0.25">
      <c r="A154" s="33" t="s">
        <v>54</v>
      </c>
      <c r="B154" s="33" t="s">
        <v>27</v>
      </c>
      <c r="C154" s="33">
        <v>136</v>
      </c>
      <c r="D154" s="39">
        <v>0.94117647058823528</v>
      </c>
      <c r="E154" s="33">
        <v>128</v>
      </c>
      <c r="F154" s="39">
        <v>0.80147058823529416</v>
      </c>
      <c r="G154" s="41">
        <v>2.0441176470588234</v>
      </c>
      <c r="H154" s="41">
        <v>74.25</v>
      </c>
    </row>
    <row r="155" spans="1:8" x14ac:dyDescent="0.25">
      <c r="A155" s="33" t="s">
        <v>53</v>
      </c>
      <c r="B155" s="33" t="s">
        <v>26</v>
      </c>
      <c r="C155" s="33">
        <v>85</v>
      </c>
      <c r="D155" s="39">
        <v>0.95294117647058818</v>
      </c>
      <c r="E155" s="33">
        <v>81</v>
      </c>
      <c r="F155" s="39">
        <v>0.71764705882352942</v>
      </c>
      <c r="G155" s="41">
        <v>2.2941176470588234</v>
      </c>
      <c r="H155" s="41">
        <v>91</v>
      </c>
    </row>
    <row r="156" spans="1:8" x14ac:dyDescent="0.25">
      <c r="A156" s="33" t="s">
        <v>53</v>
      </c>
      <c r="B156" s="33" t="s">
        <v>22</v>
      </c>
      <c r="C156" s="33">
        <v>132</v>
      </c>
      <c r="D156" s="39">
        <v>0.95454545454545459</v>
      </c>
      <c r="E156" s="33">
        <v>126</v>
      </c>
      <c r="F156" s="39">
        <v>0.73484848484848486</v>
      </c>
      <c r="G156" s="41">
        <v>1.8333333333333333</v>
      </c>
      <c r="H156" s="41">
        <v>39.340909090909093</v>
      </c>
    </row>
    <row r="157" spans="1:8" x14ac:dyDescent="0.25">
      <c r="A157" s="33" t="s">
        <v>53</v>
      </c>
      <c r="B157" s="33" t="s">
        <v>28</v>
      </c>
      <c r="C157" s="33">
        <v>60</v>
      </c>
      <c r="D157" s="39">
        <v>0.93333333333333335</v>
      </c>
      <c r="E157" s="33">
        <v>56</v>
      </c>
      <c r="F157" s="39">
        <v>0.68333333333333335</v>
      </c>
      <c r="G157" s="41">
        <v>2.0666666666666669</v>
      </c>
      <c r="H157" s="41">
        <v>96.016666666666666</v>
      </c>
    </row>
    <row r="158" spans="1:8" x14ac:dyDescent="0.25">
      <c r="A158" s="33" t="s">
        <v>53</v>
      </c>
      <c r="B158" s="33" t="s">
        <v>25</v>
      </c>
      <c r="C158" s="33">
        <v>52</v>
      </c>
      <c r="D158" s="39">
        <v>0.96153846153846156</v>
      </c>
      <c r="E158" s="33">
        <v>50</v>
      </c>
      <c r="F158" s="39">
        <v>0.80769230769230771</v>
      </c>
      <c r="G158" s="41">
        <v>1.6346153846153846</v>
      </c>
      <c r="H158" s="41">
        <v>12.5</v>
      </c>
    </row>
    <row r="159" spans="1:8" x14ac:dyDescent="0.25">
      <c r="A159" s="33" t="s">
        <v>53</v>
      </c>
      <c r="B159" s="33" t="s">
        <v>23</v>
      </c>
      <c r="C159" s="33">
        <v>99</v>
      </c>
      <c r="D159" s="39">
        <v>0.93939393939393945</v>
      </c>
      <c r="E159" s="33">
        <v>93</v>
      </c>
      <c r="F159" s="39">
        <v>0.73737373737373735</v>
      </c>
      <c r="G159" s="41">
        <v>2.0101010101010099</v>
      </c>
      <c r="H159" s="41">
        <v>44.858585858585862</v>
      </c>
    </row>
    <row r="160" spans="1:8" x14ac:dyDescent="0.25">
      <c r="A160" s="33" t="s">
        <v>53</v>
      </c>
      <c r="B160" s="33" t="s">
        <v>24</v>
      </c>
      <c r="C160" s="33">
        <v>127</v>
      </c>
      <c r="D160" s="39">
        <v>0.96850393700787396</v>
      </c>
      <c r="E160" s="33">
        <v>123</v>
      </c>
      <c r="F160" s="39">
        <v>0.74803149606299213</v>
      </c>
      <c r="G160" s="41">
        <v>1.9291338582677164</v>
      </c>
      <c r="H160" s="41">
        <v>27.976377952755904</v>
      </c>
    </row>
    <row r="161" spans="1:8" x14ac:dyDescent="0.25">
      <c r="A161" s="33" t="s">
        <v>53</v>
      </c>
      <c r="B161" s="33" t="s">
        <v>27</v>
      </c>
      <c r="C161" s="33">
        <v>123</v>
      </c>
      <c r="D161" s="39">
        <v>0.93495934959349591</v>
      </c>
      <c r="E161" s="33">
        <v>115</v>
      </c>
      <c r="F161" s="39">
        <v>0.82926829268292679</v>
      </c>
      <c r="G161" s="41">
        <v>1.5447154471544715</v>
      </c>
      <c r="H161" s="41">
        <v>22.447154471544714</v>
      </c>
    </row>
    <row r="162" spans="1:8" x14ac:dyDescent="0.25">
      <c r="C162" s="33">
        <v>7318</v>
      </c>
      <c r="D162" s="39">
        <v>0.94807324405575288</v>
      </c>
      <c r="E162" s="33">
        <v>6938</v>
      </c>
      <c r="F162" s="39">
        <v>0.78177097567641429</v>
      </c>
      <c r="G162" s="41">
        <v>1.8408034982235584</v>
      </c>
      <c r="H162" s="41">
        <v>45.531292702924297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525A3-8C5D-4073-A030-DF9F122EC16D}">
  <dimension ref="A3:J12"/>
  <sheetViews>
    <sheetView workbookViewId="0">
      <selection activeCell="J31" sqref="J31"/>
    </sheetView>
  </sheetViews>
  <sheetFormatPr defaultRowHeight="15.75" x14ac:dyDescent="0.25"/>
  <cols>
    <col min="1" max="1" width="16.5703125" style="33" bestFit="1" customWidth="1"/>
    <col min="2" max="2" width="16.85546875" style="33" bestFit="1" customWidth="1"/>
    <col min="3" max="9" width="4.42578125" style="33" bestFit="1" customWidth="1"/>
    <col min="10" max="10" width="11.85546875" style="33" bestFit="1" customWidth="1"/>
    <col min="11" max="18" width="3.28515625" style="33" bestFit="1" customWidth="1"/>
    <col min="19" max="25" width="4.42578125" style="33" bestFit="1" customWidth="1"/>
    <col min="26" max="26" width="11.85546875" style="33" bestFit="1" customWidth="1"/>
    <col min="27" max="16384" width="9.140625" style="33"/>
  </cols>
  <sheetData>
    <row r="3" spans="1:10" x14ac:dyDescent="0.25">
      <c r="A3" s="38" t="s">
        <v>62</v>
      </c>
      <c r="B3" s="38" t="s">
        <v>61</v>
      </c>
    </row>
    <row r="4" spans="1:10" x14ac:dyDescent="0.25">
      <c r="A4" s="38" t="s">
        <v>29</v>
      </c>
      <c r="B4" s="33" t="s">
        <v>60</v>
      </c>
      <c r="C4" s="33" t="s">
        <v>59</v>
      </c>
      <c r="D4" s="33" t="s">
        <v>58</v>
      </c>
      <c r="E4" s="33" t="s">
        <v>57</v>
      </c>
      <c r="F4" s="33" t="s">
        <v>56</v>
      </c>
      <c r="G4" s="33" t="s">
        <v>55</v>
      </c>
      <c r="H4" s="33" t="s">
        <v>54</v>
      </c>
      <c r="I4" s="33" t="s">
        <v>53</v>
      </c>
      <c r="J4" s="33" t="s">
        <v>30</v>
      </c>
    </row>
    <row r="5" spans="1:10" x14ac:dyDescent="0.25">
      <c r="A5" s="36" t="s">
        <v>26</v>
      </c>
      <c r="B5" s="35"/>
      <c r="C5" s="35">
        <v>62</v>
      </c>
      <c r="D5" s="35">
        <v>47</v>
      </c>
      <c r="E5" s="35">
        <v>62</v>
      </c>
      <c r="F5" s="35">
        <v>57</v>
      </c>
      <c r="G5" s="35">
        <v>59</v>
      </c>
      <c r="H5" s="35">
        <v>49</v>
      </c>
      <c r="I5" s="35">
        <v>31</v>
      </c>
      <c r="J5" s="35">
        <v>367</v>
      </c>
    </row>
    <row r="6" spans="1:10" x14ac:dyDescent="0.25">
      <c r="A6" s="36" t="s">
        <v>22</v>
      </c>
      <c r="B6" s="35"/>
      <c r="C6" s="35">
        <v>96</v>
      </c>
      <c r="D6" s="35">
        <v>77</v>
      </c>
      <c r="E6" s="35">
        <v>73</v>
      </c>
      <c r="F6" s="35">
        <v>92</v>
      </c>
      <c r="G6" s="35">
        <v>75</v>
      </c>
      <c r="H6" s="35">
        <v>48</v>
      </c>
      <c r="I6" s="35">
        <v>14</v>
      </c>
      <c r="J6" s="35">
        <v>475</v>
      </c>
    </row>
    <row r="7" spans="1:10" x14ac:dyDescent="0.25">
      <c r="A7" s="36" t="s">
        <v>28</v>
      </c>
      <c r="B7" s="35">
        <v>23</v>
      </c>
      <c r="C7" s="35">
        <v>23</v>
      </c>
      <c r="D7" s="35">
        <v>20</v>
      </c>
      <c r="E7" s="35">
        <v>12</v>
      </c>
      <c r="F7" s="35">
        <v>31</v>
      </c>
      <c r="G7" s="35">
        <v>19</v>
      </c>
      <c r="H7" s="35">
        <v>19</v>
      </c>
      <c r="I7" s="35">
        <v>9</v>
      </c>
      <c r="J7" s="35">
        <v>156</v>
      </c>
    </row>
    <row r="8" spans="1:10" x14ac:dyDescent="0.25">
      <c r="A8" s="36" t="s">
        <v>25</v>
      </c>
      <c r="B8" s="35">
        <v>27</v>
      </c>
      <c r="C8" s="35">
        <v>25</v>
      </c>
      <c r="D8" s="35">
        <v>19</v>
      </c>
      <c r="E8" s="35">
        <v>26</v>
      </c>
      <c r="F8" s="35">
        <v>26</v>
      </c>
      <c r="G8" s="35">
        <v>19</v>
      </c>
      <c r="H8" s="35">
        <v>14</v>
      </c>
      <c r="I8" s="35">
        <v>12</v>
      </c>
      <c r="J8" s="35">
        <v>168</v>
      </c>
    </row>
    <row r="9" spans="1:10" x14ac:dyDescent="0.25">
      <c r="A9" s="36" t="s">
        <v>23</v>
      </c>
      <c r="B9" s="35">
        <v>2</v>
      </c>
      <c r="C9" s="35">
        <v>62</v>
      </c>
      <c r="D9" s="35">
        <v>66</v>
      </c>
      <c r="E9" s="35">
        <v>72</v>
      </c>
      <c r="F9" s="35">
        <v>86</v>
      </c>
      <c r="G9" s="35">
        <v>72</v>
      </c>
      <c r="H9" s="35">
        <v>55</v>
      </c>
      <c r="I9" s="35">
        <v>14</v>
      </c>
      <c r="J9" s="35">
        <v>429</v>
      </c>
    </row>
    <row r="10" spans="1:10" x14ac:dyDescent="0.25">
      <c r="A10" s="36" t="s">
        <v>24</v>
      </c>
      <c r="B10" s="35">
        <v>3</v>
      </c>
      <c r="C10" s="35">
        <v>76</v>
      </c>
      <c r="D10" s="35">
        <v>73</v>
      </c>
      <c r="E10" s="35">
        <v>89</v>
      </c>
      <c r="F10" s="35">
        <v>74</v>
      </c>
      <c r="G10" s="35">
        <v>72</v>
      </c>
      <c r="H10" s="35">
        <v>53</v>
      </c>
      <c r="I10" s="35">
        <v>25</v>
      </c>
      <c r="J10" s="35">
        <v>465</v>
      </c>
    </row>
    <row r="11" spans="1:10" x14ac:dyDescent="0.25">
      <c r="A11" s="36" t="s">
        <v>27</v>
      </c>
      <c r="B11" s="35">
        <v>1</v>
      </c>
      <c r="C11" s="35">
        <v>65</v>
      </c>
      <c r="D11" s="35">
        <v>70</v>
      </c>
      <c r="E11" s="35">
        <v>82</v>
      </c>
      <c r="F11" s="35">
        <v>74</v>
      </c>
      <c r="G11" s="35">
        <v>78</v>
      </c>
      <c r="H11" s="35">
        <v>57</v>
      </c>
      <c r="I11" s="35">
        <v>25</v>
      </c>
      <c r="J11" s="35">
        <v>452</v>
      </c>
    </row>
    <row r="12" spans="1:10" x14ac:dyDescent="0.25">
      <c r="A12" s="36" t="s">
        <v>30</v>
      </c>
      <c r="B12" s="35">
        <v>56</v>
      </c>
      <c r="C12" s="35">
        <v>409</v>
      </c>
      <c r="D12" s="35">
        <v>372</v>
      </c>
      <c r="E12" s="35">
        <v>416</v>
      </c>
      <c r="F12" s="35">
        <v>440</v>
      </c>
      <c r="G12" s="35">
        <v>394</v>
      </c>
      <c r="H12" s="35">
        <v>295</v>
      </c>
      <c r="I12" s="35">
        <v>130</v>
      </c>
      <c r="J12" s="35">
        <v>2512</v>
      </c>
    </row>
  </sheetData>
  <conditionalFormatting pivot="1" sqref="B5:I1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2BFAE-BCEC-4A95-828D-543FF3BA8EE2}">
  <dimension ref="A3:I12"/>
  <sheetViews>
    <sheetView workbookViewId="0">
      <selection activeCell="E32" sqref="E32"/>
    </sheetView>
  </sheetViews>
  <sheetFormatPr defaultRowHeight="15.75" x14ac:dyDescent="0.25"/>
  <cols>
    <col min="1" max="1" width="24.85546875" style="33" bestFit="1" customWidth="1"/>
    <col min="2" max="2" width="16.85546875" style="33" bestFit="1" customWidth="1"/>
    <col min="3" max="3" width="8.85546875" style="33" bestFit="1" customWidth="1"/>
    <col min="4" max="6" width="7.85546875" style="33" bestFit="1" customWidth="1"/>
    <col min="7" max="8" width="8.85546875" style="33" bestFit="1" customWidth="1"/>
    <col min="9" max="9" width="11.85546875" style="33" bestFit="1" customWidth="1"/>
    <col min="10" max="10" width="7.85546875" style="33" bestFit="1" customWidth="1"/>
    <col min="11" max="13" width="8.85546875" style="33" bestFit="1" customWidth="1"/>
    <col min="14" max="14" width="7.85546875" style="33" bestFit="1" customWidth="1"/>
    <col min="15" max="18" width="8.85546875" style="33" bestFit="1" customWidth="1"/>
    <col min="19" max="19" width="7.85546875" style="33" bestFit="1" customWidth="1"/>
    <col min="20" max="20" width="8.85546875" style="33" bestFit="1" customWidth="1"/>
    <col min="21" max="23" width="7.85546875" style="33" bestFit="1" customWidth="1"/>
    <col min="24" max="25" width="8.85546875" style="33" bestFit="1" customWidth="1"/>
    <col min="26" max="26" width="11.85546875" style="33" bestFit="1" customWidth="1"/>
    <col min="27" max="16384" width="9.140625" style="33"/>
  </cols>
  <sheetData>
    <row r="3" spans="1:9" x14ac:dyDescent="0.25">
      <c r="A3" s="38" t="s">
        <v>63</v>
      </c>
      <c r="B3" s="38" t="s">
        <v>61</v>
      </c>
    </row>
    <row r="4" spans="1:9" x14ac:dyDescent="0.25">
      <c r="A4" s="38" t="s">
        <v>29</v>
      </c>
      <c r="B4" s="33" t="s">
        <v>59</v>
      </c>
      <c r="C4" s="33" t="s">
        <v>58</v>
      </c>
      <c r="D4" s="33" t="s">
        <v>57</v>
      </c>
      <c r="E4" s="33" t="s">
        <v>56</v>
      </c>
      <c r="F4" s="33" t="s">
        <v>55</v>
      </c>
      <c r="G4" s="33" t="s">
        <v>54</v>
      </c>
      <c r="H4" s="33" t="s">
        <v>53</v>
      </c>
      <c r="I4" s="33" t="s">
        <v>30</v>
      </c>
    </row>
    <row r="5" spans="1:9" x14ac:dyDescent="0.25">
      <c r="A5" s="36" t="s">
        <v>25</v>
      </c>
      <c r="B5" s="39">
        <v>0.92</v>
      </c>
      <c r="C5" s="39">
        <v>1</v>
      </c>
      <c r="D5" s="39">
        <v>0.96153846153846156</v>
      </c>
      <c r="E5" s="39">
        <v>0.92307692307692313</v>
      </c>
      <c r="F5" s="39">
        <v>0.78947368421052633</v>
      </c>
      <c r="G5" s="39">
        <v>1</v>
      </c>
      <c r="H5" s="39">
        <v>0.75</v>
      </c>
      <c r="I5" s="39">
        <v>0.90629843840370161</v>
      </c>
    </row>
    <row r="6" spans="1:9" x14ac:dyDescent="0.25">
      <c r="A6" s="36" t="s">
        <v>22</v>
      </c>
      <c r="B6" s="39">
        <v>0.9375</v>
      </c>
      <c r="C6" s="39">
        <v>0.88311688311688308</v>
      </c>
      <c r="D6" s="39">
        <v>0.84931506849315064</v>
      </c>
      <c r="E6" s="39">
        <v>0.91304347826086951</v>
      </c>
      <c r="F6" s="39">
        <v>0.92</v>
      </c>
      <c r="G6" s="39">
        <v>0.9375</v>
      </c>
      <c r="H6" s="39">
        <v>0.8571428571428571</v>
      </c>
      <c r="I6" s="39">
        <v>0.89965975528768005</v>
      </c>
    </row>
    <row r="7" spans="1:9" x14ac:dyDescent="0.25">
      <c r="A7" s="36" t="s">
        <v>24</v>
      </c>
      <c r="B7" s="39">
        <v>0.85526315789473684</v>
      </c>
      <c r="C7" s="39">
        <v>0.9178082191780822</v>
      </c>
      <c r="D7" s="39">
        <v>0.8651685393258427</v>
      </c>
      <c r="E7" s="39">
        <v>0.93243243243243246</v>
      </c>
      <c r="F7" s="39">
        <v>0.91666666666666663</v>
      </c>
      <c r="G7" s="39">
        <v>0.90566037735849059</v>
      </c>
      <c r="H7" s="39">
        <v>0.92</v>
      </c>
      <c r="I7" s="39">
        <v>0.90185705612232159</v>
      </c>
    </row>
    <row r="8" spans="1:9" x14ac:dyDescent="0.25">
      <c r="A8" s="36" t="s">
        <v>27</v>
      </c>
      <c r="B8" s="39">
        <v>0.86153846153846159</v>
      </c>
      <c r="C8" s="39">
        <v>0.9285714285714286</v>
      </c>
      <c r="D8" s="39">
        <v>0.84146341463414631</v>
      </c>
      <c r="E8" s="39">
        <v>0.82432432432432434</v>
      </c>
      <c r="F8" s="39">
        <v>0.87179487179487181</v>
      </c>
      <c r="G8" s="39">
        <v>0.84210526315789469</v>
      </c>
      <c r="H8" s="39">
        <v>0.96</v>
      </c>
      <c r="I8" s="39">
        <v>0.87568539486016106</v>
      </c>
    </row>
    <row r="9" spans="1:9" x14ac:dyDescent="0.25">
      <c r="A9" s="36" t="s">
        <v>23</v>
      </c>
      <c r="B9" s="39">
        <v>0.93548387096774188</v>
      </c>
      <c r="C9" s="39">
        <v>0.89393939393939392</v>
      </c>
      <c r="D9" s="39">
        <v>0.91666666666666663</v>
      </c>
      <c r="E9" s="39">
        <v>0.87209302325581395</v>
      </c>
      <c r="F9" s="39">
        <v>0.91666666666666663</v>
      </c>
      <c r="G9" s="39">
        <v>0.81818181818181823</v>
      </c>
      <c r="H9" s="39">
        <v>0.9285714285714286</v>
      </c>
      <c r="I9" s="39">
        <v>0.89737183832136147</v>
      </c>
    </row>
    <row r="10" spans="1:9" x14ac:dyDescent="0.25">
      <c r="A10" s="36" t="s">
        <v>26</v>
      </c>
      <c r="B10" s="39">
        <v>0.88709677419354838</v>
      </c>
      <c r="C10" s="39">
        <v>0.95744680851063835</v>
      </c>
      <c r="D10" s="39">
        <v>0.85483870967741937</v>
      </c>
      <c r="E10" s="39">
        <v>0.85964912280701755</v>
      </c>
      <c r="F10" s="39">
        <v>0.89830508474576276</v>
      </c>
      <c r="G10" s="39">
        <v>0.79591836734693877</v>
      </c>
      <c r="H10" s="39">
        <v>0.87096774193548387</v>
      </c>
      <c r="I10" s="39">
        <v>0.8748889441738299</v>
      </c>
    </row>
    <row r="11" spans="1:9" x14ac:dyDescent="0.25">
      <c r="A11" s="36" t="s">
        <v>28</v>
      </c>
      <c r="B11" s="39">
        <v>0.95652173913043481</v>
      </c>
      <c r="C11" s="39">
        <v>0.9</v>
      </c>
      <c r="D11" s="39">
        <v>0.83333333333333337</v>
      </c>
      <c r="E11" s="39">
        <v>0.87096774193548387</v>
      </c>
      <c r="F11" s="39">
        <v>0.84210526315789469</v>
      </c>
      <c r="G11" s="39">
        <v>0.84210526315789469</v>
      </c>
      <c r="H11" s="39">
        <v>1</v>
      </c>
      <c r="I11" s="39">
        <v>0.89214762010214887</v>
      </c>
    </row>
    <row r="12" spans="1:9" x14ac:dyDescent="0.25">
      <c r="A12" s="36" t="s">
        <v>30</v>
      </c>
      <c r="B12" s="39">
        <v>0.9076291433892747</v>
      </c>
      <c r="C12" s="39">
        <v>0.92584039047377509</v>
      </c>
      <c r="D12" s="39">
        <v>0.87461774195271713</v>
      </c>
      <c r="E12" s="39">
        <v>0.8850838637275521</v>
      </c>
      <c r="F12" s="39">
        <v>0.87928746246319844</v>
      </c>
      <c r="G12" s="39">
        <v>0.87735301274329103</v>
      </c>
      <c r="H12" s="39">
        <v>0.89809743252139562</v>
      </c>
      <c r="I12" s="39">
        <v>0.89255843532445778</v>
      </c>
    </row>
  </sheetData>
  <conditionalFormatting pivot="1" sqref="B5:I1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0488A-7FF0-4A8D-BD44-72B12F658309}">
  <dimension ref="A1:H107"/>
  <sheetViews>
    <sheetView topLeftCell="A73" workbookViewId="0">
      <selection activeCell="I110" sqref="I110"/>
    </sheetView>
  </sheetViews>
  <sheetFormatPr defaultRowHeight="15.75" x14ac:dyDescent="0.25"/>
  <cols>
    <col min="1" max="16384" width="9.140625" style="33"/>
  </cols>
  <sheetData>
    <row r="1" spans="1:8" x14ac:dyDescent="0.25">
      <c r="A1" s="33" t="s">
        <v>86</v>
      </c>
      <c r="B1" s="33" t="s">
        <v>85</v>
      </c>
      <c r="C1" s="33" t="s">
        <v>84</v>
      </c>
      <c r="D1" s="33" t="s">
        <v>83</v>
      </c>
      <c r="E1" s="33" t="s">
        <v>82</v>
      </c>
      <c r="F1" s="33" t="s">
        <v>9</v>
      </c>
      <c r="G1" s="33" t="s">
        <v>81</v>
      </c>
      <c r="H1" s="33" t="s">
        <v>80</v>
      </c>
    </row>
    <row r="2" spans="1:8" x14ac:dyDescent="0.25">
      <c r="A2" s="33" t="s">
        <v>60</v>
      </c>
      <c r="B2" s="33" t="s">
        <v>28</v>
      </c>
      <c r="C2" s="33">
        <v>23</v>
      </c>
      <c r="D2" s="33">
        <v>21</v>
      </c>
      <c r="E2" s="33">
        <v>23</v>
      </c>
      <c r="F2" s="39">
        <v>0.95652173913043481</v>
      </c>
      <c r="G2" s="41">
        <v>1.173913043478261</v>
      </c>
      <c r="H2" s="41">
        <v>4.6086956521739131</v>
      </c>
    </row>
    <row r="3" spans="1:8" x14ac:dyDescent="0.25">
      <c r="A3" s="33" t="s">
        <v>60</v>
      </c>
      <c r="B3" s="33" t="s">
        <v>25</v>
      </c>
      <c r="C3" s="33">
        <v>25</v>
      </c>
      <c r="D3" s="33">
        <v>23</v>
      </c>
      <c r="E3" s="33">
        <v>27</v>
      </c>
      <c r="F3" s="39">
        <v>0.92592592592592593</v>
      </c>
      <c r="G3" s="41">
        <v>1.0740740740740742</v>
      </c>
      <c r="H3" s="41">
        <v>11.74074074074074</v>
      </c>
    </row>
    <row r="4" spans="1:8" x14ac:dyDescent="0.25">
      <c r="A4" s="33" t="s">
        <v>60</v>
      </c>
      <c r="B4" s="33" t="s">
        <v>23</v>
      </c>
      <c r="C4" s="33">
        <v>2</v>
      </c>
      <c r="D4" s="33">
        <v>1</v>
      </c>
      <c r="E4" s="33">
        <v>2</v>
      </c>
      <c r="F4" s="39">
        <v>1</v>
      </c>
      <c r="G4" s="41">
        <v>1</v>
      </c>
      <c r="H4" s="41">
        <v>0</v>
      </c>
    </row>
    <row r="5" spans="1:8" x14ac:dyDescent="0.25">
      <c r="A5" s="33" t="s">
        <v>60</v>
      </c>
      <c r="B5" s="33" t="s">
        <v>24</v>
      </c>
      <c r="C5" s="33">
        <v>3</v>
      </c>
      <c r="D5" s="33">
        <v>0</v>
      </c>
      <c r="E5" s="33">
        <v>3</v>
      </c>
      <c r="F5" s="39">
        <v>1</v>
      </c>
      <c r="G5" s="41">
        <v>1</v>
      </c>
      <c r="H5" s="41">
        <v>0</v>
      </c>
    </row>
    <row r="6" spans="1:8" x14ac:dyDescent="0.25">
      <c r="A6" s="33" t="s">
        <v>60</v>
      </c>
      <c r="B6" s="33" t="s">
        <v>27</v>
      </c>
      <c r="C6" s="33">
        <v>1</v>
      </c>
      <c r="D6" s="33">
        <v>1</v>
      </c>
      <c r="E6" s="33">
        <v>1</v>
      </c>
      <c r="F6" s="39">
        <v>0</v>
      </c>
      <c r="G6" s="41">
        <v>2</v>
      </c>
      <c r="H6" s="41">
        <v>0</v>
      </c>
    </row>
    <row r="7" spans="1:8" x14ac:dyDescent="0.25">
      <c r="A7" s="33" t="s">
        <v>79</v>
      </c>
      <c r="B7" s="33" t="s">
        <v>28</v>
      </c>
      <c r="C7" s="33">
        <v>17</v>
      </c>
      <c r="D7" s="33">
        <v>17</v>
      </c>
      <c r="E7" s="33">
        <v>17</v>
      </c>
      <c r="F7" s="39">
        <v>0.82352941176470584</v>
      </c>
      <c r="G7" s="41">
        <v>1.1764705882352942</v>
      </c>
      <c r="H7" s="41">
        <v>22.764705882352942</v>
      </c>
    </row>
    <row r="8" spans="1:8" x14ac:dyDescent="0.25">
      <c r="A8" s="33" t="s">
        <v>79</v>
      </c>
      <c r="B8" s="33" t="s">
        <v>25</v>
      </c>
      <c r="C8" s="33">
        <v>24</v>
      </c>
      <c r="D8" s="33">
        <v>22</v>
      </c>
      <c r="E8" s="33">
        <v>24</v>
      </c>
      <c r="F8" s="39">
        <v>0.91666666666666663</v>
      </c>
      <c r="G8" s="41">
        <v>1.0833333333333333</v>
      </c>
      <c r="H8" s="41">
        <v>23.041666666666668</v>
      </c>
    </row>
    <row r="9" spans="1:8" x14ac:dyDescent="0.25">
      <c r="A9" s="33" t="s">
        <v>78</v>
      </c>
      <c r="B9" s="33" t="s">
        <v>26</v>
      </c>
      <c r="C9" s="33">
        <v>1</v>
      </c>
      <c r="D9" s="33">
        <v>0</v>
      </c>
      <c r="E9" s="33">
        <v>1</v>
      </c>
      <c r="F9" s="39">
        <v>1</v>
      </c>
      <c r="G9" s="41">
        <v>1</v>
      </c>
      <c r="H9" s="41">
        <v>0</v>
      </c>
    </row>
    <row r="10" spans="1:8" x14ac:dyDescent="0.25">
      <c r="A10" s="33" t="s">
        <v>78</v>
      </c>
      <c r="B10" s="33" t="s">
        <v>28</v>
      </c>
      <c r="C10" s="33">
        <v>15</v>
      </c>
      <c r="D10" s="33">
        <v>15</v>
      </c>
      <c r="E10" s="33">
        <v>15</v>
      </c>
      <c r="F10" s="39">
        <v>0.8</v>
      </c>
      <c r="G10" s="41">
        <v>1.2666666666666666</v>
      </c>
      <c r="H10" s="41">
        <v>19</v>
      </c>
    </row>
    <row r="11" spans="1:8" x14ac:dyDescent="0.25">
      <c r="A11" s="33" t="s">
        <v>78</v>
      </c>
      <c r="B11" s="33" t="s">
        <v>25</v>
      </c>
      <c r="C11" s="33">
        <v>18</v>
      </c>
      <c r="D11" s="33">
        <v>17</v>
      </c>
      <c r="E11" s="33">
        <v>18</v>
      </c>
      <c r="F11" s="39">
        <v>0.88888888888888884</v>
      </c>
      <c r="G11" s="41">
        <v>1.1111111111111112</v>
      </c>
      <c r="H11" s="41">
        <v>6</v>
      </c>
    </row>
    <row r="12" spans="1:8" x14ac:dyDescent="0.25">
      <c r="A12" s="33" t="s">
        <v>77</v>
      </c>
      <c r="B12" s="33" t="s">
        <v>28</v>
      </c>
      <c r="C12" s="33">
        <v>9</v>
      </c>
      <c r="D12" s="33">
        <v>9</v>
      </c>
      <c r="E12" s="33">
        <v>10</v>
      </c>
      <c r="F12" s="39">
        <v>0.7</v>
      </c>
      <c r="G12" s="41">
        <v>1.3</v>
      </c>
      <c r="H12" s="41">
        <v>37</v>
      </c>
    </row>
    <row r="13" spans="1:8" x14ac:dyDescent="0.25">
      <c r="A13" s="33" t="s">
        <v>77</v>
      </c>
      <c r="B13" s="33" t="s">
        <v>25</v>
      </c>
      <c r="C13" s="33">
        <v>9</v>
      </c>
      <c r="D13" s="33">
        <v>9</v>
      </c>
      <c r="E13" s="33">
        <v>9</v>
      </c>
      <c r="F13" s="39">
        <v>0.88888888888888884</v>
      </c>
      <c r="G13" s="41">
        <v>1.1111111111111112</v>
      </c>
      <c r="H13" s="41">
        <v>0.44444444444444442</v>
      </c>
    </row>
    <row r="14" spans="1:8" x14ac:dyDescent="0.25">
      <c r="A14" s="33" t="s">
        <v>76</v>
      </c>
      <c r="B14" s="33" t="s">
        <v>28</v>
      </c>
      <c r="C14" s="33">
        <v>5</v>
      </c>
      <c r="D14" s="33">
        <v>5</v>
      </c>
      <c r="E14" s="33">
        <v>5</v>
      </c>
      <c r="F14" s="39">
        <v>1</v>
      </c>
      <c r="G14" s="41">
        <v>1</v>
      </c>
      <c r="H14" s="41">
        <v>0</v>
      </c>
    </row>
    <row r="15" spans="1:8" x14ac:dyDescent="0.25">
      <c r="A15" s="33" t="s">
        <v>76</v>
      </c>
      <c r="B15" s="33" t="s">
        <v>25</v>
      </c>
      <c r="C15" s="33">
        <v>8</v>
      </c>
      <c r="D15" s="33">
        <v>6</v>
      </c>
      <c r="E15" s="33">
        <v>9</v>
      </c>
      <c r="F15" s="39">
        <v>0.66666666666666663</v>
      </c>
      <c r="G15" s="41">
        <v>1.3333333333333333</v>
      </c>
      <c r="H15" s="41">
        <v>44.111111111111114</v>
      </c>
    </row>
    <row r="16" spans="1:8" x14ac:dyDescent="0.25">
      <c r="A16" s="33" t="s">
        <v>75</v>
      </c>
      <c r="B16" s="33" t="s">
        <v>28</v>
      </c>
      <c r="C16" s="33">
        <v>7</v>
      </c>
      <c r="D16" s="33">
        <v>7</v>
      </c>
      <c r="E16" s="33">
        <v>7</v>
      </c>
      <c r="F16" s="39">
        <v>1</v>
      </c>
      <c r="G16" s="41">
        <v>1</v>
      </c>
      <c r="H16" s="41">
        <v>0</v>
      </c>
    </row>
    <row r="17" spans="1:8" x14ac:dyDescent="0.25">
      <c r="A17" s="33" t="s">
        <v>75</v>
      </c>
      <c r="B17" s="33" t="s">
        <v>25</v>
      </c>
      <c r="C17" s="33">
        <v>5</v>
      </c>
      <c r="D17" s="33">
        <v>5</v>
      </c>
      <c r="E17" s="33">
        <v>5</v>
      </c>
      <c r="F17" s="39">
        <v>0.8</v>
      </c>
      <c r="G17" s="41">
        <v>1.2</v>
      </c>
      <c r="H17" s="41">
        <v>36.200000000000003</v>
      </c>
    </row>
    <row r="18" spans="1:8" x14ac:dyDescent="0.25">
      <c r="A18" s="33" t="s">
        <v>74</v>
      </c>
      <c r="B18" s="33" t="s">
        <v>28</v>
      </c>
      <c r="C18" s="33">
        <v>9</v>
      </c>
      <c r="D18" s="33">
        <v>9</v>
      </c>
      <c r="E18" s="33">
        <v>9</v>
      </c>
      <c r="F18" s="39">
        <v>0.88888888888888884</v>
      </c>
      <c r="G18" s="41">
        <v>1.1111111111111112</v>
      </c>
      <c r="H18" s="41">
        <v>2.6666666666666665</v>
      </c>
    </row>
    <row r="19" spans="1:8" x14ac:dyDescent="0.25">
      <c r="A19" s="33" t="s">
        <v>74</v>
      </c>
      <c r="B19" s="33" t="s">
        <v>25</v>
      </c>
      <c r="C19" s="33">
        <v>6</v>
      </c>
      <c r="D19" s="33">
        <v>6</v>
      </c>
      <c r="E19" s="33">
        <v>6</v>
      </c>
      <c r="F19" s="39">
        <v>0.83333333333333337</v>
      </c>
      <c r="G19" s="41">
        <v>1.1666666666666667</v>
      </c>
      <c r="H19" s="41">
        <v>123.83333333333333</v>
      </c>
    </row>
    <row r="20" spans="1:8" x14ac:dyDescent="0.25">
      <c r="A20" s="33" t="s">
        <v>73</v>
      </c>
      <c r="B20" s="33" t="s">
        <v>28</v>
      </c>
      <c r="C20" s="33">
        <v>3</v>
      </c>
      <c r="D20" s="33">
        <v>3</v>
      </c>
      <c r="E20" s="33">
        <v>3</v>
      </c>
      <c r="F20" s="39">
        <v>1</v>
      </c>
      <c r="G20" s="41">
        <v>1</v>
      </c>
      <c r="H20" s="41">
        <v>0</v>
      </c>
    </row>
    <row r="21" spans="1:8" x14ac:dyDescent="0.25">
      <c r="A21" s="33" t="s">
        <v>73</v>
      </c>
      <c r="B21" s="33" t="s">
        <v>25</v>
      </c>
      <c r="C21" s="33">
        <v>8</v>
      </c>
      <c r="D21" s="33">
        <v>8</v>
      </c>
      <c r="E21" s="33">
        <v>8</v>
      </c>
      <c r="F21" s="39">
        <v>1</v>
      </c>
      <c r="G21" s="41">
        <v>1</v>
      </c>
      <c r="H21" s="41">
        <v>0</v>
      </c>
    </row>
    <row r="22" spans="1:8" x14ac:dyDescent="0.25">
      <c r="A22" s="33" t="s">
        <v>72</v>
      </c>
      <c r="B22" s="33" t="s">
        <v>28</v>
      </c>
      <c r="C22" s="33">
        <v>9</v>
      </c>
      <c r="D22" s="33">
        <v>9</v>
      </c>
      <c r="E22" s="33">
        <v>9</v>
      </c>
      <c r="F22" s="39">
        <v>0.88888888888888884</v>
      </c>
      <c r="G22" s="41">
        <v>1.1111111111111112</v>
      </c>
      <c r="H22" s="41">
        <v>29.444444444444443</v>
      </c>
    </row>
    <row r="23" spans="1:8" x14ac:dyDescent="0.25">
      <c r="A23" s="33" t="s">
        <v>72</v>
      </c>
      <c r="B23" s="33" t="s">
        <v>25</v>
      </c>
      <c r="C23" s="33">
        <v>18</v>
      </c>
      <c r="D23" s="33">
        <v>17</v>
      </c>
      <c r="E23" s="33">
        <v>19</v>
      </c>
      <c r="F23" s="39">
        <v>0.94736842105263153</v>
      </c>
      <c r="G23" s="41">
        <v>1.0526315789473684</v>
      </c>
      <c r="H23" s="41">
        <v>6.8947368421052628</v>
      </c>
    </row>
    <row r="24" spans="1:8" x14ac:dyDescent="0.25">
      <c r="A24" s="33" t="s">
        <v>71</v>
      </c>
      <c r="B24" s="33" t="s">
        <v>28</v>
      </c>
      <c r="C24" s="33">
        <v>18</v>
      </c>
      <c r="D24" s="33">
        <v>17</v>
      </c>
      <c r="E24" s="33">
        <v>19</v>
      </c>
      <c r="F24" s="39">
        <v>0.84210526315789469</v>
      </c>
      <c r="G24" s="41">
        <v>1.2105263157894737</v>
      </c>
      <c r="H24" s="41">
        <v>50.578947368421055</v>
      </c>
    </row>
    <row r="25" spans="1:8" x14ac:dyDescent="0.25">
      <c r="A25" s="33" t="s">
        <v>71</v>
      </c>
      <c r="B25" s="33" t="s">
        <v>25</v>
      </c>
      <c r="C25" s="33">
        <v>22</v>
      </c>
      <c r="D25" s="33">
        <v>20</v>
      </c>
      <c r="E25" s="33">
        <v>23</v>
      </c>
      <c r="F25" s="39">
        <v>0.95652173913043481</v>
      </c>
      <c r="G25" s="41">
        <v>1.0869565217391304</v>
      </c>
      <c r="H25" s="41">
        <v>7.8260869565217392</v>
      </c>
    </row>
    <row r="26" spans="1:8" x14ac:dyDescent="0.25">
      <c r="A26" s="33" t="s">
        <v>71</v>
      </c>
      <c r="B26" s="33" t="s">
        <v>24</v>
      </c>
      <c r="C26" s="33">
        <v>2</v>
      </c>
      <c r="D26" s="33">
        <v>0</v>
      </c>
      <c r="E26" s="33">
        <v>2</v>
      </c>
      <c r="F26" s="39">
        <v>1</v>
      </c>
      <c r="G26" s="41">
        <v>1</v>
      </c>
      <c r="H26" s="41">
        <v>0</v>
      </c>
    </row>
    <row r="27" spans="1:8" x14ac:dyDescent="0.25">
      <c r="A27" s="33" t="s">
        <v>70</v>
      </c>
      <c r="B27" s="33" t="s">
        <v>26</v>
      </c>
      <c r="C27" s="33">
        <v>1</v>
      </c>
      <c r="D27" s="33">
        <v>1</v>
      </c>
      <c r="E27" s="33">
        <v>1</v>
      </c>
      <c r="F27" s="39">
        <v>1</v>
      </c>
      <c r="G27" s="41">
        <v>1</v>
      </c>
      <c r="H27" s="41">
        <v>0</v>
      </c>
    </row>
    <row r="28" spans="1:8" x14ac:dyDescent="0.25">
      <c r="A28" s="33" t="s">
        <v>70</v>
      </c>
      <c r="B28" s="33" t="s">
        <v>28</v>
      </c>
      <c r="C28" s="33">
        <v>23</v>
      </c>
      <c r="D28" s="33">
        <v>22</v>
      </c>
      <c r="E28" s="33">
        <v>25</v>
      </c>
      <c r="F28" s="39">
        <v>0.76</v>
      </c>
      <c r="G28" s="41">
        <v>1.24</v>
      </c>
      <c r="H28" s="41">
        <v>34.76</v>
      </c>
    </row>
    <row r="29" spans="1:8" x14ac:dyDescent="0.25">
      <c r="A29" s="33" t="s">
        <v>70</v>
      </c>
      <c r="B29" s="33" t="s">
        <v>25</v>
      </c>
      <c r="C29" s="33">
        <v>19</v>
      </c>
      <c r="D29" s="33">
        <v>18</v>
      </c>
      <c r="E29" s="33">
        <v>20</v>
      </c>
      <c r="F29" s="39">
        <v>0.95</v>
      </c>
      <c r="G29" s="41">
        <v>1.05</v>
      </c>
      <c r="H29" s="41">
        <v>1.55</v>
      </c>
    </row>
    <row r="30" spans="1:8" x14ac:dyDescent="0.25">
      <c r="A30" s="33" t="s">
        <v>70</v>
      </c>
      <c r="B30" s="33" t="s">
        <v>24</v>
      </c>
      <c r="C30" s="33">
        <v>1</v>
      </c>
      <c r="D30" s="33">
        <v>0</v>
      </c>
      <c r="E30" s="33">
        <v>1</v>
      </c>
      <c r="F30" s="39">
        <v>1</v>
      </c>
      <c r="G30" s="41">
        <v>1</v>
      </c>
      <c r="H30" s="41">
        <v>0</v>
      </c>
    </row>
    <row r="31" spans="1:8" x14ac:dyDescent="0.25">
      <c r="A31" s="33" t="s">
        <v>69</v>
      </c>
      <c r="B31" s="33" t="s">
        <v>26</v>
      </c>
      <c r="C31" s="33">
        <v>1</v>
      </c>
      <c r="D31" s="33">
        <v>0</v>
      </c>
      <c r="E31" s="33">
        <v>1</v>
      </c>
      <c r="F31" s="39">
        <v>1</v>
      </c>
      <c r="G31" s="41">
        <v>1</v>
      </c>
      <c r="H31" s="41">
        <v>0</v>
      </c>
    </row>
    <row r="32" spans="1:8" x14ac:dyDescent="0.25">
      <c r="A32" s="33" t="s">
        <v>69</v>
      </c>
      <c r="B32" s="33" t="s">
        <v>22</v>
      </c>
      <c r="C32" s="33">
        <v>1</v>
      </c>
      <c r="D32" s="33">
        <v>0</v>
      </c>
      <c r="E32" s="33">
        <v>1</v>
      </c>
      <c r="F32" s="39">
        <v>1</v>
      </c>
      <c r="G32" s="41">
        <v>1</v>
      </c>
      <c r="H32" s="41">
        <v>0</v>
      </c>
    </row>
    <row r="33" spans="1:8" x14ac:dyDescent="0.25">
      <c r="A33" s="33" t="s">
        <v>69</v>
      </c>
      <c r="B33" s="33" t="s">
        <v>28</v>
      </c>
      <c r="C33" s="33">
        <v>31</v>
      </c>
      <c r="D33" s="33">
        <v>31</v>
      </c>
      <c r="E33" s="33">
        <v>32</v>
      </c>
      <c r="F33" s="39">
        <v>0.96875</v>
      </c>
      <c r="G33" s="41">
        <v>1.03125</v>
      </c>
      <c r="H33" s="41">
        <v>6.28125</v>
      </c>
    </row>
    <row r="34" spans="1:8" x14ac:dyDescent="0.25">
      <c r="A34" s="33" t="s">
        <v>69</v>
      </c>
      <c r="B34" s="33" t="s">
        <v>25</v>
      </c>
      <c r="C34" s="33">
        <v>27</v>
      </c>
      <c r="D34" s="33">
        <v>27</v>
      </c>
      <c r="E34" s="33">
        <v>27</v>
      </c>
      <c r="F34" s="39">
        <v>0.92592592592592593</v>
      </c>
      <c r="G34" s="41">
        <v>1.0740740740740742</v>
      </c>
      <c r="H34" s="41">
        <v>1.1851851851851851</v>
      </c>
    </row>
    <row r="35" spans="1:8" x14ac:dyDescent="0.25">
      <c r="A35" s="33" t="s">
        <v>69</v>
      </c>
      <c r="B35" s="33" t="s">
        <v>24</v>
      </c>
      <c r="C35" s="33">
        <v>2</v>
      </c>
      <c r="D35" s="33">
        <v>1</v>
      </c>
      <c r="E35" s="33">
        <v>2</v>
      </c>
      <c r="F35" s="39">
        <v>0.5</v>
      </c>
      <c r="G35" s="41">
        <v>1.5</v>
      </c>
      <c r="H35" s="41">
        <v>78</v>
      </c>
    </row>
    <row r="36" spans="1:8" x14ac:dyDescent="0.25">
      <c r="A36" s="33" t="s">
        <v>69</v>
      </c>
      <c r="B36" s="33" t="s">
        <v>27</v>
      </c>
      <c r="C36" s="33">
        <v>1</v>
      </c>
      <c r="D36" s="33">
        <v>0</v>
      </c>
      <c r="E36" s="33">
        <v>1</v>
      </c>
      <c r="F36" s="39">
        <v>1</v>
      </c>
      <c r="G36" s="41">
        <v>1</v>
      </c>
      <c r="H36" s="41">
        <v>0</v>
      </c>
    </row>
    <row r="37" spans="1:8" x14ac:dyDescent="0.25">
      <c r="A37" s="33" t="s">
        <v>68</v>
      </c>
      <c r="B37" s="33" t="s">
        <v>28</v>
      </c>
      <c r="C37" s="33">
        <v>29</v>
      </c>
      <c r="D37" s="33">
        <v>28</v>
      </c>
      <c r="E37" s="33">
        <v>30</v>
      </c>
      <c r="F37" s="39">
        <v>0.96666666666666667</v>
      </c>
      <c r="G37" s="41">
        <v>1.0333333333333334</v>
      </c>
      <c r="H37" s="41">
        <v>7.333333333333333</v>
      </c>
    </row>
    <row r="38" spans="1:8" x14ac:dyDescent="0.25">
      <c r="A38" s="33" t="s">
        <v>68</v>
      </c>
      <c r="B38" s="33" t="s">
        <v>25</v>
      </c>
      <c r="C38" s="33">
        <v>31</v>
      </c>
      <c r="D38" s="33">
        <v>30</v>
      </c>
      <c r="E38" s="33">
        <v>33</v>
      </c>
      <c r="F38" s="39">
        <v>0.96969696969696972</v>
      </c>
      <c r="G38" s="41">
        <v>1.0303030303030303</v>
      </c>
      <c r="H38" s="41">
        <v>4.8484848484848486</v>
      </c>
    </row>
    <row r="39" spans="1:8" x14ac:dyDescent="0.25">
      <c r="A39" s="33" t="s">
        <v>67</v>
      </c>
      <c r="B39" s="33" t="s">
        <v>26</v>
      </c>
      <c r="C39" s="33">
        <v>1</v>
      </c>
      <c r="D39" s="33">
        <v>0</v>
      </c>
      <c r="E39" s="33">
        <v>1</v>
      </c>
      <c r="F39" s="39">
        <v>1</v>
      </c>
      <c r="G39" s="41">
        <v>1</v>
      </c>
      <c r="H39" s="41">
        <v>0</v>
      </c>
    </row>
    <row r="40" spans="1:8" x14ac:dyDescent="0.25">
      <c r="A40" s="33" t="s">
        <v>67</v>
      </c>
      <c r="B40" s="33" t="s">
        <v>28</v>
      </c>
      <c r="C40" s="33">
        <v>33</v>
      </c>
      <c r="D40" s="33">
        <v>31</v>
      </c>
      <c r="E40" s="33">
        <v>34</v>
      </c>
      <c r="F40" s="39">
        <v>0.97058823529411764</v>
      </c>
      <c r="G40" s="41">
        <v>1.0294117647058822</v>
      </c>
      <c r="H40" s="41">
        <v>2.4117647058823528</v>
      </c>
    </row>
    <row r="41" spans="1:8" x14ac:dyDescent="0.25">
      <c r="A41" s="33" t="s">
        <v>67</v>
      </c>
      <c r="B41" s="33" t="s">
        <v>25</v>
      </c>
      <c r="C41" s="33">
        <v>32</v>
      </c>
      <c r="D41" s="33">
        <v>31</v>
      </c>
      <c r="E41" s="33">
        <v>38</v>
      </c>
      <c r="F41" s="39">
        <v>0.92105263157894735</v>
      </c>
      <c r="G41" s="41">
        <v>1.0789473684210527</v>
      </c>
      <c r="H41" s="41">
        <v>30.657894736842106</v>
      </c>
    </row>
    <row r="42" spans="1:8" x14ac:dyDescent="0.25">
      <c r="A42" s="33" t="s">
        <v>67</v>
      </c>
      <c r="B42" s="33" t="s">
        <v>23</v>
      </c>
      <c r="C42" s="33">
        <v>2</v>
      </c>
      <c r="D42" s="33">
        <v>0</v>
      </c>
      <c r="E42" s="33">
        <v>2</v>
      </c>
      <c r="F42" s="39">
        <v>1</v>
      </c>
      <c r="G42" s="41">
        <v>1</v>
      </c>
      <c r="H42" s="41">
        <v>0</v>
      </c>
    </row>
    <row r="43" spans="1:8" x14ac:dyDescent="0.25">
      <c r="A43" s="33" t="s">
        <v>67</v>
      </c>
      <c r="B43" s="33" t="s">
        <v>27</v>
      </c>
      <c r="C43" s="33">
        <v>1</v>
      </c>
      <c r="D43" s="33">
        <v>0</v>
      </c>
      <c r="E43" s="33">
        <v>1</v>
      </c>
      <c r="F43" s="39">
        <v>1</v>
      </c>
      <c r="G43" s="41">
        <v>1</v>
      </c>
      <c r="H43" s="41">
        <v>0</v>
      </c>
    </row>
    <row r="44" spans="1:8" x14ac:dyDescent="0.25">
      <c r="A44" s="33" t="s">
        <v>66</v>
      </c>
      <c r="B44" s="33" t="s">
        <v>26</v>
      </c>
      <c r="C44" s="33">
        <v>1</v>
      </c>
      <c r="D44" s="33">
        <v>0</v>
      </c>
      <c r="E44" s="33">
        <v>1</v>
      </c>
      <c r="F44" s="39">
        <v>1</v>
      </c>
      <c r="G44" s="41">
        <v>1</v>
      </c>
      <c r="H44" s="41">
        <v>0</v>
      </c>
    </row>
    <row r="45" spans="1:8" x14ac:dyDescent="0.25">
      <c r="A45" s="33" t="s">
        <v>66</v>
      </c>
      <c r="B45" s="33" t="s">
        <v>22</v>
      </c>
      <c r="C45" s="33">
        <v>1</v>
      </c>
      <c r="D45" s="33">
        <v>0</v>
      </c>
      <c r="E45" s="33">
        <v>1</v>
      </c>
      <c r="F45" s="39">
        <v>1</v>
      </c>
      <c r="G45" s="41">
        <v>1</v>
      </c>
      <c r="H45" s="41">
        <v>0</v>
      </c>
    </row>
    <row r="46" spans="1:8" x14ac:dyDescent="0.25">
      <c r="A46" s="33" t="s">
        <v>66</v>
      </c>
      <c r="B46" s="33" t="s">
        <v>28</v>
      </c>
      <c r="C46" s="33">
        <v>26</v>
      </c>
      <c r="D46" s="33">
        <v>23</v>
      </c>
      <c r="E46" s="33">
        <v>26</v>
      </c>
      <c r="F46" s="39">
        <v>0.88461538461538458</v>
      </c>
      <c r="G46" s="41">
        <v>1.1923076923076923</v>
      </c>
      <c r="H46" s="41">
        <v>33.153846153846153</v>
      </c>
    </row>
    <row r="47" spans="1:8" x14ac:dyDescent="0.25">
      <c r="A47" s="33" t="s">
        <v>66</v>
      </c>
      <c r="B47" s="33" t="s">
        <v>25</v>
      </c>
      <c r="C47" s="33">
        <v>30</v>
      </c>
      <c r="D47" s="33">
        <v>29</v>
      </c>
      <c r="E47" s="33">
        <v>31</v>
      </c>
      <c r="F47" s="39">
        <v>0.93548387096774188</v>
      </c>
      <c r="G47" s="41">
        <v>1.064516129032258</v>
      </c>
      <c r="H47" s="41">
        <v>4.5161290322580649</v>
      </c>
    </row>
    <row r="48" spans="1:8" x14ac:dyDescent="0.25">
      <c r="A48" s="33" t="s">
        <v>66</v>
      </c>
      <c r="B48" s="33" t="s">
        <v>23</v>
      </c>
      <c r="C48" s="33">
        <v>1</v>
      </c>
      <c r="D48" s="33">
        <v>0</v>
      </c>
      <c r="E48" s="33">
        <v>1</v>
      </c>
      <c r="F48" s="39">
        <v>1</v>
      </c>
      <c r="G48" s="41">
        <v>1</v>
      </c>
      <c r="H48" s="41">
        <v>0</v>
      </c>
    </row>
    <row r="49" spans="1:8" x14ac:dyDescent="0.25">
      <c r="A49" s="33" t="s">
        <v>66</v>
      </c>
      <c r="B49" s="33" t="s">
        <v>27</v>
      </c>
      <c r="C49" s="33">
        <v>1</v>
      </c>
      <c r="D49" s="33">
        <v>1</v>
      </c>
      <c r="E49" s="33">
        <v>1</v>
      </c>
      <c r="F49" s="39">
        <v>1</v>
      </c>
      <c r="G49" s="41">
        <v>1</v>
      </c>
      <c r="H49" s="41">
        <v>0</v>
      </c>
    </row>
    <row r="50" spans="1:8" x14ac:dyDescent="0.25">
      <c r="A50" s="33" t="s">
        <v>65</v>
      </c>
      <c r="B50" s="33" t="s">
        <v>28</v>
      </c>
      <c r="C50" s="33">
        <v>25</v>
      </c>
      <c r="D50" s="33">
        <v>22</v>
      </c>
      <c r="E50" s="33">
        <v>26</v>
      </c>
      <c r="F50" s="39">
        <v>0.88461538461538458</v>
      </c>
      <c r="G50" s="41">
        <v>1.2307692307692308</v>
      </c>
      <c r="H50" s="41">
        <v>6.0384615384615383</v>
      </c>
    </row>
    <row r="51" spans="1:8" x14ac:dyDescent="0.25">
      <c r="A51" s="33" t="s">
        <v>65</v>
      </c>
      <c r="B51" s="33" t="s">
        <v>25</v>
      </c>
      <c r="C51" s="33">
        <v>35</v>
      </c>
      <c r="D51" s="33">
        <v>35</v>
      </c>
      <c r="E51" s="33">
        <v>38</v>
      </c>
      <c r="F51" s="39">
        <v>0.86842105263157898</v>
      </c>
      <c r="G51" s="41">
        <v>1.131578947368421</v>
      </c>
      <c r="H51" s="41">
        <v>28.236842105263158</v>
      </c>
    </row>
    <row r="52" spans="1:8" x14ac:dyDescent="0.25">
      <c r="A52" s="33" t="s">
        <v>65</v>
      </c>
      <c r="B52" s="33" t="s">
        <v>23</v>
      </c>
      <c r="C52" s="33">
        <v>1</v>
      </c>
      <c r="D52" s="33">
        <v>0</v>
      </c>
      <c r="E52" s="33">
        <v>1</v>
      </c>
      <c r="F52" s="39">
        <v>1</v>
      </c>
      <c r="G52" s="41">
        <v>1</v>
      </c>
      <c r="H52" s="41">
        <v>0</v>
      </c>
    </row>
    <row r="53" spans="1:8" x14ac:dyDescent="0.25">
      <c r="A53" s="33" t="s">
        <v>64</v>
      </c>
      <c r="B53" s="33" t="s">
        <v>26</v>
      </c>
      <c r="C53" s="33">
        <v>1</v>
      </c>
      <c r="D53" s="33">
        <v>1</v>
      </c>
      <c r="E53" s="33">
        <v>1</v>
      </c>
      <c r="F53" s="39">
        <v>1</v>
      </c>
      <c r="G53" s="41">
        <v>1</v>
      </c>
      <c r="H53" s="41">
        <v>0</v>
      </c>
    </row>
    <row r="54" spans="1:8" x14ac:dyDescent="0.25">
      <c r="A54" s="33" t="s">
        <v>64</v>
      </c>
      <c r="B54" s="33" t="s">
        <v>28</v>
      </c>
      <c r="C54" s="33">
        <v>28</v>
      </c>
      <c r="D54" s="33">
        <v>27</v>
      </c>
      <c r="E54" s="33">
        <v>30</v>
      </c>
      <c r="F54" s="39">
        <v>0.96666666666666667</v>
      </c>
      <c r="G54" s="41">
        <v>1.0333333333333334</v>
      </c>
      <c r="H54" s="41">
        <v>0.36666666666666664</v>
      </c>
    </row>
    <row r="55" spans="1:8" x14ac:dyDescent="0.25">
      <c r="A55" s="33" t="s">
        <v>64</v>
      </c>
      <c r="B55" s="33" t="s">
        <v>25</v>
      </c>
      <c r="C55" s="33">
        <v>30</v>
      </c>
      <c r="D55" s="33">
        <v>30</v>
      </c>
      <c r="E55" s="33">
        <v>31</v>
      </c>
      <c r="F55" s="39">
        <v>0.93548387096774188</v>
      </c>
      <c r="G55" s="41">
        <v>1.096774193548387</v>
      </c>
      <c r="H55" s="41">
        <v>1.6129032258064515</v>
      </c>
    </row>
    <row r="56" spans="1:8" x14ac:dyDescent="0.25">
      <c r="A56" s="33" t="s">
        <v>64</v>
      </c>
      <c r="B56" s="33" t="s">
        <v>23</v>
      </c>
      <c r="C56" s="33">
        <v>1</v>
      </c>
      <c r="D56" s="33">
        <v>0</v>
      </c>
      <c r="E56" s="33">
        <v>1</v>
      </c>
      <c r="F56" s="39">
        <v>1</v>
      </c>
      <c r="G56" s="41">
        <v>1</v>
      </c>
      <c r="H56" s="41">
        <v>0</v>
      </c>
    </row>
    <row r="57" spans="1:8" x14ac:dyDescent="0.25">
      <c r="A57" s="33" t="s">
        <v>64</v>
      </c>
      <c r="B57" s="33" t="s">
        <v>27</v>
      </c>
      <c r="C57" s="33">
        <v>1</v>
      </c>
      <c r="D57" s="33">
        <v>1</v>
      </c>
      <c r="E57" s="33">
        <v>1</v>
      </c>
      <c r="F57" s="39">
        <v>1</v>
      </c>
      <c r="G57" s="41">
        <v>1</v>
      </c>
      <c r="H57" s="41">
        <v>0</v>
      </c>
    </row>
    <row r="58" spans="1:8" x14ac:dyDescent="0.25">
      <c r="A58" s="33" t="s">
        <v>59</v>
      </c>
      <c r="B58" s="33" t="s">
        <v>26</v>
      </c>
      <c r="C58" s="33">
        <v>58</v>
      </c>
      <c r="D58" s="33">
        <v>55</v>
      </c>
      <c r="E58" s="33">
        <v>62</v>
      </c>
      <c r="F58" s="39">
        <v>0.88709677419354838</v>
      </c>
      <c r="G58" s="41">
        <v>1.1290322580645162</v>
      </c>
      <c r="H58" s="41">
        <v>16.516129032258064</v>
      </c>
    </row>
    <row r="59" spans="1:8" x14ac:dyDescent="0.25">
      <c r="A59" s="33" t="s">
        <v>59</v>
      </c>
      <c r="B59" s="33" t="s">
        <v>22</v>
      </c>
      <c r="C59" s="33">
        <v>91</v>
      </c>
      <c r="D59" s="33">
        <v>90</v>
      </c>
      <c r="E59" s="33">
        <v>96</v>
      </c>
      <c r="F59" s="39">
        <v>0.9375</v>
      </c>
      <c r="G59" s="41">
        <v>1.0729166666666667</v>
      </c>
      <c r="H59" s="41">
        <v>5.885416666666667</v>
      </c>
    </row>
    <row r="60" spans="1:8" x14ac:dyDescent="0.25">
      <c r="A60" s="33" t="s">
        <v>59</v>
      </c>
      <c r="B60" s="33" t="s">
        <v>28</v>
      </c>
      <c r="C60" s="33">
        <v>22</v>
      </c>
      <c r="D60" s="33">
        <v>21</v>
      </c>
      <c r="E60" s="33">
        <v>23</v>
      </c>
      <c r="F60" s="39">
        <v>0.95652173913043481</v>
      </c>
      <c r="G60" s="41">
        <v>1.0434782608695652</v>
      </c>
      <c r="H60" s="41">
        <v>10.217391304347826</v>
      </c>
    </row>
    <row r="61" spans="1:8" x14ac:dyDescent="0.25">
      <c r="A61" s="33" t="s">
        <v>59</v>
      </c>
      <c r="B61" s="33" t="s">
        <v>25</v>
      </c>
      <c r="C61" s="33">
        <v>25</v>
      </c>
      <c r="D61" s="33">
        <v>24</v>
      </c>
      <c r="E61" s="33">
        <v>25</v>
      </c>
      <c r="F61" s="39">
        <v>0.92</v>
      </c>
      <c r="G61" s="41">
        <v>1.1599999999999999</v>
      </c>
      <c r="H61" s="41">
        <v>9.2799999999999994</v>
      </c>
    </row>
    <row r="62" spans="1:8" x14ac:dyDescent="0.25">
      <c r="A62" s="33" t="s">
        <v>59</v>
      </c>
      <c r="B62" s="33" t="s">
        <v>23</v>
      </c>
      <c r="C62" s="33">
        <v>60</v>
      </c>
      <c r="D62" s="33">
        <v>59</v>
      </c>
      <c r="E62" s="33">
        <v>62</v>
      </c>
      <c r="F62" s="39">
        <v>0.93548387096774188</v>
      </c>
      <c r="G62" s="41">
        <v>1.0806451612903225</v>
      </c>
      <c r="H62" s="41">
        <v>6.758064516129032</v>
      </c>
    </row>
    <row r="63" spans="1:8" x14ac:dyDescent="0.25">
      <c r="A63" s="33" t="s">
        <v>59</v>
      </c>
      <c r="B63" s="33" t="s">
        <v>24</v>
      </c>
      <c r="C63" s="33">
        <v>72</v>
      </c>
      <c r="D63" s="33">
        <v>69</v>
      </c>
      <c r="E63" s="33">
        <v>76</v>
      </c>
      <c r="F63" s="39">
        <v>0.85526315789473684</v>
      </c>
      <c r="G63" s="41">
        <v>1.1447368421052631</v>
      </c>
      <c r="H63" s="41">
        <v>30.421052631578949</v>
      </c>
    </row>
    <row r="64" spans="1:8" x14ac:dyDescent="0.25">
      <c r="A64" s="33" t="s">
        <v>59</v>
      </c>
      <c r="B64" s="33" t="s">
        <v>27</v>
      </c>
      <c r="C64" s="33">
        <v>61</v>
      </c>
      <c r="D64" s="33">
        <v>58</v>
      </c>
      <c r="E64" s="33">
        <v>65</v>
      </c>
      <c r="F64" s="39">
        <v>0.86153846153846159</v>
      </c>
      <c r="G64" s="41">
        <v>1.1846153846153846</v>
      </c>
      <c r="H64" s="41">
        <v>14.615384615384615</v>
      </c>
    </row>
    <row r="65" spans="1:8" x14ac:dyDescent="0.25">
      <c r="A65" s="33" t="s">
        <v>58</v>
      </c>
      <c r="B65" s="33" t="s">
        <v>26</v>
      </c>
      <c r="C65" s="33">
        <v>46</v>
      </c>
      <c r="D65" s="33">
        <v>44</v>
      </c>
      <c r="E65" s="33">
        <v>47</v>
      </c>
      <c r="F65" s="39">
        <v>0.95744680851063835</v>
      </c>
      <c r="G65" s="41">
        <v>1.0425531914893618</v>
      </c>
      <c r="H65" s="41">
        <v>20.468085106382979</v>
      </c>
    </row>
    <row r="66" spans="1:8" x14ac:dyDescent="0.25">
      <c r="A66" s="33" t="s">
        <v>58</v>
      </c>
      <c r="B66" s="33" t="s">
        <v>22</v>
      </c>
      <c r="C66" s="33">
        <v>76</v>
      </c>
      <c r="D66" s="33">
        <v>71</v>
      </c>
      <c r="E66" s="33">
        <v>77</v>
      </c>
      <c r="F66" s="39">
        <v>0.88311688311688308</v>
      </c>
      <c r="G66" s="41">
        <v>1.1948051948051948</v>
      </c>
      <c r="H66" s="41">
        <v>17.116883116883116</v>
      </c>
    </row>
    <row r="67" spans="1:8" x14ac:dyDescent="0.25">
      <c r="A67" s="33" t="s">
        <v>58</v>
      </c>
      <c r="B67" s="33" t="s">
        <v>28</v>
      </c>
      <c r="C67" s="33">
        <v>20</v>
      </c>
      <c r="D67" s="33">
        <v>20</v>
      </c>
      <c r="E67" s="33">
        <v>20</v>
      </c>
      <c r="F67" s="39">
        <v>0.9</v>
      </c>
      <c r="G67" s="41">
        <v>1.25</v>
      </c>
      <c r="H67" s="41">
        <v>6.65</v>
      </c>
    </row>
    <row r="68" spans="1:8" x14ac:dyDescent="0.25">
      <c r="A68" s="33" t="s">
        <v>58</v>
      </c>
      <c r="B68" s="33" t="s">
        <v>25</v>
      </c>
      <c r="C68" s="33">
        <v>19</v>
      </c>
      <c r="D68" s="33">
        <v>18</v>
      </c>
      <c r="E68" s="33">
        <v>19</v>
      </c>
      <c r="F68" s="39">
        <v>1</v>
      </c>
      <c r="G68" s="41">
        <v>1</v>
      </c>
      <c r="H68" s="41">
        <v>0</v>
      </c>
    </row>
    <row r="69" spans="1:8" x14ac:dyDescent="0.25">
      <c r="A69" s="33" t="s">
        <v>58</v>
      </c>
      <c r="B69" s="33" t="s">
        <v>23</v>
      </c>
      <c r="C69" s="33">
        <v>64</v>
      </c>
      <c r="D69" s="33">
        <v>60</v>
      </c>
      <c r="E69" s="33">
        <v>66</v>
      </c>
      <c r="F69" s="39">
        <v>0.89393939393939392</v>
      </c>
      <c r="G69" s="41">
        <v>1.1363636363636365</v>
      </c>
      <c r="H69" s="41">
        <v>8.7121212121212128</v>
      </c>
    </row>
    <row r="70" spans="1:8" x14ac:dyDescent="0.25">
      <c r="A70" s="33" t="s">
        <v>58</v>
      </c>
      <c r="B70" s="33" t="s">
        <v>24</v>
      </c>
      <c r="C70" s="33">
        <v>70</v>
      </c>
      <c r="D70" s="33">
        <v>66</v>
      </c>
      <c r="E70" s="33">
        <v>73</v>
      </c>
      <c r="F70" s="39">
        <v>0.9178082191780822</v>
      </c>
      <c r="G70" s="41">
        <v>1.1095890410958904</v>
      </c>
      <c r="H70" s="41">
        <v>15.904109589041095</v>
      </c>
    </row>
    <row r="71" spans="1:8" x14ac:dyDescent="0.25">
      <c r="A71" s="33" t="s">
        <v>58</v>
      </c>
      <c r="B71" s="33" t="s">
        <v>27</v>
      </c>
      <c r="C71" s="33">
        <v>66</v>
      </c>
      <c r="D71" s="33">
        <v>64</v>
      </c>
      <c r="E71" s="33">
        <v>70</v>
      </c>
      <c r="F71" s="39">
        <v>0.9285714285714286</v>
      </c>
      <c r="G71" s="41">
        <v>1.1142857142857143</v>
      </c>
      <c r="H71" s="41">
        <v>8.6714285714285708</v>
      </c>
    </row>
    <row r="72" spans="1:8" x14ac:dyDescent="0.25">
      <c r="A72" s="33" t="s">
        <v>57</v>
      </c>
      <c r="B72" s="33" t="s">
        <v>26</v>
      </c>
      <c r="C72" s="33">
        <v>60</v>
      </c>
      <c r="D72" s="33">
        <v>57</v>
      </c>
      <c r="E72" s="33">
        <v>62</v>
      </c>
      <c r="F72" s="39">
        <v>0.85483870967741937</v>
      </c>
      <c r="G72" s="41">
        <v>1.1774193548387097</v>
      </c>
      <c r="H72" s="41">
        <v>21.548387096774192</v>
      </c>
    </row>
    <row r="73" spans="1:8" x14ac:dyDescent="0.25">
      <c r="A73" s="33" t="s">
        <v>57</v>
      </c>
      <c r="B73" s="33" t="s">
        <v>22</v>
      </c>
      <c r="C73" s="33">
        <v>67</v>
      </c>
      <c r="D73" s="33">
        <v>65</v>
      </c>
      <c r="E73" s="33">
        <v>73</v>
      </c>
      <c r="F73" s="39">
        <v>0.84931506849315064</v>
      </c>
      <c r="G73" s="41">
        <v>1.178082191780822</v>
      </c>
      <c r="H73" s="41">
        <v>21.17808219178082</v>
      </c>
    </row>
    <row r="74" spans="1:8" x14ac:dyDescent="0.25">
      <c r="A74" s="33" t="s">
        <v>57</v>
      </c>
      <c r="B74" s="33" t="s">
        <v>28</v>
      </c>
      <c r="C74" s="33">
        <v>12</v>
      </c>
      <c r="D74" s="33">
        <v>11</v>
      </c>
      <c r="E74" s="33">
        <v>12</v>
      </c>
      <c r="F74" s="39">
        <v>0.83333333333333337</v>
      </c>
      <c r="G74" s="41">
        <v>1.1666666666666667</v>
      </c>
      <c r="H74" s="41">
        <v>54.583333333333336</v>
      </c>
    </row>
    <row r="75" spans="1:8" x14ac:dyDescent="0.25">
      <c r="A75" s="33" t="s">
        <v>57</v>
      </c>
      <c r="B75" s="33" t="s">
        <v>25</v>
      </c>
      <c r="C75" s="33">
        <v>25</v>
      </c>
      <c r="D75" s="33">
        <v>24</v>
      </c>
      <c r="E75" s="33">
        <v>26</v>
      </c>
      <c r="F75" s="39">
        <v>0.96153846153846156</v>
      </c>
      <c r="G75" s="41">
        <v>1.0384615384615385</v>
      </c>
      <c r="H75" s="41">
        <v>2.0384615384615383</v>
      </c>
    </row>
    <row r="76" spans="1:8" x14ac:dyDescent="0.25">
      <c r="A76" s="33" t="s">
        <v>57</v>
      </c>
      <c r="B76" s="33" t="s">
        <v>23</v>
      </c>
      <c r="C76" s="33">
        <v>67</v>
      </c>
      <c r="D76" s="33">
        <v>63</v>
      </c>
      <c r="E76" s="33">
        <v>72</v>
      </c>
      <c r="F76" s="39">
        <v>0.91666666666666663</v>
      </c>
      <c r="G76" s="41">
        <v>1.0694444444444444</v>
      </c>
      <c r="H76" s="41">
        <v>14.527777777777779</v>
      </c>
    </row>
    <row r="77" spans="1:8" x14ac:dyDescent="0.25">
      <c r="A77" s="33" t="s">
        <v>57</v>
      </c>
      <c r="B77" s="33" t="s">
        <v>24</v>
      </c>
      <c r="C77" s="33">
        <v>84</v>
      </c>
      <c r="D77" s="33">
        <v>83</v>
      </c>
      <c r="E77" s="33">
        <v>89</v>
      </c>
      <c r="F77" s="39">
        <v>0.8651685393258427</v>
      </c>
      <c r="G77" s="41">
        <v>1.1910112359550562</v>
      </c>
      <c r="H77" s="41">
        <v>26.213483146067414</v>
      </c>
    </row>
    <row r="78" spans="1:8" x14ac:dyDescent="0.25">
      <c r="A78" s="33" t="s">
        <v>57</v>
      </c>
      <c r="B78" s="33" t="s">
        <v>27</v>
      </c>
      <c r="C78" s="33">
        <v>77</v>
      </c>
      <c r="D78" s="33">
        <v>76</v>
      </c>
      <c r="E78" s="33">
        <v>82</v>
      </c>
      <c r="F78" s="39">
        <v>0.84146341463414631</v>
      </c>
      <c r="G78" s="41">
        <v>1.2439024390243902</v>
      </c>
      <c r="H78" s="41">
        <v>31.378048780487806</v>
      </c>
    </row>
    <row r="79" spans="1:8" x14ac:dyDescent="0.25">
      <c r="A79" s="33" t="s">
        <v>56</v>
      </c>
      <c r="B79" s="33" t="s">
        <v>26</v>
      </c>
      <c r="C79" s="33">
        <v>55</v>
      </c>
      <c r="D79" s="33">
        <v>52</v>
      </c>
      <c r="E79" s="33">
        <v>57</v>
      </c>
      <c r="F79" s="39">
        <v>0.85964912280701755</v>
      </c>
      <c r="G79" s="41">
        <v>1.1403508771929824</v>
      </c>
      <c r="H79" s="41">
        <v>34.017543859649123</v>
      </c>
    </row>
    <row r="80" spans="1:8" x14ac:dyDescent="0.25">
      <c r="A80" s="33" t="s">
        <v>56</v>
      </c>
      <c r="B80" s="33" t="s">
        <v>22</v>
      </c>
      <c r="C80" s="33">
        <v>87</v>
      </c>
      <c r="D80" s="33">
        <v>79</v>
      </c>
      <c r="E80" s="33">
        <v>92</v>
      </c>
      <c r="F80" s="39">
        <v>0.91304347826086951</v>
      </c>
      <c r="G80" s="41">
        <v>1.0978260869565217</v>
      </c>
      <c r="H80" s="41">
        <v>11.021739130434783</v>
      </c>
    </row>
    <row r="81" spans="1:8" x14ac:dyDescent="0.25">
      <c r="A81" s="33" t="s">
        <v>56</v>
      </c>
      <c r="B81" s="33" t="s">
        <v>28</v>
      </c>
      <c r="C81" s="33">
        <v>27</v>
      </c>
      <c r="D81" s="33">
        <v>25</v>
      </c>
      <c r="E81" s="33">
        <v>31</v>
      </c>
      <c r="F81" s="39">
        <v>0.87096774193548387</v>
      </c>
      <c r="G81" s="41">
        <v>1.1290322580645162</v>
      </c>
      <c r="H81" s="41">
        <v>56.70967741935484</v>
      </c>
    </row>
    <row r="82" spans="1:8" x14ac:dyDescent="0.25">
      <c r="A82" s="33" t="s">
        <v>56</v>
      </c>
      <c r="B82" s="33" t="s">
        <v>25</v>
      </c>
      <c r="C82" s="33">
        <v>24</v>
      </c>
      <c r="D82" s="33">
        <v>21</v>
      </c>
      <c r="E82" s="33">
        <v>26</v>
      </c>
      <c r="F82" s="39">
        <v>0.92307692307692313</v>
      </c>
      <c r="G82" s="41">
        <v>1.0769230769230769</v>
      </c>
      <c r="H82" s="41">
        <v>0.88461538461538458</v>
      </c>
    </row>
    <row r="83" spans="1:8" x14ac:dyDescent="0.25">
      <c r="A83" s="33" t="s">
        <v>56</v>
      </c>
      <c r="B83" s="33" t="s">
        <v>23</v>
      </c>
      <c r="C83" s="33">
        <v>84</v>
      </c>
      <c r="D83" s="33">
        <v>76</v>
      </c>
      <c r="E83" s="33">
        <v>86</v>
      </c>
      <c r="F83" s="39">
        <v>0.87209302325581395</v>
      </c>
      <c r="G83" s="41">
        <v>1.1744186046511629</v>
      </c>
      <c r="H83" s="41">
        <v>16.86046511627907</v>
      </c>
    </row>
    <row r="84" spans="1:8" x14ac:dyDescent="0.25">
      <c r="A84" s="33" t="s">
        <v>56</v>
      </c>
      <c r="B84" s="33" t="s">
        <v>24</v>
      </c>
      <c r="C84" s="33">
        <v>74</v>
      </c>
      <c r="D84" s="33">
        <v>71</v>
      </c>
      <c r="E84" s="33">
        <v>74</v>
      </c>
      <c r="F84" s="39">
        <v>0.93243243243243246</v>
      </c>
      <c r="G84" s="41">
        <v>1.1081081081081081</v>
      </c>
      <c r="H84" s="41">
        <v>12.54054054054054</v>
      </c>
    </row>
    <row r="85" spans="1:8" x14ac:dyDescent="0.25">
      <c r="A85" s="33" t="s">
        <v>56</v>
      </c>
      <c r="B85" s="33" t="s">
        <v>27</v>
      </c>
      <c r="C85" s="33">
        <v>71</v>
      </c>
      <c r="D85" s="33">
        <v>70</v>
      </c>
      <c r="E85" s="33">
        <v>74</v>
      </c>
      <c r="F85" s="39">
        <v>0.82432432432432434</v>
      </c>
      <c r="G85" s="41">
        <v>1.2567567567567568</v>
      </c>
      <c r="H85" s="41">
        <v>30.027027027027028</v>
      </c>
    </row>
    <row r="86" spans="1:8" x14ac:dyDescent="0.25">
      <c r="A86" s="33" t="s">
        <v>55</v>
      </c>
      <c r="B86" s="33" t="s">
        <v>26</v>
      </c>
      <c r="C86" s="33">
        <v>58</v>
      </c>
      <c r="D86" s="33">
        <v>55</v>
      </c>
      <c r="E86" s="33">
        <v>59</v>
      </c>
      <c r="F86" s="39">
        <v>0.89830508474576276</v>
      </c>
      <c r="G86" s="41">
        <v>1.1186440677966101</v>
      </c>
      <c r="H86" s="41">
        <v>24.983050847457626</v>
      </c>
    </row>
    <row r="87" spans="1:8" x14ac:dyDescent="0.25">
      <c r="A87" s="33" t="s">
        <v>55</v>
      </c>
      <c r="B87" s="33" t="s">
        <v>22</v>
      </c>
      <c r="C87" s="33">
        <v>73</v>
      </c>
      <c r="D87" s="33">
        <v>72</v>
      </c>
      <c r="E87" s="33">
        <v>75</v>
      </c>
      <c r="F87" s="39">
        <v>0.92</v>
      </c>
      <c r="G87" s="41">
        <v>1.1066666666666667</v>
      </c>
      <c r="H87" s="41">
        <v>13.853333333333333</v>
      </c>
    </row>
    <row r="88" spans="1:8" x14ac:dyDescent="0.25">
      <c r="A88" s="33" t="s">
        <v>55</v>
      </c>
      <c r="B88" s="33" t="s">
        <v>28</v>
      </c>
      <c r="C88" s="33">
        <v>19</v>
      </c>
      <c r="D88" s="33">
        <v>18</v>
      </c>
      <c r="E88" s="33">
        <v>19</v>
      </c>
      <c r="F88" s="39">
        <v>0.84210526315789469</v>
      </c>
      <c r="G88" s="41">
        <v>1.2105263157894737</v>
      </c>
      <c r="H88" s="41">
        <v>47.526315789473685</v>
      </c>
    </row>
    <row r="89" spans="1:8" x14ac:dyDescent="0.25">
      <c r="A89" s="33" t="s">
        <v>55</v>
      </c>
      <c r="B89" s="33" t="s">
        <v>25</v>
      </c>
      <c r="C89" s="33">
        <v>18</v>
      </c>
      <c r="D89" s="33">
        <v>18</v>
      </c>
      <c r="E89" s="33">
        <v>19</v>
      </c>
      <c r="F89" s="39">
        <v>0.78947368421052633</v>
      </c>
      <c r="G89" s="41">
        <v>1.2105263157894737</v>
      </c>
      <c r="H89" s="41">
        <v>38.631578947368418</v>
      </c>
    </row>
    <row r="90" spans="1:8" x14ac:dyDescent="0.25">
      <c r="A90" s="33" t="s">
        <v>55</v>
      </c>
      <c r="B90" s="33" t="s">
        <v>23</v>
      </c>
      <c r="C90" s="33">
        <v>71</v>
      </c>
      <c r="D90" s="33">
        <v>65</v>
      </c>
      <c r="E90" s="33">
        <v>72</v>
      </c>
      <c r="F90" s="39">
        <v>0.91666666666666663</v>
      </c>
      <c r="G90" s="41">
        <v>1.0833333333333333</v>
      </c>
      <c r="H90" s="41">
        <v>5.8888888888888893</v>
      </c>
    </row>
    <row r="91" spans="1:8" x14ac:dyDescent="0.25">
      <c r="A91" s="33" t="s">
        <v>55</v>
      </c>
      <c r="B91" s="33" t="s">
        <v>24</v>
      </c>
      <c r="C91" s="33">
        <v>67</v>
      </c>
      <c r="D91" s="33">
        <v>65</v>
      </c>
      <c r="E91" s="33">
        <v>72</v>
      </c>
      <c r="F91" s="39">
        <v>0.91666666666666663</v>
      </c>
      <c r="G91" s="41">
        <v>1.0972222222222223</v>
      </c>
      <c r="H91" s="41">
        <v>8.4444444444444446</v>
      </c>
    </row>
    <row r="92" spans="1:8" x14ac:dyDescent="0.25">
      <c r="A92" s="33" t="s">
        <v>55</v>
      </c>
      <c r="B92" s="33" t="s">
        <v>27</v>
      </c>
      <c r="C92" s="33">
        <v>74</v>
      </c>
      <c r="D92" s="33">
        <v>67</v>
      </c>
      <c r="E92" s="33">
        <v>78</v>
      </c>
      <c r="F92" s="39">
        <v>0.87179487179487181</v>
      </c>
      <c r="G92" s="41">
        <v>1.1794871794871795</v>
      </c>
      <c r="H92" s="41">
        <v>37.53846153846154</v>
      </c>
    </row>
    <row r="93" spans="1:8" x14ac:dyDescent="0.25">
      <c r="A93" s="33" t="s">
        <v>54</v>
      </c>
      <c r="B93" s="33" t="s">
        <v>26</v>
      </c>
      <c r="C93" s="33">
        <v>47</v>
      </c>
      <c r="D93" s="33">
        <v>41</v>
      </c>
      <c r="E93" s="33">
        <v>49</v>
      </c>
      <c r="F93" s="39">
        <v>0.79591836734693877</v>
      </c>
      <c r="G93" s="41">
        <v>1.1836734693877551</v>
      </c>
      <c r="H93" s="41">
        <v>65.204081632653057</v>
      </c>
    </row>
    <row r="94" spans="1:8" x14ac:dyDescent="0.25">
      <c r="A94" s="33" t="s">
        <v>54</v>
      </c>
      <c r="B94" s="33" t="s">
        <v>22</v>
      </c>
      <c r="C94" s="33">
        <v>47</v>
      </c>
      <c r="D94" s="33">
        <v>45</v>
      </c>
      <c r="E94" s="33">
        <v>48</v>
      </c>
      <c r="F94" s="39">
        <v>0.9375</v>
      </c>
      <c r="G94" s="41">
        <v>1.0625</v>
      </c>
      <c r="H94" s="41">
        <v>22.333333333333332</v>
      </c>
    </row>
    <row r="95" spans="1:8" x14ac:dyDescent="0.25">
      <c r="A95" s="33" t="s">
        <v>54</v>
      </c>
      <c r="B95" s="33" t="s">
        <v>28</v>
      </c>
      <c r="C95" s="33">
        <v>17</v>
      </c>
      <c r="D95" s="33">
        <v>15</v>
      </c>
      <c r="E95" s="33">
        <v>19</v>
      </c>
      <c r="F95" s="39">
        <v>0.84210526315789469</v>
      </c>
      <c r="G95" s="41">
        <v>1.2105263157894737</v>
      </c>
      <c r="H95" s="41">
        <v>26.421052631578949</v>
      </c>
    </row>
    <row r="96" spans="1:8" x14ac:dyDescent="0.25">
      <c r="A96" s="33" t="s">
        <v>54</v>
      </c>
      <c r="B96" s="33" t="s">
        <v>25</v>
      </c>
      <c r="C96" s="33">
        <v>13</v>
      </c>
      <c r="D96" s="33">
        <v>11</v>
      </c>
      <c r="E96" s="33">
        <v>14</v>
      </c>
      <c r="F96" s="39">
        <v>1</v>
      </c>
      <c r="G96" s="41">
        <v>1</v>
      </c>
      <c r="H96" s="41">
        <v>0</v>
      </c>
    </row>
    <row r="97" spans="1:8" x14ac:dyDescent="0.25">
      <c r="A97" s="33" t="s">
        <v>54</v>
      </c>
      <c r="B97" s="33" t="s">
        <v>23</v>
      </c>
      <c r="C97" s="33">
        <v>53</v>
      </c>
      <c r="D97" s="33">
        <v>49</v>
      </c>
      <c r="E97" s="33">
        <v>55</v>
      </c>
      <c r="F97" s="39">
        <v>0.81818181818181823</v>
      </c>
      <c r="G97" s="41">
        <v>1.2</v>
      </c>
      <c r="H97" s="41">
        <v>65.309090909090912</v>
      </c>
    </row>
    <row r="98" spans="1:8" x14ac:dyDescent="0.25">
      <c r="A98" s="33" t="s">
        <v>54</v>
      </c>
      <c r="B98" s="33" t="s">
        <v>24</v>
      </c>
      <c r="C98" s="33">
        <v>52</v>
      </c>
      <c r="D98" s="33">
        <v>49</v>
      </c>
      <c r="E98" s="33">
        <v>53</v>
      </c>
      <c r="F98" s="39">
        <v>0.90566037735849059</v>
      </c>
      <c r="G98" s="41">
        <v>1.1320754716981132</v>
      </c>
      <c r="H98" s="41">
        <v>7.6792452830188678</v>
      </c>
    </row>
    <row r="99" spans="1:8" x14ac:dyDescent="0.25">
      <c r="A99" s="33" t="s">
        <v>54</v>
      </c>
      <c r="B99" s="33" t="s">
        <v>27</v>
      </c>
      <c r="C99" s="33">
        <v>53</v>
      </c>
      <c r="D99" s="33">
        <v>48</v>
      </c>
      <c r="E99" s="33">
        <v>57</v>
      </c>
      <c r="F99" s="39">
        <v>0.84210526315789469</v>
      </c>
      <c r="G99" s="41">
        <v>1.2280701754385965</v>
      </c>
      <c r="H99" s="41">
        <v>25.894736842105264</v>
      </c>
    </row>
    <row r="100" spans="1:8" x14ac:dyDescent="0.25">
      <c r="A100" s="33" t="s">
        <v>53</v>
      </c>
      <c r="B100" s="33" t="s">
        <v>26</v>
      </c>
      <c r="C100" s="33">
        <v>33</v>
      </c>
      <c r="D100" s="33">
        <v>29</v>
      </c>
      <c r="E100" s="33">
        <v>31</v>
      </c>
      <c r="F100" s="39">
        <v>0.87096774193548387</v>
      </c>
      <c r="G100" s="41">
        <v>1.2258064516129032</v>
      </c>
      <c r="H100" s="41">
        <v>18.70967741935484</v>
      </c>
    </row>
    <row r="101" spans="1:8" x14ac:dyDescent="0.25">
      <c r="A101" s="33" t="s">
        <v>53</v>
      </c>
      <c r="B101" s="33" t="s">
        <v>22</v>
      </c>
      <c r="C101" s="33">
        <v>14</v>
      </c>
      <c r="D101" s="33">
        <v>12</v>
      </c>
      <c r="E101" s="33">
        <v>14</v>
      </c>
      <c r="F101" s="39">
        <v>0.8571428571428571</v>
      </c>
      <c r="G101" s="41">
        <v>1.1428571428571428</v>
      </c>
      <c r="H101" s="41">
        <v>4</v>
      </c>
    </row>
    <row r="102" spans="1:8" x14ac:dyDescent="0.25">
      <c r="A102" s="33" t="s">
        <v>53</v>
      </c>
      <c r="B102" s="33" t="s">
        <v>28</v>
      </c>
      <c r="C102" s="33">
        <v>9</v>
      </c>
      <c r="D102" s="33">
        <v>8</v>
      </c>
      <c r="E102" s="33">
        <v>9</v>
      </c>
      <c r="F102" s="39">
        <v>1</v>
      </c>
      <c r="G102" s="41">
        <v>1</v>
      </c>
      <c r="H102" s="41">
        <v>0</v>
      </c>
    </row>
    <row r="103" spans="1:8" x14ac:dyDescent="0.25">
      <c r="A103" s="33" t="s">
        <v>53</v>
      </c>
      <c r="B103" s="33" t="s">
        <v>25</v>
      </c>
      <c r="C103" s="33">
        <v>12</v>
      </c>
      <c r="D103" s="33">
        <v>11</v>
      </c>
      <c r="E103" s="33">
        <v>12</v>
      </c>
      <c r="F103" s="39">
        <v>0.75</v>
      </c>
      <c r="G103" s="41">
        <v>1.25</v>
      </c>
      <c r="H103" s="41">
        <v>19.583333333333332</v>
      </c>
    </row>
    <row r="104" spans="1:8" x14ac:dyDescent="0.25">
      <c r="A104" s="33" t="s">
        <v>53</v>
      </c>
      <c r="B104" s="33" t="s">
        <v>23</v>
      </c>
      <c r="C104" s="33">
        <v>14</v>
      </c>
      <c r="D104" s="33">
        <v>10</v>
      </c>
      <c r="E104" s="33">
        <v>14</v>
      </c>
      <c r="F104" s="39">
        <v>0.9285714285714286</v>
      </c>
      <c r="G104" s="41">
        <v>1.2142857142857142</v>
      </c>
      <c r="H104" s="41">
        <v>11.428571428571429</v>
      </c>
    </row>
    <row r="105" spans="1:8" x14ac:dyDescent="0.25">
      <c r="A105" s="33" t="s">
        <v>53</v>
      </c>
      <c r="B105" s="33" t="s">
        <v>24</v>
      </c>
      <c r="C105" s="33">
        <v>23</v>
      </c>
      <c r="D105" s="33">
        <v>21</v>
      </c>
      <c r="E105" s="33">
        <v>25</v>
      </c>
      <c r="F105" s="39">
        <v>0.92</v>
      </c>
      <c r="G105" s="41">
        <v>1.08</v>
      </c>
      <c r="H105" s="41">
        <v>46.32</v>
      </c>
    </row>
    <row r="106" spans="1:8" x14ac:dyDescent="0.25">
      <c r="A106" s="33" t="s">
        <v>53</v>
      </c>
      <c r="B106" s="33" t="s">
        <v>27</v>
      </c>
      <c r="C106" s="33">
        <v>26</v>
      </c>
      <c r="D106" s="33">
        <v>24</v>
      </c>
      <c r="E106" s="33">
        <v>25</v>
      </c>
      <c r="F106" s="39">
        <v>0.96</v>
      </c>
      <c r="G106" s="41">
        <v>1.08</v>
      </c>
      <c r="H106" s="41">
        <v>9.16</v>
      </c>
    </row>
    <row r="107" spans="1:8" x14ac:dyDescent="0.25">
      <c r="C107" s="33">
        <v>3042</v>
      </c>
      <c r="D107" s="33">
        <v>2861</v>
      </c>
      <c r="E107" s="33">
        <v>3170</v>
      </c>
      <c r="F107" s="39">
        <v>0.89495268138801265</v>
      </c>
      <c r="G107" s="41">
        <v>1.1324921135646688</v>
      </c>
      <c r="H107" s="41">
        <v>19.041640378548895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21C6C92-3FB7-4D63-B4C2-5CD7AD37AD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solvertable and sensitivity</vt:lpstr>
      <vt:lpstr>frequency table</vt:lpstr>
      <vt:lpstr>data</vt:lpstr>
      <vt:lpstr>sessions_marketingft</vt:lpstr>
      <vt:lpstr>bounce_marking ft</vt:lpstr>
      <vt:lpstr>data marketing ft</vt:lpstr>
      <vt:lpstr>sessions_marketingft_2</vt:lpstr>
      <vt:lpstr>bounce_marketingft_2</vt:lpstr>
      <vt:lpstr>data_marketingft_2</vt:lpstr>
      <vt:lpstr>Sessions_whitmansyr</vt:lpstr>
      <vt:lpstr>bouncerate_whitmansyr</vt:lpstr>
      <vt:lpstr>whitmansyr_data</vt:lpstr>
      <vt:lpstr>sessions_imba</vt:lpstr>
      <vt:lpstr>bounce_imba</vt:lpstr>
      <vt:lpstr>data_imba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Snow</dc:creator>
  <cp:lastModifiedBy> Scott Snow</cp:lastModifiedBy>
  <dcterms:created xsi:type="dcterms:W3CDTF">2018-08-16T23:57:45Z</dcterms:created>
  <dcterms:modified xsi:type="dcterms:W3CDTF">2018-08-20T01:55:30Z</dcterms:modified>
</cp:coreProperties>
</file>